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!Projektum\2019\!Zakázky\P-15-2019 - SZŠ - vstup\09 ROZPOČET\!FINAL\"/>
    </mc:Choice>
  </mc:AlternateContent>
  <xr:revisionPtr revIDLastSave="0" documentId="8_{408DA028-A876-436E-B1F8-6D258E8C52E7}" xr6:coauthVersionLast="45" xr6:coauthVersionMax="45" xr10:uidLastSave="{00000000-0000-0000-0000-000000000000}"/>
  <bookViews>
    <workbookView xWindow="-120" yWindow="-120" windowWidth="29040" windowHeight="1599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Pol'!$A$1:$W$132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4" i="1" l="1"/>
  <c r="I63" i="1"/>
  <c r="I62" i="1"/>
  <c r="I18" i="1" s="1"/>
  <c r="I61" i="1"/>
  <c r="I17" i="1" s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31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5" i="12"/>
  <c r="K15" i="12"/>
  <c r="O15" i="12"/>
  <c r="V15" i="12"/>
  <c r="G16" i="12"/>
  <c r="M16" i="12" s="1"/>
  <c r="M15" i="12" s="1"/>
  <c r="I16" i="12"/>
  <c r="I15" i="12" s="1"/>
  <c r="K16" i="12"/>
  <c r="O16" i="12"/>
  <c r="Q16" i="12"/>
  <c r="Q15" i="12" s="1"/>
  <c r="V16" i="12"/>
  <c r="I22" i="12"/>
  <c r="K22" i="12"/>
  <c r="Q22" i="12"/>
  <c r="V22" i="12"/>
  <c r="G23" i="12"/>
  <c r="I23" i="12"/>
  <c r="K23" i="12"/>
  <c r="M23" i="12"/>
  <c r="O23" i="12"/>
  <c r="Q23" i="12"/>
  <c r="V23" i="12"/>
  <c r="G26" i="12"/>
  <c r="M26" i="12" s="1"/>
  <c r="I26" i="12"/>
  <c r="K26" i="12"/>
  <c r="O26" i="12"/>
  <c r="O22" i="12" s="1"/>
  <c r="Q26" i="12"/>
  <c r="V26" i="12"/>
  <c r="G29" i="12"/>
  <c r="I29" i="12"/>
  <c r="O29" i="12"/>
  <c r="Q29" i="12"/>
  <c r="G30" i="12"/>
  <c r="M30" i="12" s="1"/>
  <c r="M29" i="12" s="1"/>
  <c r="I30" i="12"/>
  <c r="K30" i="12"/>
  <c r="K29" i="12" s="1"/>
  <c r="O30" i="12"/>
  <c r="Q30" i="12"/>
  <c r="V30" i="12"/>
  <c r="V29" i="12" s="1"/>
  <c r="G33" i="12"/>
  <c r="M33" i="12" s="1"/>
  <c r="I33" i="12"/>
  <c r="K33" i="12"/>
  <c r="O33" i="12"/>
  <c r="O32" i="12" s="1"/>
  <c r="Q33" i="12"/>
  <c r="V33" i="12"/>
  <c r="G35" i="12"/>
  <c r="M35" i="12" s="1"/>
  <c r="I35" i="12"/>
  <c r="I32" i="12" s="1"/>
  <c r="K35" i="12"/>
  <c r="O35" i="12"/>
  <c r="Q35" i="12"/>
  <c r="Q32" i="12" s="1"/>
  <c r="V35" i="12"/>
  <c r="G38" i="12"/>
  <c r="M38" i="12" s="1"/>
  <c r="I38" i="12"/>
  <c r="K38" i="12"/>
  <c r="K32" i="12" s="1"/>
  <c r="O38" i="12"/>
  <c r="Q38" i="12"/>
  <c r="V38" i="12"/>
  <c r="V32" i="12" s="1"/>
  <c r="G40" i="12"/>
  <c r="I40" i="12"/>
  <c r="K40" i="12"/>
  <c r="M40" i="12"/>
  <c r="O40" i="12"/>
  <c r="Q40" i="12"/>
  <c r="V40" i="12"/>
  <c r="G47" i="12"/>
  <c r="M47" i="12" s="1"/>
  <c r="I47" i="12"/>
  <c r="K47" i="12"/>
  <c r="O47" i="12"/>
  <c r="Q47" i="12"/>
  <c r="V47" i="12"/>
  <c r="G50" i="12"/>
  <c r="I50" i="12"/>
  <c r="O50" i="12"/>
  <c r="Q50" i="12"/>
  <c r="G51" i="12"/>
  <c r="M51" i="12" s="1"/>
  <c r="M50" i="12" s="1"/>
  <c r="I51" i="12"/>
  <c r="K51" i="12"/>
  <c r="K50" i="12" s="1"/>
  <c r="O51" i="12"/>
  <c r="Q51" i="12"/>
  <c r="V51" i="12"/>
  <c r="V50" i="12" s="1"/>
  <c r="K53" i="12"/>
  <c r="V53" i="12"/>
  <c r="G54" i="12"/>
  <c r="M54" i="12" s="1"/>
  <c r="I54" i="12"/>
  <c r="K54" i="12"/>
  <c r="O54" i="12"/>
  <c r="O53" i="12" s="1"/>
  <c r="Q54" i="12"/>
  <c r="V54" i="12"/>
  <c r="G56" i="12"/>
  <c r="M56" i="12" s="1"/>
  <c r="I56" i="12"/>
  <c r="I53" i="12" s="1"/>
  <c r="K56" i="12"/>
  <c r="O56" i="12"/>
  <c r="Q56" i="12"/>
  <c r="Q53" i="12" s="1"/>
  <c r="V56" i="12"/>
  <c r="G58" i="12"/>
  <c r="I58" i="12"/>
  <c r="K58" i="12"/>
  <c r="O58" i="12"/>
  <c r="Q58" i="12"/>
  <c r="V58" i="12"/>
  <c r="G59" i="12"/>
  <c r="I59" i="12"/>
  <c r="K59" i="12"/>
  <c r="M59" i="12"/>
  <c r="M58" i="12" s="1"/>
  <c r="O59" i="12"/>
  <c r="Q59" i="12"/>
  <c r="V59" i="12"/>
  <c r="G62" i="12"/>
  <c r="K62" i="12"/>
  <c r="O62" i="12"/>
  <c r="V62" i="12"/>
  <c r="G63" i="12"/>
  <c r="M63" i="12" s="1"/>
  <c r="M62" i="12" s="1"/>
  <c r="I63" i="12"/>
  <c r="I62" i="12" s="1"/>
  <c r="K63" i="12"/>
  <c r="O63" i="12"/>
  <c r="Q63" i="12"/>
  <c r="Q62" i="12" s="1"/>
  <c r="V63" i="12"/>
  <c r="K68" i="12"/>
  <c r="V68" i="12"/>
  <c r="G69" i="12"/>
  <c r="I69" i="12"/>
  <c r="K69" i="12"/>
  <c r="M69" i="12"/>
  <c r="O69" i="12"/>
  <c r="Q69" i="12"/>
  <c r="V69" i="12"/>
  <c r="G71" i="12"/>
  <c r="M71" i="12" s="1"/>
  <c r="I71" i="12"/>
  <c r="K71" i="12"/>
  <c r="O71" i="12"/>
  <c r="O68" i="12" s="1"/>
  <c r="Q71" i="12"/>
  <c r="V71" i="12"/>
  <c r="G75" i="12"/>
  <c r="M75" i="12" s="1"/>
  <c r="I75" i="12"/>
  <c r="I68" i="12" s="1"/>
  <c r="K75" i="12"/>
  <c r="O75" i="12"/>
  <c r="Q75" i="12"/>
  <c r="Q68" i="12" s="1"/>
  <c r="V75" i="12"/>
  <c r="I77" i="12"/>
  <c r="K77" i="12"/>
  <c r="Q77" i="12"/>
  <c r="V77" i="12"/>
  <c r="G78" i="12"/>
  <c r="I78" i="12"/>
  <c r="K78" i="12"/>
  <c r="M78" i="12"/>
  <c r="O78" i="12"/>
  <c r="Q78" i="12"/>
  <c r="V78" i="12"/>
  <c r="G81" i="12"/>
  <c r="M81" i="12" s="1"/>
  <c r="I81" i="12"/>
  <c r="K81" i="12"/>
  <c r="O81" i="12"/>
  <c r="O77" i="12" s="1"/>
  <c r="Q81" i="12"/>
  <c r="V81" i="12"/>
  <c r="I84" i="12"/>
  <c r="Q84" i="12"/>
  <c r="G85" i="12"/>
  <c r="M85" i="12" s="1"/>
  <c r="I85" i="12"/>
  <c r="K85" i="12"/>
  <c r="K84" i="12" s="1"/>
  <c r="O85" i="12"/>
  <c r="Q85" i="12"/>
  <c r="V85" i="12"/>
  <c r="V84" i="12" s="1"/>
  <c r="G88" i="12"/>
  <c r="I88" i="12"/>
  <c r="K88" i="12"/>
  <c r="M88" i="12"/>
  <c r="O88" i="12"/>
  <c r="Q88" i="12"/>
  <c r="V88" i="12"/>
  <c r="G93" i="12"/>
  <c r="G84" i="12" s="1"/>
  <c r="I93" i="12"/>
  <c r="K93" i="12"/>
  <c r="O93" i="12"/>
  <c r="O84" i="12" s="1"/>
  <c r="Q93" i="12"/>
  <c r="V93" i="12"/>
  <c r="G95" i="12"/>
  <c r="I95" i="12"/>
  <c r="O95" i="12"/>
  <c r="Q95" i="12"/>
  <c r="G96" i="12"/>
  <c r="M96" i="12" s="1"/>
  <c r="M95" i="12" s="1"/>
  <c r="I96" i="12"/>
  <c r="K96" i="12"/>
  <c r="K95" i="12" s="1"/>
  <c r="O96" i="12"/>
  <c r="Q96" i="12"/>
  <c r="V96" i="12"/>
  <c r="V95" i="12" s="1"/>
  <c r="G98" i="12"/>
  <c r="M98" i="12" s="1"/>
  <c r="I98" i="12"/>
  <c r="K98" i="12"/>
  <c r="O98" i="12"/>
  <c r="O97" i="12" s="1"/>
  <c r="Q98" i="12"/>
  <c r="V98" i="12"/>
  <c r="G102" i="12"/>
  <c r="M102" i="12" s="1"/>
  <c r="I102" i="12"/>
  <c r="I97" i="12" s="1"/>
  <c r="K102" i="12"/>
  <c r="O102" i="12"/>
  <c r="Q102" i="12"/>
  <c r="Q97" i="12" s="1"/>
  <c r="V102" i="12"/>
  <c r="G105" i="12"/>
  <c r="M105" i="12" s="1"/>
  <c r="I105" i="12"/>
  <c r="K105" i="12"/>
  <c r="K97" i="12" s="1"/>
  <c r="O105" i="12"/>
  <c r="Q105" i="12"/>
  <c r="V105" i="12"/>
  <c r="V97" i="12" s="1"/>
  <c r="G108" i="12"/>
  <c r="I108" i="12"/>
  <c r="K108" i="12"/>
  <c r="M108" i="12"/>
  <c r="O108" i="12"/>
  <c r="Q108" i="12"/>
  <c r="V108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6" i="12"/>
  <c r="I116" i="12"/>
  <c r="K116" i="12"/>
  <c r="M116" i="12"/>
  <c r="O116" i="12"/>
  <c r="Q116" i="12"/>
  <c r="V116" i="12"/>
  <c r="G117" i="12"/>
  <c r="G118" i="12"/>
  <c r="M118" i="12" s="1"/>
  <c r="I118" i="12"/>
  <c r="I117" i="12" s="1"/>
  <c r="K118" i="12"/>
  <c r="O118" i="12"/>
  <c r="Q118" i="12"/>
  <c r="Q117" i="12" s="1"/>
  <c r="V118" i="12"/>
  <c r="G120" i="12"/>
  <c r="M120" i="12" s="1"/>
  <c r="I120" i="12"/>
  <c r="K120" i="12"/>
  <c r="K117" i="12" s="1"/>
  <c r="O120" i="12"/>
  <c r="Q120" i="12"/>
  <c r="V120" i="12"/>
  <c r="V117" i="12" s="1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O117" i="12" s="1"/>
  <c r="Q122" i="12"/>
  <c r="V122" i="12"/>
  <c r="G125" i="12"/>
  <c r="M125" i="12" s="1"/>
  <c r="I125" i="12"/>
  <c r="K125" i="12"/>
  <c r="O125" i="12"/>
  <c r="Q125" i="12"/>
  <c r="V125" i="12"/>
  <c r="G127" i="12"/>
  <c r="I127" i="12"/>
  <c r="K127" i="12"/>
  <c r="O127" i="12"/>
  <c r="Q127" i="12"/>
  <c r="V127" i="12"/>
  <c r="G128" i="12"/>
  <c r="I128" i="12"/>
  <c r="K128" i="12"/>
  <c r="M128" i="12"/>
  <c r="M127" i="12" s="1"/>
  <c r="O128" i="12"/>
  <c r="Q128" i="12"/>
  <c r="V128" i="12"/>
  <c r="AE131" i="12"/>
  <c r="I20" i="1"/>
  <c r="I19" i="1"/>
  <c r="I16" i="1"/>
  <c r="F42" i="1"/>
  <c r="G23" i="1" s="1"/>
  <c r="G42" i="1"/>
  <c r="G25" i="1" s="1"/>
  <c r="H42" i="1"/>
  <c r="I41" i="1"/>
  <c r="I40" i="1"/>
  <c r="I39" i="1"/>
  <c r="I42" i="1" s="1"/>
  <c r="I65" i="1" l="1"/>
  <c r="J64" i="1" s="1"/>
  <c r="A27" i="1"/>
  <c r="A28" i="1" s="1"/>
  <c r="G28" i="1" s="1"/>
  <c r="G27" i="1" s="1"/>
  <c r="G29" i="1" s="1"/>
  <c r="M68" i="12"/>
  <c r="M53" i="12"/>
  <c r="M97" i="12"/>
  <c r="M117" i="12"/>
  <c r="M77" i="12"/>
  <c r="M32" i="12"/>
  <c r="M22" i="12"/>
  <c r="G77" i="12"/>
  <c r="G68" i="12"/>
  <c r="G22" i="12"/>
  <c r="AF131" i="12"/>
  <c r="G97" i="12"/>
  <c r="G53" i="12"/>
  <c r="G32" i="12"/>
  <c r="M93" i="12"/>
  <c r="M84" i="12" s="1"/>
  <c r="J41" i="1"/>
  <c r="J39" i="1"/>
  <c r="J42" i="1" s="1"/>
  <c r="J40" i="1"/>
  <c r="I21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50" i="1" l="1"/>
  <c r="J61" i="1"/>
  <c r="J57" i="1"/>
  <c r="J58" i="1"/>
  <c r="J49" i="1"/>
  <c r="J55" i="1"/>
  <c r="J56" i="1"/>
  <c r="J63" i="1"/>
  <c r="J53" i="1"/>
  <c r="J60" i="1"/>
  <c r="J54" i="1"/>
  <c r="J62" i="1"/>
  <c r="J59" i="1"/>
  <c r="J51" i="1"/>
  <c r="J52" i="1"/>
  <c r="J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<sst xmlns="http://schemas.openxmlformats.org/spreadsheetml/2006/main" count="620" uniqueCount="279">
  <si>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</si>
  <si>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</si>
  <si>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</si>
  <si>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</si>
  <si>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</si>
  <si>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</si>
  <si>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</si>
  <si>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</si>
  <si>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</si>
  <si>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</si>
  <si>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</si>
  <si>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</si>
  <si>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</si>
  <si>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</si>
  <si>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</si>
  <si>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</si>
  <si>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</si>
  <si>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</si>
  <si>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</si>
  <si>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</si>
  <si>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</si>
  <si>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</si>
  <si>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</si>
  <si>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</si>
  <si>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</si>
  <si>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</si>
  <si>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</si>
  <si>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</si>
  <si>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</si>
  <si>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</si>
  <si>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</si>
  <si>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</si>
  <si>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</si>
  <si>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</si>
  <si>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</si>
  <si>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</si>
  <si>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</si>
  <si>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</si>
  <si>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</si>
  <si>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</si>
  <si>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</si>
  <si>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</si>
  <si>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</si>
  <si>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</si>
  <si>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Vstup</t>
  </si>
  <si>
    <t>SO 01</t>
  </si>
  <si>
    <t>Oprava vstupu</t>
  </si>
  <si>
    <t>Objekt:</t>
  </si>
  <si>
    <t>Rozpočet:</t>
  </si>
  <si>
    <t>P-15-2019</t>
  </si>
  <si>
    <t>Oprava vstupu SZŠ a VOŠ zdravotnické, Merhautova, Brno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</si>
  <si>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</si>
  <si>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</si>
  <si>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</si>
  <si>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</si>
  <si>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</si>
  <si>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</si>
  <si>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</si>
  <si>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</si>
  <si>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</si>
  <si>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</si>
  <si>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</si>
  <si>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</si>
  <si>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</si>
  <si>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</si>
  <si>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</si>
  <si>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</si>
  <si>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</si>
  <si>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735</t>
  </si>
  <si>
    <t>Otopná tělesa</t>
  </si>
  <si>
    <t>764</t>
  </si>
  <si>
    <t>Konstrukce klempířské</t>
  </si>
  <si>
    <t>767</t>
  </si>
  <si>
    <t>Konstrukce zámečnické</t>
  </si>
  <si>
    <t>771</t>
  </si>
  <si>
    <t>Podlahy z dlaždic a obklady</t>
  </si>
  <si>
    <t>784</t>
  </si>
  <si>
    <t>Malby</t>
  </si>
  <si>
    <t>787</t>
  </si>
  <si>
    <t>Zasklívání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</si>
  <si>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</si>
  <si>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</si>
  <si>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</si>
  <si>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</si>
  <si>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</si>
  <si>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</si>
  <si>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</si>
  <si>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</si>
  <si>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</si>
  <si>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</si>
  <si>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</si>
  <si>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</si>
  <si>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</si>
  <si>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</si>
  <si>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</si>
  <si>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</si>
  <si>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</si>
  <si>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</si>
  <si>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</si>
  <si>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</si>
  <si>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</si>
  <si>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</si>
  <si>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</si>
  <si>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</si>
  <si>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</si>
  <si>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</si>
  <si>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</si>
  <si>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</si>
  <si>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</si>
  <si>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</si>
  <si>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</si>
  <si>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</si>
  <si>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</si>
  <si>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</si>
  <si>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</si>
  <si>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</si>
  <si>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611421331RT2</t>
  </si>
  <si>
    <t>Oprava vnitřních vápenných omítek stropů železobetonových rovných tvárnicových a kleneb v množství opravované plochy_x000D_
 v množství opravované plochy přes 10 do 30 %, štukových</t>
  </si>
  <si>
    <t>m2</t>
  </si>
  <si>
    <t>801-4</t>
  </si>
  <si>
    <t>RTS 17/ II</t>
  </si>
  <si>
    <t>RTS 19/ II</t>
  </si>
  <si>
    <t>POL1_1</t>
  </si>
  <si>
    <t>Včetně pomocného pracovního lešení o výšce podlahy do 1900 mm a pro zatížení do 1,5 kPa.</t>
  </si>
  <si>
    <t>POP</t>
  </si>
  <si>
    <t>zapravení drážek pro vedení instalací a zapravení omítek v místě původních bouraných i nově instalovaných prosklených stěn : 5,47*7,22</t>
  </si>
  <si>
    <t>VV</t>
  </si>
  <si>
    <t>612421331RT2</t>
  </si>
  <si>
    <t>Oprava vnitřních vápenných omítek stěn v množství opravované plochy přes 10 do 30 %,  štukových</t>
  </si>
  <si>
    <t>POL1_</t>
  </si>
  <si>
    <t>zapravení drážek pro vedení instalací a zapravení omítek v místě původních bouraných i nově instalovaných prosklených stěn : 2*5,47*2,93-1,6*1,97-0,8*1,97</t>
  </si>
  <si>
    <t>631312511R00</t>
  </si>
  <si>
    <t xml:space="preserve">Mazanina z betonu prostého tl. přes 50 do 80 mm třídy C -/12,5 </t>
  </si>
  <si>
    <t>m3</t>
  </si>
  <si>
    <t>801-1</t>
  </si>
  <si>
    <t>(z kameniva) hlazená dřevěným hladítkem</t>
  </si>
  <si>
    <t>SPI</t>
  </si>
  <si>
    <t>Včetně vytvoření dilatačních spár, bez zaplnění.</t>
  </si>
  <si>
    <t>úprava rozšíření čistící zóny : (2,92*0,57+0,7*2,0+2,92*0,2)*0,04</t>
  </si>
  <si>
    <t>zabetonování části čistící zóny v recepci : (0,98*2,0)*0,04</t>
  </si>
  <si>
    <t>úprava energo kanálu a přizpůsobení vrchu pro osazení krytu : (0,15+0,15+0,15)*7,22*0,04</t>
  </si>
  <si>
    <t>64/H1</t>
  </si>
  <si>
    <t>D+M Hliníkové prosklené stěny s 2 dveřmi a posuvným oknem, fotobuňka, napojení na EZS a EPS, panikové kování, samozavírač, hrazda</t>
  </si>
  <si>
    <t xml:space="preserve">ks    </t>
  </si>
  <si>
    <t>Vlastní</t>
  </si>
  <si>
    <t>Indiv</t>
  </si>
  <si>
    <t xml:space="preserve">Podrobněji viz Výpis hliníkových výrobků : </t>
  </si>
  <si>
    <t>H1 : 1</t>
  </si>
  <si>
    <t>64/H2</t>
  </si>
  <si>
    <t>D+M Hliníkové prosklené stěny s dveřmi š. 800 mm</t>
  </si>
  <si>
    <t>H2 : 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</si>
  <si>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</si>
  <si>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</si>
  <si>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5,47*7,22</t>
  </si>
  <si>
    <t>965042131R00</t>
  </si>
  <si>
    <t>Bourání podkladů pod dlažby nebo litých celistvých dlažeb a mazanin  betonových nebo z litého asfaltu, tloušťky do 100 mm, plochy do 4 m2</t>
  </si>
  <si>
    <t>801-3</t>
  </si>
  <si>
    <t>rozšíření čistící zóny : (2,92*0,57+0,7*2,0+2,92*0,2)*0,05</t>
  </si>
  <si>
    <t>965081713RT2</t>
  </si>
  <si>
    <t>Bourání podlah z keramických dlaždic, tloušťky do 10 mm, plochy přes 1 m2</t>
  </si>
  <si>
    <t>bez podkladního lože, s jakoukoliv výplní spár</t>
  </si>
  <si>
    <t>rozšíření čistící zóny : 2,92*0,57+0,7*2,0+2,92*0,2</t>
  </si>
  <si>
    <t>968072747R00</t>
  </si>
  <si>
    <t>Vybourání a vyjmutí kovových rámů a rolet rámů, včetně pomocného lešení o výšce podlahy do 1900 mm a pro zatížení do 1,5 kPa  (150 kg/m2) stěn výkladních pevných nebo otvíravých, plochy přes 4 m2</t>
  </si>
  <si>
    <t>vybourání proslených stěn s dveřmi : 7,22*2,93+2,87*2,93</t>
  </si>
  <si>
    <t>974031133R00</t>
  </si>
  <si>
    <t>Vysekání rýh v jakémkoliv zdivu cihelném v ploše_x000D_
 do hloubky 50 mm, šířky do 100 mm</t>
  </si>
  <si>
    <t>m</t>
  </si>
  <si>
    <t>Včetně pomocného lešení o výšce podlahy do 1900 mm a pro zatížení do 1,5 kPa  (150 kg/m2).</t>
  </si>
  <si>
    <t xml:space="preserve">provedení drážek pro rozvody elektro a SLP : </t>
  </si>
  <si>
    <t>energo kanál / rozvaděč : 1,5</t>
  </si>
  <si>
    <t>energo kanál / docházka : 2+2,25+1,5</t>
  </si>
  <si>
    <t>světlo vstup / spínač / rozvaděč : 4+2</t>
  </si>
  <si>
    <t>zásuvky recepce : 2,5</t>
  </si>
  <si>
    <t>974042564R00</t>
  </si>
  <si>
    <t>Vysekání rýh v betonové a jiné monolitické dlažbě do hloubky 150 mm, šířky do 150 mm</t>
  </si>
  <si>
    <t>s betonovým podkladem,</t>
  </si>
  <si>
    <t>energo kanál : 7,22</t>
  </si>
  <si>
    <t>999281105R00</t>
  </si>
  <si>
    <t xml:space="preserve">Přesun hmot pro opravy a údržbu objektů pro opravy a údržbu dosavadních objektů včetně vnějších plášťů_x000D_
 výšky do 6 m,  </t>
  </si>
  <si>
    <t>t</t>
  </si>
  <si>
    <t>POL7_</t>
  </si>
  <si>
    <t>oborů 801, 803, 811 a 812</t>
  </si>
  <si>
    <t>735-01</t>
  </si>
  <si>
    <t>Přemístění otopného tělesa vč. nových rozvodů, odmaštění, nátěr, vypuštění a napuštěný systému, tlaková zkouška</t>
  </si>
  <si>
    <t>Popis viz odstavec Ústřední vytápění v TZ : 1</t>
  </si>
  <si>
    <t>735-02</t>
  </si>
  <si>
    <t>Demontáž otopného tělesa vč. odvozu a likvidace</t>
  </si>
  <si>
    <t>764/K01</t>
  </si>
  <si>
    <t>D+M Nerezový kryt energo kanálu, tl. plechu 0,8 mm</t>
  </si>
  <si>
    <t xml:space="preserve">m     </t>
  </si>
  <si>
    <t xml:space="preserve">Podrobněji viz Výpis klempířských výrobků : </t>
  </si>
  <si>
    <t>K1 : 7,22</t>
  </si>
  <si>
    <t>767/Z1</t>
  </si>
  <si>
    <t>D+M nerez zábradlí, kotvení a specifikace v PD</t>
  </si>
  <si>
    <t>kg</t>
  </si>
  <si>
    <t xml:space="preserve">Podrobněji viz Výpis zámečnických výrobků : </t>
  </si>
  <si>
    <t xml:space="preserve">Z1 : </t>
  </si>
  <si>
    <t>rám nerez jekl 40/40/2, rozv. dl. 4,4 m : 2,384*(4*1,1)</t>
  </si>
  <si>
    <t>2x kotevní šrouby M12, 8 ks : 0,3*8</t>
  </si>
  <si>
    <t>771575111R00</t>
  </si>
  <si>
    <t>Montáž podlah z dlaždic keramických 450 x 450 mm, režných nebo glazovaných, hladkých, kladených do flexibilního tmele</t>
  </si>
  <si>
    <t>800-771</t>
  </si>
  <si>
    <t>dlažba u zrušené části čistící zóny v recepci : 0,98*2,0</t>
  </si>
  <si>
    <t>771-001</t>
  </si>
  <si>
    <t>Dodávka dlažby dle výběru investora, R11, 400 x 400 mm, odstín dle okolní dlažby, vč. spárování šedým vodoodpudivým tmelem</t>
  </si>
  <si>
    <t xml:space="preserve">m2    </t>
  </si>
  <si>
    <t>POL3_</t>
  </si>
  <si>
    <t>Mezisoučet</t>
  </si>
  <si>
    <t>ztratné 50% : 1,96*0,5</t>
  </si>
  <si>
    <t>998771201R00</t>
  </si>
  <si>
    <t>Přesun hmot pro podlahy z dlaždic v objektech výšky do 6 m</t>
  </si>
  <si>
    <t>50 m vodorovně</t>
  </si>
  <si>
    <t>784191201R00</t>
  </si>
  <si>
    <t>Příprava povrchu Penetrace (napouštění) podkladu disperzní, jednonásobná</t>
  </si>
  <si>
    <t>800-784</t>
  </si>
  <si>
    <t>POL1_7</t>
  </si>
  <si>
    <t>strop : 7,22*5,47</t>
  </si>
  <si>
    <t>stěny : 2*5,47*2,93-1,6*1,97</t>
  </si>
  <si>
    <t>784195412R00</t>
  </si>
  <si>
    <t>Malby z malířských směsí otěruvzdorných,  , bělost 92 %, dvojnásobné</t>
  </si>
  <si>
    <t>POL1_0</t>
  </si>
  <si>
    <t>787292311R00</t>
  </si>
  <si>
    <t>Zasklení schodišť. zábradlí sklem bezpečnostním tloušťky 8 mm, s podtmelením na lišty</t>
  </si>
  <si>
    <t>800-787</t>
  </si>
  <si>
    <t>včetně pomocného lešení.</t>
  </si>
  <si>
    <t>Z1 : 1,1*0,9</t>
  </si>
  <si>
    <t>63437145R</t>
  </si>
  <si>
    <t>sklo bezpečnostní vrstvené   h = 2 000,0 mm; š = 1 600 mm; tl. fólie 0,4 mm; tl = 8,4 mm</t>
  </si>
  <si>
    <t>SPCM</t>
  </si>
  <si>
    <t>Ztratné 15% : 0,99*1,15</t>
  </si>
  <si>
    <t>998787101R00</t>
  </si>
  <si>
    <t>Přesun hmot pro zasklívání v objektech výšky do 6 m</t>
  </si>
  <si>
    <t>799-01</t>
  </si>
  <si>
    <t>D+M tripodových turniketů, antipanikové provedení, vč. čtecích zařízení pro docházkový systém, specifikace viz TZ</t>
  </si>
  <si>
    <t>M21-01</t>
  </si>
  <si>
    <t>D+M Napojení zařízení na rozvody elektro, kabeláž s třídou reakce na oheň B2cas1d1, vedeno v energo kanálu</t>
  </si>
  <si>
    <t xml:space="preserve">podrobněji viz TZ : </t>
  </si>
  <si>
    <t>turnikety : 7,22</t>
  </si>
  <si>
    <t>posuvné dveře : 7,22</t>
  </si>
  <si>
    <t>M21-02</t>
  </si>
  <si>
    <t>D+M Napojení zařízení na rozvody elektro, kabeláž s třídou reakce na oheň B2cas1d1, vedeno ve stěně v chráničce, vč. chráničky a zapravení</t>
  </si>
  <si>
    <t>energo kanál / rozvaděč : 1,5*2</t>
  </si>
  <si>
    <t>M21-03</t>
  </si>
  <si>
    <t>D+M napojení svítídla na rozvody elektro, kabeláž s třídou reakce na oheň B2cas1d1, vedeno ve stěně v chráničce, vč. chráničky a zapravení</t>
  </si>
  <si>
    <t>M21-04</t>
  </si>
  <si>
    <t>D+M svítidlo 2x58 W, přisazené zářivkové svítidlo s AL leštěnou mříží s elektronickým předřadníkem, podrobněji viz TZ</t>
  </si>
  <si>
    <t>M21-05</t>
  </si>
  <si>
    <t>D+M vedení k zásuvkám, kabeláž s třídou reakce na oheň B2cas1d1, vč. 3 ks dvojzásuvek, vedeno ve stěně v chráničce/v energokanálu, vč. chráničky a zapravení</t>
  </si>
  <si>
    <t>M21-06</t>
  </si>
  <si>
    <t>D+M chrániček pro SLP rozvody do drážek, vč. zapravení drážek</t>
  </si>
  <si>
    <t>M21-07</t>
  </si>
  <si>
    <t>D+M vedení sdělovacího kabelu do recepce, vč. 1 ks telefonní/datové zásuvky, vedeno v energokanálu</t>
  </si>
  <si>
    <t>sdělovací kabel z původní recepce do nové : 1,5+5</t>
  </si>
  <si>
    <t>M21-08</t>
  </si>
  <si>
    <t>Revize elektro</t>
  </si>
  <si>
    <t xml:space="preserve">hod   </t>
  </si>
  <si>
    <t>979081111R00</t>
  </si>
  <si>
    <t>Odvoz suti a vybouraných hmot na skládku do 1 km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</si>
  <si>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</si>
  <si>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</si>
  <si>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</si>
  <si>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</si>
  <si>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979990001R00</t>
  </si>
  <si>
    <t>Poplatek za skládku stavební suti</t>
  </si>
  <si>
    <t>979087312R00</t>
  </si>
  <si>
    <t>Vodorovné přemístění suti nošením k místu nakládky vodorovné přemístění vybouraných hmot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</si>
  <si>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</si>
  <si>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</si>
  <si>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</si>
  <si>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979087392R00</t>
  </si>
  <si>
    <t xml:space="preserve">Vodorovné přemístění suti nošením k místu nakládky příplatek za každých dalích i započatých 10 m vzdálenosti vybouraných hmot,  </t>
  </si>
  <si>
    <t>005121 R</t>
  </si>
  <si>
    <t>Zařízení staveniště</t>
  </si>
  <si>
    <t>Soubor</t>
  </si>
  <si>
    <t>POL99_2</t>
  </si>
  <si>
    <t>Veškeré náklady spojené s vybudováním, provozem a odstraněním zařízení staveniště.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</si>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</sst>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79" t="s">
        <v>39</v>
      </c>
      <c r="B2" s="79"/>
      <c r="C2" s="79"/>
      <c r="D2" s="79"/>
      <c r="E2" s="79"/>
      <c r="F2" s="79"/>
      <c r="G2" s="79"/>
    </row>
  </sheetData>
  <sheetProtection algorithmName="SHA-512" hashValue="VbrP3onvDy826FNLo3zxM9Z05InvaDRo/KmOyClfocJqpH4c9GWxKloCxbJiPMhez2pfS3cp9yMEFlxiAs07iw==" saltValue="6/kfwCgEEEIauv44s1iQD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23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0" t="s">
        <v>41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">
      <c r="A2" s="3"/>
      <c r="B2" s="105" t="s">
        <v>22</v>
      </c>
      <c r="C2" s="106"/>
      <c r="D2" s="107" t="s">
        <v>49</v>
      </c>
      <c r="E2" s="108" t="s">
        <v>50</v>
      </c>
      <c r="F2" s="109"/>
      <c r="G2" s="109"/>
      <c r="H2" s="109"/>
      <c r="I2" s="109"/>
      <c r="J2" s="110"/>
      <c r="O2" s="2"/>
    </row>
    <row r="3" spans="1:15" ht="27" customHeight="1" x14ac:dyDescent="0.2">
      <c r="A3" s="3"/>
      <c r="B3" s="111" t="s">
        <v>47</v>
      </c>
      <c r="C3" s="106"/>
      <c r="D3" s="112" t="s">
        <v>45</v>
      </c>
      <c r="E3" s="113" t="s">
        <v>46</v>
      </c>
      <c r="F3" s="114"/>
      <c r="G3" s="114"/>
      <c r="H3" s="114"/>
      <c r="I3" s="114"/>
      <c r="J3" s="115"/>
    </row>
    <row r="4" spans="1:15" ht="23.25" customHeight="1" x14ac:dyDescent="0.2">
      <c r="A4" s="104">
        <v>237</v>
      </c>
      <c r="B4" s="116" t="s">
        <v>48</v>
      </c>
      <c r="C4" s="117"/>
      <c r="D4" s="118" t="s">
        <v>43</v>
      </c>
      <c r="E4" s="119" t="s">
        <v>44</v>
      </c>
      <c r="F4" s="120"/>
      <c r="G4" s="120"/>
      <c r="H4" s="120"/>
      <c r="I4" s="120"/>
      <c r="J4" s="121"/>
    </row>
    <row r="5" spans="1:15" ht="24" customHeight="1" x14ac:dyDescent="0.2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122"/>
      <c r="E11" s="122"/>
      <c r="F11" s="122"/>
      <c r="G11" s="122"/>
      <c r="H11" s="27" t="s">
        <v>40</v>
      </c>
      <c r="I11" s="126"/>
      <c r="J11" s="10"/>
    </row>
    <row r="12" spans="1:15" ht="15.75" customHeight="1" x14ac:dyDescent="0.2">
      <c r="A12" s="3"/>
      <c r="B12" s="41"/>
      <c r="C12" s="25"/>
      <c r="D12" s="123"/>
      <c r="E12" s="123"/>
      <c r="F12" s="123"/>
      <c r="G12" s="123"/>
      <c r="H12" s="27" t="s">
        <v>34</v>
      </c>
      <c r="I12" s="126"/>
      <c r="J12" s="10"/>
    </row>
    <row r="13" spans="1:15" ht="15.75" customHeight="1" x14ac:dyDescent="0.2">
      <c r="A13" s="3"/>
      <c r="B13" s="42"/>
      <c r="C13" s="125"/>
      <c r="D13" s="124"/>
      <c r="E13" s="124"/>
      <c r="F13" s="124"/>
      <c r="G13" s="124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89"/>
      <c r="F15" s="89"/>
      <c r="G15" s="90"/>
      <c r="H15" s="90"/>
      <c r="I15" s="90" t="s">
        <v>29</v>
      </c>
      <c r="J15" s="91"/>
    </row>
    <row r="16" spans="1:15" ht="23.25" customHeight="1" x14ac:dyDescent="0.2">
      <c r="A16" s="192" t="s">
        <v>24</v>
      </c>
      <c r="B16" s="57" t="s">
        <v>24</v>
      </c>
      <c r="C16" s="58"/>
      <c r="D16" s="59"/>
      <c r="E16" s="86"/>
      <c r="F16" s="87"/>
      <c r="G16" s="86"/>
      <c r="H16" s="87"/>
      <c r="I16" s="86">
        <f>SUMIF(F49:F64,A16,I49:I64)+SUMIF(F49:F64,"PSU",I49:I64)</f>
        <v>0</v>
      </c>
      <c r="J16" s="88"/>
    </row>
    <row r="17" spans="1:10" ht="23.25" customHeight="1" x14ac:dyDescent="0.2">
      <c r="A17" s="192" t="s">
        <v>25</v>
      </c>
      <c r="B17" s="57" t="s">
        <v>25</v>
      </c>
      <c r="C17" s="58"/>
      <c r="D17" s="59"/>
      <c r="E17" s="86"/>
      <c r="F17" s="87"/>
      <c r="G17" s="86"/>
      <c r="H17" s="87"/>
      <c r="I17" s="86">
        <f>SUMIF(F49:F64,A17,I49:I64)</f>
        <v>0</v>
      </c>
      <c r="J17" s="88"/>
    </row>
    <row r="18" spans="1:10" ht="23.25" customHeight="1" x14ac:dyDescent="0.2">
      <c r="A18" s="192" t="s">
        <v>26</v>
      </c>
      <c r="B18" s="57" t="s">
        <v>26</v>
      </c>
      <c r="C18" s="58"/>
      <c r="D18" s="59"/>
      <c r="E18" s="86"/>
      <c r="F18" s="87"/>
      <c r="G18" s="86"/>
      <c r="H18" s="87"/>
      <c r="I18" s="86">
        <f>SUMIF(F49:F64,A18,I49:I64)</f>
        <v>0</v>
      </c>
      <c r="J18" s="88"/>
    </row>
    <row r="19" spans="1:10" ht="23.25" customHeight="1" x14ac:dyDescent="0.2">
      <c r="A19" s="192" t="s">
        <v>87</v>
      </c>
      <c r="B19" s="57" t="s">
        <v>27</v>
      </c>
      <c r="C19" s="58"/>
      <c r="D19" s="59"/>
      <c r="E19" s="86"/>
      <c r="F19" s="87"/>
      <c r="G19" s="86"/>
      <c r="H19" s="87"/>
      <c r="I19" s="86">
        <f>SUMIF(F49:F64,A19,I49:I64)</f>
        <v>0</v>
      </c>
      <c r="J19" s="88"/>
    </row>
    <row r="20" spans="1:10" ht="23.25" customHeight="1" x14ac:dyDescent="0.2">
      <c r="A20" s="192" t="s">
        <v>88</v>
      </c>
      <c r="B20" s="57" t="s">
        <v>28</v>
      </c>
      <c r="C20" s="58"/>
      <c r="D20" s="59"/>
      <c r="E20" s="86"/>
      <c r="F20" s="87"/>
      <c r="G20" s="86"/>
      <c r="H20" s="87"/>
      <c r="I20" s="86">
        <f>SUMIF(F49:F64,A20,I49:I64)</f>
        <v>0</v>
      </c>
      <c r="J20" s="88"/>
    </row>
    <row r="21" spans="1:10" ht="23.25" customHeight="1" x14ac:dyDescent="0.2">
      <c r="A21" s="3"/>
      <c r="B21" s="74" t="s">
        <v>29</v>
      </c>
      <c r="C21" s="75"/>
      <c r="D21" s="76"/>
      <c r="E21" s="92"/>
      <c r="F21" s="93"/>
      <c r="G21" s="92"/>
      <c r="H21" s="93"/>
      <c r="I21" s="92">
        <f>SUM(I16:J20)</f>
        <v>0</v>
      </c>
      <c r="J21" s="99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12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hidden="1" customHeight="1" x14ac:dyDescent="0.2">
      <c r="A24" s="3"/>
      <c r="B24" s="57" t="s">
        <v>13</v>
      </c>
      <c r="C24" s="58"/>
      <c r="D24" s="59"/>
      <c r="E24" s="60">
        <f>SazbaDPH1</f>
        <v>15</v>
      </c>
      <c r="F24" s="61" t="s">
        <v>0</v>
      </c>
      <c r="G24" s="95">
        <f>I23*E23/100</f>
        <v>0</v>
      </c>
      <c r="H24" s="96"/>
      <c r="I24" s="96"/>
      <c r="J24" s="62" t="str">
        <f t="shared" si="0"/>
        <v>CZK</v>
      </c>
    </row>
    <row r="25" spans="1:10" ht="23.25" customHeight="1" x14ac:dyDescent="0.2">
      <c r="A25" s="3"/>
      <c r="B25" s="57" t="s">
        <v>14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hidden="1" customHeight="1" x14ac:dyDescent="0.2">
      <c r="A26" s="3"/>
      <c r="B26" s="49" t="s">
        <v>15</v>
      </c>
      <c r="C26" s="21"/>
      <c r="D26" s="17"/>
      <c r="E26" s="43">
        <f>SazbaDPH2</f>
        <v>21</v>
      </c>
      <c r="F26" s="44" t="s">
        <v>0</v>
      </c>
      <c r="G26" s="83">
        <f>I25*E25/100</f>
        <v>0</v>
      </c>
      <c r="H26" s="84"/>
      <c r="I26" s="84"/>
      <c r="J26" s="56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8" t="s">
        <v>4</v>
      </c>
      <c r="C27" s="19"/>
      <c r="D27" s="22"/>
      <c r="E27" s="19"/>
      <c r="F27" s="20"/>
      <c r="G27" s="85">
        <f>CenaCelkemBezDPH-(ZakladDPHSni+ZakladDPHZakl)</f>
        <v>0</v>
      </c>
      <c r="H27" s="85"/>
      <c r="I27" s="85"/>
      <c r="J27" s="63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65" t="s">
        <v>23</v>
      </c>
      <c r="C28" s="166"/>
      <c r="D28" s="166"/>
      <c r="E28" s="167"/>
      <c r="F28" s="168"/>
      <c r="G28" s="169">
        <f>IF(A28&gt;50, ROUNDUP(A27, 0), ROUNDDOWN(A27, 0))</f>
        <v>0</v>
      </c>
      <c r="H28" s="169"/>
      <c r="I28" s="169"/>
      <c r="J28" s="170" t="str">
        <f t="shared" si="0"/>
        <v>CZK</v>
      </c>
    </row>
    <row r="29" spans="1:10" ht="27.75" hidden="1" customHeight="1" thickBot="1" x14ac:dyDescent="0.25">
      <c r="A29" s="3"/>
      <c r="B29" s="165" t="s">
        <v>35</v>
      </c>
      <c r="C29" s="171"/>
      <c r="D29" s="171"/>
      <c r="E29" s="171"/>
      <c r="F29" s="171"/>
      <c r="G29" s="172">
        <f>ZakladDPHSni+DPHSni+ZakladDPHZakl+DPHZakl+Zaokrouhleni</f>
        <v>0</v>
      </c>
      <c r="H29" s="172"/>
      <c r="I29" s="172"/>
      <c r="J29" s="173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43791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132" t="s">
        <v>16</v>
      </c>
      <c r="C37" s="133"/>
      <c r="D37" s="133"/>
      <c r="E37" s="133"/>
      <c r="F37" s="134"/>
      <c r="G37" s="134"/>
      <c r="H37" s="134"/>
      <c r="I37" s="134"/>
      <c r="J37" s="133"/>
    </row>
    <row r="38" spans="1:10" ht="25.5" hidden="1" customHeight="1" x14ac:dyDescent="0.2">
      <c r="A38" s="131" t="s">
        <v>37</v>
      </c>
      <c r="B38" s="135" t="s">
        <v>17</v>
      </c>
      <c r="C38" s="136" t="s">
        <v>5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18</v>
      </c>
      <c r="I38" s="140" t="s">
        <v>1</v>
      </c>
      <c r="J38" s="141" t="s">
        <v>0</v>
      </c>
    </row>
    <row r="39" spans="1:10" ht="25.5" hidden="1" customHeight="1" x14ac:dyDescent="0.2">
      <c r="A39" s="131">
        <v>1</v>
      </c>
      <c r="B39" s="142" t="s">
        <v>51</v>
      </c>
      <c r="C39" s="143"/>
      <c r="D39" s="144"/>
      <c r="E39" s="144"/>
      <c r="F39" s="145">
        <f>'SO 01 01 Pol'!AE131</f>
        <v>0</v>
      </c>
      <c r="G39" s="146">
        <f>'SO 01 01 Pol'!AF131</f>
        <v>0</v>
      </c>
      <c r="H39" s="147"/>
      <c r="I39" s="148">
        <f>F39+G39+H39</f>
        <v>0</v>
      </c>
      <c r="J39" s="149" t="str">
        <f>IF(CenaCelkemVypocet=0,"",I39/CenaCelkemVypocet*100)</f>
        <v/>
      </c>
    </row>
    <row r="40" spans="1:10" ht="25.5" hidden="1" customHeight="1" x14ac:dyDescent="0.2">
      <c r="A40" s="131">
        <v>2</v>
      </c>
      <c r="B40" s="150" t="s">
        <v>45</v>
      </c>
      <c r="C40" s="151" t="s">
        <v>46</v>
      </c>
      <c r="D40" s="152"/>
      <c r="E40" s="152"/>
      <c r="F40" s="153">
        <f>'SO 01 01 Pol'!AE131</f>
        <v>0</v>
      </c>
      <c r="G40" s="154">
        <f>'SO 01 01 Pol'!AF131</f>
        <v>0</v>
      </c>
      <c r="H40" s="154"/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">
      <c r="A41" s="131">
        <v>3</v>
      </c>
      <c r="B41" s="157" t="s">
        <v>43</v>
      </c>
      <c r="C41" s="143" t="s">
        <v>44</v>
      </c>
      <c r="D41" s="144"/>
      <c r="E41" s="144"/>
      <c r="F41" s="158">
        <f>'SO 01 01 Pol'!AE131</f>
        <v>0</v>
      </c>
      <c r="G41" s="147">
        <f>'SO 01 01 Pol'!AF131</f>
        <v>0</v>
      </c>
      <c r="H41" s="147"/>
      <c r="I41" s="148">
        <f>F41+G41+H41</f>
        <v>0</v>
      </c>
      <c r="J41" s="149" t="str">
        <f>IF(CenaCelkemVypocet=0,"",I41/CenaCelkemVypocet*100)</f>
        <v/>
      </c>
    </row>
    <row r="42" spans="1:10" ht="25.5" hidden="1" customHeight="1" x14ac:dyDescent="0.2">
      <c r="A42" s="131"/>
      <c r="B42" s="159" t="s">
        <v>52</v>
      </c>
      <c r="C42" s="160"/>
      <c r="D42" s="160"/>
      <c r="E42" s="160"/>
      <c r="F42" s="161">
        <f>SUMIF(A39:A41,"=1",F39:F41)</f>
        <v>0</v>
      </c>
      <c r="G42" s="162">
        <f>SUMIF(A39:A41,"=1",G39:G41)</f>
        <v>0</v>
      </c>
      <c r="H42" s="162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 x14ac:dyDescent="0.25">
      <c r="B46" s="174" t="s">
        <v>54</v>
      </c>
    </row>
    <row r="48" spans="1:10" ht="25.5" customHeight="1" x14ac:dyDescent="0.2">
      <c r="A48" s="175"/>
      <c r="B48" s="178" t="s">
        <v>17</v>
      </c>
      <c r="C48" s="178" t="s">
        <v>5</v>
      </c>
      <c r="D48" s="179"/>
      <c r="E48" s="179"/>
      <c r="F48" s="180" t="s">
        <v>55</v>
      </c>
      <c r="G48" s="180"/>
      <c r="H48" s="180"/>
      <c r="I48" s="180" t="s">
        <v>29</v>
      </c>
      <c r="J48" s="180" t="s">
        <v>0</v>
      </c>
    </row>
    <row r="49" spans="1:10" ht="25.5" customHeight="1" x14ac:dyDescent="0.2">
      <c r="A49" s="176"/>
      <c r="B49" s="181" t="s">
        <v>56</v>
      </c>
      <c r="C49" s="182" t="s">
        <v>57</v>
      </c>
      <c r="D49" s="183"/>
      <c r="E49" s="183"/>
      <c r="F49" s="188" t="s">
        <v>24</v>
      </c>
      <c r="G49" s="189"/>
      <c r="H49" s="189"/>
      <c r="I49" s="189">
        <f>'SO 01 01 Pol'!G8</f>
        <v>0</v>
      </c>
      <c r="J49" s="186" t="str">
        <f>IF(I65=0,"",I49/I65*100)</f>
        <v/>
      </c>
    </row>
    <row r="50" spans="1:10" ht="25.5" customHeight="1" x14ac:dyDescent="0.2">
      <c r="A50" s="176"/>
      <c r="B50" s="181" t="s">
        <v>58</v>
      </c>
      <c r="C50" s="182" t="s">
        <v>59</v>
      </c>
      <c r="D50" s="183"/>
      <c r="E50" s="183"/>
      <c r="F50" s="188" t="s">
        <v>24</v>
      </c>
      <c r="G50" s="189"/>
      <c r="H50" s="189"/>
      <c r="I50" s="189">
        <f>'SO 01 01 Pol'!G15</f>
        <v>0</v>
      </c>
      <c r="J50" s="186" t="str">
        <f>IF(I65=0,"",I50/I65*100)</f>
        <v/>
      </c>
    </row>
    <row r="51" spans="1:10" ht="25.5" customHeight="1" x14ac:dyDescent="0.2">
      <c r="A51" s="176"/>
      <c r="B51" s="181" t="s">
        <v>60</v>
      </c>
      <c r="C51" s="182" t="s">
        <v>61</v>
      </c>
      <c r="D51" s="183"/>
      <c r="E51" s="183"/>
      <c r="F51" s="188" t="s">
        <v>24</v>
      </c>
      <c r="G51" s="189"/>
      <c r="H51" s="189"/>
      <c r="I51" s="189">
        <f>'SO 01 01 Pol'!G22</f>
        <v>0</v>
      </c>
      <c r="J51" s="186" t="str">
        <f>IF(I65=0,"",I51/I65*100)</f>
        <v/>
      </c>
    </row>
    <row r="52" spans="1:10" ht="25.5" customHeight="1" x14ac:dyDescent="0.2">
      <c r="A52" s="176"/>
      <c r="B52" s="181" t="s">
        <v>62</v>
      </c>
      <c r="C52" s="182" t="s">
        <v>63</v>
      </c>
      <c r="D52" s="183"/>
      <c r="E52" s="183"/>
      <c r="F52" s="188" t="s">
        <v>24</v>
      </c>
      <c r="G52" s="189"/>
      <c r="H52" s="189"/>
      <c r="I52" s="189">
        <f>'SO 01 01 Pol'!G29</f>
        <v>0</v>
      </c>
      <c r="J52" s="186" t="str">
        <f>IF(I65=0,"",I52/I65*100)</f>
        <v/>
      </c>
    </row>
    <row r="53" spans="1:10" ht="25.5" customHeight="1" x14ac:dyDescent="0.2">
      <c r="A53" s="176"/>
      <c r="B53" s="181" t="s">
        <v>64</v>
      </c>
      <c r="C53" s="182" t="s">
        <v>65</v>
      </c>
      <c r="D53" s="183"/>
      <c r="E53" s="183"/>
      <c r="F53" s="188" t="s">
        <v>24</v>
      </c>
      <c r="G53" s="189"/>
      <c r="H53" s="189"/>
      <c r="I53" s="189">
        <f>'SO 01 01 Pol'!G32</f>
        <v>0</v>
      </c>
      <c r="J53" s="186" t="str">
        <f>IF(I65=0,"",I53/I65*100)</f>
        <v/>
      </c>
    </row>
    <row r="54" spans="1:10" ht="25.5" customHeight="1" x14ac:dyDescent="0.2">
      <c r="A54" s="176"/>
      <c r="B54" s="181" t="s">
        <v>66</v>
      </c>
      <c r="C54" s="182" t="s">
        <v>67</v>
      </c>
      <c r="D54" s="183"/>
      <c r="E54" s="183"/>
      <c r="F54" s="188" t="s">
        <v>24</v>
      </c>
      <c r="G54" s="189"/>
      <c r="H54" s="189"/>
      <c r="I54" s="189">
        <f>'SO 01 01 Pol'!G50</f>
        <v>0</v>
      </c>
      <c r="J54" s="186" t="str">
        <f>IF(I65=0,"",I54/I65*100)</f>
        <v/>
      </c>
    </row>
    <row r="55" spans="1:10" ht="25.5" customHeight="1" x14ac:dyDescent="0.2">
      <c r="A55" s="176"/>
      <c r="B55" s="181" t="s">
        <v>68</v>
      </c>
      <c r="C55" s="182" t="s">
        <v>69</v>
      </c>
      <c r="D55" s="183"/>
      <c r="E55" s="183"/>
      <c r="F55" s="188" t="s">
        <v>25</v>
      </c>
      <c r="G55" s="189"/>
      <c r="H55" s="189"/>
      <c r="I55" s="189">
        <f>'SO 01 01 Pol'!G53</f>
        <v>0</v>
      </c>
      <c r="J55" s="186" t="str">
        <f>IF(I65=0,"",I55/I65*100)</f>
        <v/>
      </c>
    </row>
    <row r="56" spans="1:10" ht="25.5" customHeight="1" x14ac:dyDescent="0.2">
      <c r="A56" s="176"/>
      <c r="B56" s="181" t="s">
        <v>70</v>
      </c>
      <c r="C56" s="182" t="s">
        <v>71</v>
      </c>
      <c r="D56" s="183"/>
      <c r="E56" s="183"/>
      <c r="F56" s="188" t="s">
        <v>25</v>
      </c>
      <c r="G56" s="189"/>
      <c r="H56" s="189"/>
      <c r="I56" s="189">
        <f>'SO 01 01 Pol'!G58</f>
        <v>0</v>
      </c>
      <c r="J56" s="186" t="str">
        <f>IF(I65=0,"",I56/I65*100)</f>
        <v/>
      </c>
    </row>
    <row r="57" spans="1:10" ht="25.5" customHeight="1" x14ac:dyDescent="0.2">
      <c r="A57" s="176"/>
      <c r="B57" s="181" t="s">
        <v>72</v>
      </c>
      <c r="C57" s="182" t="s">
        <v>73</v>
      </c>
      <c r="D57" s="183"/>
      <c r="E57" s="183"/>
      <c r="F57" s="188" t="s">
        <v>25</v>
      </c>
      <c r="G57" s="189"/>
      <c r="H57" s="189"/>
      <c r="I57" s="189">
        <f>'SO 01 01 Pol'!G62</f>
        <v>0</v>
      </c>
      <c r="J57" s="186" t="str">
        <f>IF(I65=0,"",I57/I65*100)</f>
        <v/>
      </c>
    </row>
    <row r="58" spans="1:10" ht="25.5" customHeight="1" x14ac:dyDescent="0.2">
      <c r="A58" s="176"/>
      <c r="B58" s="181" t="s">
        <v>74</v>
      </c>
      <c r="C58" s="182" t="s">
        <v>75</v>
      </c>
      <c r="D58" s="183"/>
      <c r="E58" s="183"/>
      <c r="F58" s="188" t="s">
        <v>25</v>
      </c>
      <c r="G58" s="189"/>
      <c r="H58" s="189"/>
      <c r="I58" s="189">
        <f>'SO 01 01 Pol'!G68</f>
        <v>0</v>
      </c>
      <c r="J58" s="186" t="str">
        <f>IF(I65=0,"",I58/I65*100)</f>
        <v/>
      </c>
    </row>
    <row r="59" spans="1:10" ht="25.5" customHeight="1" x14ac:dyDescent="0.2">
      <c r="A59" s="176"/>
      <c r="B59" s="181" t="s">
        <v>76</v>
      </c>
      <c r="C59" s="182" t="s">
        <v>77</v>
      </c>
      <c r="D59" s="183"/>
      <c r="E59" s="183"/>
      <c r="F59" s="188" t="s">
        <v>25</v>
      </c>
      <c r="G59" s="189"/>
      <c r="H59" s="189"/>
      <c r="I59" s="189">
        <f>'SO 01 01 Pol'!G77</f>
        <v>0</v>
      </c>
      <c r="J59" s="186" t="str">
        <f>IF(I65=0,"",I59/I65*100)</f>
        <v/>
      </c>
    </row>
    <row r="60" spans="1:10" ht="25.5" customHeight="1" x14ac:dyDescent="0.2">
      <c r="A60" s="176"/>
      <c r="B60" s="181" t="s">
        <v>78</v>
      </c>
      <c r="C60" s="182" t="s">
        <v>79</v>
      </c>
      <c r="D60" s="183"/>
      <c r="E60" s="183"/>
      <c r="F60" s="188" t="s">
        <v>25</v>
      </c>
      <c r="G60" s="189"/>
      <c r="H60" s="189"/>
      <c r="I60" s="189">
        <f>'SO 01 01 Pol'!G84</f>
        <v>0</v>
      </c>
      <c r="J60" s="186" t="str">
        <f>IF(I65=0,"",I60/I65*100)</f>
        <v/>
      </c>
    </row>
    <row r="61" spans="1:10" ht="25.5" customHeight="1" x14ac:dyDescent="0.2">
      <c r="A61" s="176"/>
      <c r="B61" s="181" t="s">
        <v>80</v>
      </c>
      <c r="C61" s="182" t="s">
        <v>81</v>
      </c>
      <c r="D61" s="183"/>
      <c r="E61" s="183"/>
      <c r="F61" s="188" t="s">
        <v>25</v>
      </c>
      <c r="G61" s="189"/>
      <c r="H61" s="189"/>
      <c r="I61" s="189">
        <f>'SO 01 01 Pol'!G95</f>
        <v>0</v>
      </c>
      <c r="J61" s="186" t="str">
        <f>IF(I65=0,"",I61/I65*100)</f>
        <v/>
      </c>
    </row>
    <row r="62" spans="1:10" ht="25.5" customHeight="1" x14ac:dyDescent="0.2">
      <c r="A62" s="176"/>
      <c r="B62" s="181" t="s">
        <v>82</v>
      </c>
      <c r="C62" s="182" t="s">
        <v>83</v>
      </c>
      <c r="D62" s="183"/>
      <c r="E62" s="183"/>
      <c r="F62" s="188" t="s">
        <v>26</v>
      </c>
      <c r="G62" s="189"/>
      <c r="H62" s="189"/>
      <c r="I62" s="189">
        <f>'SO 01 01 Pol'!G97</f>
        <v>0</v>
      </c>
      <c r="J62" s="186" t="str">
        <f>IF(I65=0,"",I62/I65*100)</f>
        <v/>
      </c>
    </row>
    <row r="63" spans="1:10" ht="25.5" customHeight="1" x14ac:dyDescent="0.2">
      <c r="A63" s="176"/>
      <c r="B63" s="181" t="s">
        <v>84</v>
      </c>
      <c r="C63" s="182" t="s">
        <v>85</v>
      </c>
      <c r="D63" s="183"/>
      <c r="E63" s="183"/>
      <c r="F63" s="188" t="s">
        <v>86</v>
      </c>
      <c r="G63" s="189"/>
      <c r="H63" s="189"/>
      <c r="I63" s="189">
        <f>'SO 01 01 Pol'!G117</f>
        <v>0</v>
      </c>
      <c r="J63" s="186" t="str">
        <f>IF(I65=0,"",I63/I65*100)</f>
        <v/>
      </c>
    </row>
    <row r="64" spans="1:10" ht="25.5" customHeight="1" x14ac:dyDescent="0.2">
      <c r="A64" s="176"/>
      <c r="B64" s="181" t="s">
        <v>87</v>
      </c>
      <c r="C64" s="182" t="s">
        <v>27</v>
      </c>
      <c r="D64" s="183"/>
      <c r="E64" s="183"/>
      <c r="F64" s="188" t="s">
        <v>87</v>
      </c>
      <c r="G64" s="189"/>
      <c r="H64" s="189"/>
      <c r="I64" s="189">
        <f>'SO 01 01 Pol'!G127</f>
        <v>0</v>
      </c>
      <c r="J64" s="186" t="str">
        <f>IF(I65=0,"",I64/I65*100)</f>
        <v/>
      </c>
    </row>
    <row r="65" spans="1:10" ht="25.5" customHeight="1" x14ac:dyDescent="0.2">
      <c r="A65" s="177"/>
      <c r="B65" s="184" t="s">
        <v>1</v>
      </c>
      <c r="C65" s="184"/>
      <c r="D65" s="185"/>
      <c r="E65" s="185"/>
      <c r="F65" s="190"/>
      <c r="G65" s="191"/>
      <c r="H65" s="191"/>
      <c r="I65" s="191">
        <f>SUM(I49:I64)</f>
        <v>0</v>
      </c>
      <c r="J65" s="187">
        <f>SUM(J49:J64)</f>
        <v>0</v>
      </c>
    </row>
    <row r="66" spans="1:10" x14ac:dyDescent="0.2">
      <c r="F66" s="129"/>
      <c r="G66" s="128"/>
      <c r="H66" s="129"/>
      <c r="I66" s="128"/>
      <c r="J66" s="130"/>
    </row>
    <row r="67" spans="1:10" x14ac:dyDescent="0.2">
      <c r="F67" s="129"/>
      <c r="G67" s="128"/>
      <c r="H67" s="129"/>
      <c r="I67" s="128"/>
      <c r="J67" s="130"/>
    </row>
    <row r="68" spans="1:10" x14ac:dyDescent="0.2">
      <c r="F68" s="129"/>
      <c r="G68" s="128"/>
      <c r="H68" s="129"/>
      <c r="I68" s="128"/>
      <c r="J68" s="130"/>
    </row>
  </sheetData>
  <sheetProtection algorithmName="SHA-512" hashValue="oYAaPknZSI+9S4sDgZA+4Gy8IeJeZLs0oOSsJwWdEHK0UWcX68HFj8Z2q+F3/Hvvrxy4Ag2Um99V93fzSsgFSw==" saltValue="QbTaqP4O5GO8Yb6Zw4fe9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8" t="s">
        <v>7</v>
      </c>
      <c r="B2" s="77"/>
      <c r="C2" s="102"/>
      <c r="D2" s="102"/>
      <c r="E2" s="102"/>
      <c r="F2" s="102"/>
      <c r="G2" s="103"/>
    </row>
    <row r="3" spans="1:7" ht="24.95" customHeight="1" x14ac:dyDescent="0.2">
      <c r="A3" s="78" t="s">
        <v>8</v>
      </c>
      <c r="B3" s="77"/>
      <c r="C3" s="102"/>
      <c r="D3" s="102"/>
      <c r="E3" s="102"/>
      <c r="F3" s="102"/>
      <c r="G3" s="103"/>
    </row>
    <row r="4" spans="1:7" ht="24.95" customHeight="1" x14ac:dyDescent="0.2">
      <c r="A4" s="78" t="s">
        <v>9</v>
      </c>
      <c r="B4" s="77"/>
      <c r="C4" s="102"/>
      <c r="D4" s="102"/>
      <c r="E4" s="102"/>
      <c r="F4" s="102"/>
      <c r="G4" s="103"/>
    </row>
    <row r="5" spans="1:7" x14ac:dyDescent="0.2">
      <c r="B5" s="6"/>
      <c r="C5" s="7"/>
      <c r="D5" s="8"/>
    </row>
  </sheetData>
  <sheetProtection algorithmName="SHA-512" hashValue="hkZ3omIrujCBRR5km8iKRplijFuBiE+jtN6M/GdaYJ1OI9ykURHA6I64giSKrNqbLoXN9F0tIQphj1CDEZjo6Q==" saltValue="DE5KvQabmRDcUPwRIwUR2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EE38-0468-4FB0-9F3C-3A876015A811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89</v>
      </c>
      <c r="B1" s="194"/>
      <c r="C1" s="194"/>
      <c r="D1" s="194"/>
      <c r="E1" s="194"/>
      <c r="F1" s="194"/>
      <c r="G1" s="194"/>
      <c r="AG1" t="s">
        <v>90</v>
      </c>
    </row>
    <row r="2" spans="1:60" ht="24.95" customHeight="1" x14ac:dyDescent="0.2">
      <c r="A2" s="195" t="s">
        <v>7</v>
      </c>
      <c r="B2" s="77" t="s">
        <v>49</v>
      </c>
      <c r="C2" s="198" t="s">
        <v>50</v>
      </c>
      <c r="D2" s="196"/>
      <c r="E2" s="196"/>
      <c r="F2" s="196"/>
      <c r="G2" s="197"/>
      <c r="AG2" t="s">
        <v>91</v>
      </c>
    </row>
    <row r="3" spans="1:60" ht="24.95" customHeight="1" x14ac:dyDescent="0.2">
      <c r="A3" s="195" t="s">
        <v>8</v>
      </c>
      <c r="B3" s="77" t="s">
        <v>45</v>
      </c>
      <c r="C3" s="198" t="s">
        <v>46</v>
      </c>
      <c r="D3" s="196"/>
      <c r="E3" s="196"/>
      <c r="F3" s="196"/>
      <c r="G3" s="197"/>
      <c r="AC3" s="127" t="s">
        <v>91</v>
      </c>
      <c r="AG3" t="s">
        <v>92</v>
      </c>
    </row>
    <row r="4" spans="1:60" ht="24.95" customHeight="1" x14ac:dyDescent="0.2">
      <c r="A4" s="199" t="s">
        <v>9</v>
      </c>
      <c r="B4" s="200" t="s">
        <v>43</v>
      </c>
      <c r="C4" s="201" t="s">
        <v>44</v>
      </c>
      <c r="D4" s="202"/>
      <c r="E4" s="202"/>
      <c r="F4" s="202"/>
      <c r="G4" s="203"/>
      <c r="AG4" t="s">
        <v>93</v>
      </c>
    </row>
    <row r="5" spans="1:60" x14ac:dyDescent="0.2">
      <c r="D5" s="193"/>
    </row>
    <row r="6" spans="1:60" ht="38.25" x14ac:dyDescent="0.2">
      <c r="A6" s="205" t="s">
        <v>94</v>
      </c>
      <c r="B6" s="207" t="s">
        <v>95</v>
      </c>
      <c r="C6" s="207" t="s">
        <v>96</v>
      </c>
      <c r="D6" s="206" t="s">
        <v>97</v>
      </c>
      <c r="E6" s="205" t="s">
        <v>98</v>
      </c>
      <c r="F6" s="204" t="s">
        <v>99</v>
      </c>
      <c r="G6" s="205" t="s">
        <v>29</v>
      </c>
      <c r="H6" s="208" t="s">
        <v>30</v>
      </c>
      <c r="I6" s="208" t="s">
        <v>100</v>
      </c>
      <c r="J6" s="208" t="s">
        <v>31</v>
      </c>
      <c r="K6" s="208" t="s">
        <v>101</v>
      </c>
      <c r="L6" s="208" t="s">
        <v>102</v>
      </c>
      <c r="M6" s="208" t="s">
        <v>103</v>
      </c>
      <c r="N6" s="208" t="s">
        <v>104</v>
      </c>
      <c r="O6" s="208" t="s">
        <v>105</v>
      </c>
      <c r="P6" s="208" t="s">
        <v>106</v>
      </c>
      <c r="Q6" s="208" t="s">
        <v>107</v>
      </c>
      <c r="R6" s="208" t="s">
        <v>108</v>
      </c>
      <c r="S6" s="208" t="s">
        <v>109</v>
      </c>
      <c r="T6" s="208" t="s">
        <v>110</v>
      </c>
      <c r="U6" s="208" t="s">
        <v>111</v>
      </c>
      <c r="V6" s="208" t="s">
        <v>112</v>
      </c>
      <c r="W6" s="208" t="s">
        <v>113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</row>
    <row r="8" spans="1:60" x14ac:dyDescent="0.2">
      <c r="A8" s="226" t="s">
        <v>114</v>
      </c>
      <c r="B8" s="227" t="s">
        <v>56</v>
      </c>
      <c r="C8" s="252" t="s">
        <v>57</v>
      </c>
      <c r="D8" s="228"/>
      <c r="E8" s="229"/>
      <c r="F8" s="230"/>
      <c r="G8" s="230">
        <f>SUMIF(AG9:AG14,"&lt;&gt;NOR",G9:G14)</f>
        <v>0</v>
      </c>
      <c r="H8" s="230"/>
      <c r="I8" s="230">
        <f>SUM(I9:I14)</f>
        <v>0</v>
      </c>
      <c r="J8" s="230"/>
      <c r="K8" s="230">
        <f>SUM(K9:K14)</f>
        <v>0</v>
      </c>
      <c r="L8" s="230"/>
      <c r="M8" s="230">
        <f>SUM(M9:M14)</f>
        <v>0</v>
      </c>
      <c r="N8" s="230"/>
      <c r="O8" s="230">
        <f>SUM(O9:O14)</f>
        <v>0.75</v>
      </c>
      <c r="P8" s="230"/>
      <c r="Q8" s="230">
        <f>SUM(Q9:Q14)</f>
        <v>0</v>
      </c>
      <c r="R8" s="230"/>
      <c r="S8" s="230"/>
      <c r="T8" s="231"/>
      <c r="U8" s="225"/>
      <c r="V8" s="225">
        <f>SUM(V9:V14)</f>
        <v>24.590000000000003</v>
      </c>
      <c r="W8" s="225"/>
      <c r="AG8" t="s">
        <v>115</v>
      </c>
    </row>
    <row r="9" spans="1:60" ht="33.75" outlineLevel="1" x14ac:dyDescent="0.2">
      <c r="A9" s="232">
        <v>1</v>
      </c>
      <c r="B9" s="233" t="s">
        <v>116</v>
      </c>
      <c r="C9" s="253" t="s">
        <v>117</v>
      </c>
      <c r="D9" s="234" t="s">
        <v>118</v>
      </c>
      <c r="E9" s="235">
        <v>39.493400000000001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1.184E-2</v>
      </c>
      <c r="O9" s="237">
        <f>ROUND(E9*N9,2)</f>
        <v>0.47</v>
      </c>
      <c r="P9" s="237">
        <v>0</v>
      </c>
      <c r="Q9" s="237">
        <f>ROUND(E9*P9,2)</f>
        <v>0</v>
      </c>
      <c r="R9" s="237" t="s">
        <v>119</v>
      </c>
      <c r="S9" s="237" t="s">
        <v>120</v>
      </c>
      <c r="T9" s="238" t="s">
        <v>121</v>
      </c>
      <c r="U9" s="219">
        <v>0.38947999999999999</v>
      </c>
      <c r="V9" s="219">
        <f>ROUND(E9*U9,2)</f>
        <v>15.38</v>
      </c>
      <c r="W9" s="219"/>
      <c r="X9" s="209"/>
      <c r="Y9" s="209"/>
      <c r="Z9" s="209"/>
      <c r="AA9" s="209"/>
      <c r="AB9" s="209"/>
      <c r="AC9" s="209"/>
      <c r="AD9" s="209"/>
      <c r="AE9" s="209"/>
      <c r="AF9" s="209"/>
      <c r="AG9" s="209" t="s">
        <v>122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54" t="s">
        <v>123</v>
      </c>
      <c r="D10" s="239"/>
      <c r="E10" s="239"/>
      <c r="F10" s="239"/>
      <c r="G10" s="23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09"/>
      <c r="Y10" s="209"/>
      <c r="Z10" s="209"/>
      <c r="AA10" s="209"/>
      <c r="AB10" s="209"/>
      <c r="AC10" s="209"/>
      <c r="AD10" s="209"/>
      <c r="AE10" s="209"/>
      <c r="AF10" s="209"/>
      <c r="AG10" s="209" t="s">
        <v>124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ht="22.5" outlineLevel="1" x14ac:dyDescent="0.2">
      <c r="A11" s="216"/>
      <c r="B11" s="217"/>
      <c r="C11" s="255" t="s">
        <v>125</v>
      </c>
      <c r="D11" s="221"/>
      <c r="E11" s="222">
        <v>39.493400000000001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09"/>
      <c r="Y11" s="209"/>
      <c r="Z11" s="209"/>
      <c r="AA11" s="209"/>
      <c r="AB11" s="209"/>
      <c r="AC11" s="209"/>
      <c r="AD11" s="209"/>
      <c r="AE11" s="209"/>
      <c r="AF11" s="209"/>
      <c r="AG11" s="209" t="s">
        <v>126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2.5" outlineLevel="1" x14ac:dyDescent="0.2">
      <c r="A12" s="232">
        <v>2</v>
      </c>
      <c r="B12" s="233" t="s">
        <v>127</v>
      </c>
      <c r="C12" s="253" t="s">
        <v>128</v>
      </c>
      <c r="D12" s="234" t="s">
        <v>118</v>
      </c>
      <c r="E12" s="235">
        <v>27.3262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1.038E-2</v>
      </c>
      <c r="O12" s="237">
        <f>ROUND(E12*N12,2)</f>
        <v>0.28000000000000003</v>
      </c>
      <c r="P12" s="237">
        <v>0</v>
      </c>
      <c r="Q12" s="237">
        <f>ROUND(E12*P12,2)</f>
        <v>0</v>
      </c>
      <c r="R12" s="237" t="s">
        <v>119</v>
      </c>
      <c r="S12" s="237" t="s">
        <v>120</v>
      </c>
      <c r="T12" s="238" t="s">
        <v>121</v>
      </c>
      <c r="U12" s="219">
        <v>0.33688000000000001</v>
      </c>
      <c r="V12" s="219">
        <f>ROUND(E12*U12,2)</f>
        <v>9.2100000000000009</v>
      </c>
      <c r="W12" s="219"/>
      <c r="X12" s="209"/>
      <c r="Y12" s="209"/>
      <c r="Z12" s="209"/>
      <c r="AA12" s="209"/>
      <c r="AB12" s="209"/>
      <c r="AC12" s="209"/>
      <c r="AD12" s="209"/>
      <c r="AE12" s="209"/>
      <c r="AF12" s="209"/>
      <c r="AG12" s="209" t="s">
        <v>129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54" t="s">
        <v>123</v>
      </c>
      <c r="D13" s="239"/>
      <c r="E13" s="239"/>
      <c r="F13" s="239"/>
      <c r="G13" s="23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09"/>
      <c r="Y13" s="209"/>
      <c r="Z13" s="209"/>
      <c r="AA13" s="209"/>
      <c r="AB13" s="209"/>
      <c r="AC13" s="209"/>
      <c r="AD13" s="209"/>
      <c r="AE13" s="209"/>
      <c r="AF13" s="209"/>
      <c r="AG13" s="209" t="s">
        <v>124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16"/>
      <c r="B14" s="217"/>
      <c r="C14" s="255" t="s">
        <v>130</v>
      </c>
      <c r="D14" s="221"/>
      <c r="E14" s="222">
        <v>27.3262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09"/>
      <c r="Y14" s="209"/>
      <c r="Z14" s="209"/>
      <c r="AA14" s="209"/>
      <c r="AB14" s="209"/>
      <c r="AC14" s="209"/>
      <c r="AD14" s="209"/>
      <c r="AE14" s="209"/>
      <c r="AF14" s="209"/>
      <c r="AG14" s="209" t="s">
        <v>126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x14ac:dyDescent="0.2">
      <c r="A15" s="226" t="s">
        <v>114</v>
      </c>
      <c r="B15" s="227" t="s">
        <v>58</v>
      </c>
      <c r="C15" s="252" t="s">
        <v>59</v>
      </c>
      <c r="D15" s="228"/>
      <c r="E15" s="229"/>
      <c r="F15" s="230"/>
      <c r="G15" s="230">
        <f>SUMIF(AG16:AG21,"&lt;&gt;NOR",G16:G21)</f>
        <v>0</v>
      </c>
      <c r="H15" s="230"/>
      <c r="I15" s="230">
        <f>SUM(I16:I21)</f>
        <v>0</v>
      </c>
      <c r="J15" s="230"/>
      <c r="K15" s="230">
        <f>SUM(K16:K21)</f>
        <v>0</v>
      </c>
      <c r="L15" s="230"/>
      <c r="M15" s="230">
        <f>SUM(M16:M21)</f>
        <v>0</v>
      </c>
      <c r="N15" s="230"/>
      <c r="O15" s="230">
        <f>SUM(O16:O21)</f>
        <v>0.89</v>
      </c>
      <c r="P15" s="230"/>
      <c r="Q15" s="230">
        <f>SUM(Q16:Q21)</f>
        <v>0</v>
      </c>
      <c r="R15" s="230"/>
      <c r="S15" s="230"/>
      <c r="T15" s="231"/>
      <c r="U15" s="225"/>
      <c r="V15" s="225">
        <f>SUM(V16:V21)</f>
        <v>1.1399999999999999</v>
      </c>
      <c r="W15" s="225"/>
      <c r="AG15" t="s">
        <v>115</v>
      </c>
    </row>
    <row r="16" spans="1:60" outlineLevel="1" x14ac:dyDescent="0.2">
      <c r="A16" s="232">
        <v>3</v>
      </c>
      <c r="B16" s="233" t="s">
        <v>131</v>
      </c>
      <c r="C16" s="253" t="s">
        <v>132</v>
      </c>
      <c r="D16" s="234" t="s">
        <v>133</v>
      </c>
      <c r="E16" s="235">
        <v>0.3543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7">
        <v>2.5249999999999999</v>
      </c>
      <c r="O16" s="237">
        <f>ROUND(E16*N16,2)</f>
        <v>0.89</v>
      </c>
      <c r="P16" s="237">
        <v>0</v>
      </c>
      <c r="Q16" s="237">
        <f>ROUND(E16*P16,2)</f>
        <v>0</v>
      </c>
      <c r="R16" s="237" t="s">
        <v>134</v>
      </c>
      <c r="S16" s="237" t="s">
        <v>120</v>
      </c>
      <c r="T16" s="238" t="s">
        <v>121</v>
      </c>
      <c r="U16" s="219">
        <v>3.2130000000000001</v>
      </c>
      <c r="V16" s="219">
        <f>ROUND(E16*U16,2)</f>
        <v>1.1399999999999999</v>
      </c>
      <c r="W16" s="219"/>
      <c r="X16" s="209"/>
      <c r="Y16" s="209"/>
      <c r="Z16" s="209"/>
      <c r="AA16" s="209"/>
      <c r="AB16" s="209"/>
      <c r="AC16" s="209"/>
      <c r="AD16" s="209"/>
      <c r="AE16" s="209"/>
      <c r="AF16" s="209"/>
      <c r="AG16" s="209" t="s">
        <v>129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56" t="s">
        <v>135</v>
      </c>
      <c r="D17" s="240"/>
      <c r="E17" s="240"/>
      <c r="F17" s="240"/>
      <c r="G17" s="240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09"/>
      <c r="Y17" s="209"/>
      <c r="Z17" s="209"/>
      <c r="AA17" s="209"/>
      <c r="AB17" s="209"/>
      <c r="AC17" s="209"/>
      <c r="AD17" s="209"/>
      <c r="AE17" s="209"/>
      <c r="AF17" s="209"/>
      <c r="AG17" s="209" t="s">
        <v>136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7" t="s">
        <v>137</v>
      </c>
      <c r="D18" s="241"/>
      <c r="E18" s="241"/>
      <c r="F18" s="241"/>
      <c r="G18" s="241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09"/>
      <c r="Y18" s="209"/>
      <c r="Z18" s="209"/>
      <c r="AA18" s="209"/>
      <c r="AB18" s="209"/>
      <c r="AC18" s="209"/>
      <c r="AD18" s="209"/>
      <c r="AE18" s="209"/>
      <c r="AF18" s="209"/>
      <c r="AG18" s="209" t="s">
        <v>124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55" t="s">
        <v>138</v>
      </c>
      <c r="D19" s="221"/>
      <c r="E19" s="222">
        <v>0.14593999999999999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09"/>
      <c r="Y19" s="209"/>
      <c r="Z19" s="209"/>
      <c r="AA19" s="209"/>
      <c r="AB19" s="209"/>
      <c r="AC19" s="209"/>
      <c r="AD19" s="209"/>
      <c r="AE19" s="209"/>
      <c r="AF19" s="209"/>
      <c r="AG19" s="209" t="s">
        <v>126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5" t="s">
        <v>139</v>
      </c>
      <c r="D20" s="221"/>
      <c r="E20" s="222">
        <v>7.8399999999999997E-2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09"/>
      <c r="Y20" s="209"/>
      <c r="Z20" s="209"/>
      <c r="AA20" s="209"/>
      <c r="AB20" s="209"/>
      <c r="AC20" s="209"/>
      <c r="AD20" s="209"/>
      <c r="AE20" s="209"/>
      <c r="AF20" s="209"/>
      <c r="AG20" s="209" t="s">
        <v>126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ht="22.5" outlineLevel="1" x14ac:dyDescent="0.2">
      <c r="A21" s="216"/>
      <c r="B21" s="217"/>
      <c r="C21" s="255" t="s">
        <v>140</v>
      </c>
      <c r="D21" s="221"/>
      <c r="E21" s="222">
        <v>0.12995999999999999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09"/>
      <c r="Y21" s="209"/>
      <c r="Z21" s="209"/>
      <c r="AA21" s="209"/>
      <c r="AB21" s="209"/>
      <c r="AC21" s="209"/>
      <c r="AD21" s="209"/>
      <c r="AE21" s="209"/>
      <c r="AF21" s="209"/>
      <c r="AG21" s="209" t="s">
        <v>126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x14ac:dyDescent="0.2">
      <c r="A22" s="226" t="s">
        <v>114</v>
      </c>
      <c r="B22" s="227" t="s">
        <v>60</v>
      </c>
      <c r="C22" s="252" t="s">
        <v>61</v>
      </c>
      <c r="D22" s="228"/>
      <c r="E22" s="229"/>
      <c r="F22" s="230"/>
      <c r="G22" s="230">
        <f>SUMIF(AG23:AG28,"&lt;&gt;NOR",G23:G28)</f>
        <v>0</v>
      </c>
      <c r="H22" s="230"/>
      <c r="I22" s="230">
        <f>SUM(I23:I28)</f>
        <v>0</v>
      </c>
      <c r="J22" s="230"/>
      <c r="K22" s="230">
        <f>SUM(K23:K28)</f>
        <v>0</v>
      </c>
      <c r="L22" s="230"/>
      <c r="M22" s="230">
        <f>SUM(M23:M28)</f>
        <v>0</v>
      </c>
      <c r="N22" s="230"/>
      <c r="O22" s="230">
        <f>SUM(O23:O28)</f>
        <v>0</v>
      </c>
      <c r="P22" s="230"/>
      <c r="Q22" s="230">
        <f>SUM(Q23:Q28)</f>
        <v>0</v>
      </c>
      <c r="R22" s="230"/>
      <c r="S22" s="230"/>
      <c r="T22" s="231"/>
      <c r="U22" s="225"/>
      <c r="V22" s="225">
        <f>SUM(V23:V28)</f>
        <v>0</v>
      </c>
      <c r="W22" s="225"/>
      <c r="AG22" t="s">
        <v>115</v>
      </c>
    </row>
    <row r="23" spans="1:60" ht="22.5" outlineLevel="1" x14ac:dyDescent="0.2">
      <c r="A23" s="232">
        <v>4</v>
      </c>
      <c r="B23" s="233" t="s">
        <v>141</v>
      </c>
      <c r="C23" s="253" t="s">
        <v>142</v>
      </c>
      <c r="D23" s="234" t="s">
        <v>143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144</v>
      </c>
      <c r="T23" s="238" t="s">
        <v>145</v>
      </c>
      <c r="U23" s="219">
        <v>0</v>
      </c>
      <c r="V23" s="219">
        <f>ROUND(E23*U23,2)</f>
        <v>0</v>
      </c>
      <c r="W23" s="219"/>
      <c r="X23" s="209"/>
      <c r="Y23" s="209"/>
      <c r="Z23" s="209"/>
      <c r="AA23" s="209"/>
      <c r="AB23" s="209"/>
      <c r="AC23" s="209"/>
      <c r="AD23" s="209"/>
      <c r="AE23" s="209"/>
      <c r="AF23" s="209"/>
      <c r="AG23" s="209" t="s">
        <v>129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5" t="s">
        <v>146</v>
      </c>
      <c r="D24" s="221"/>
      <c r="E24" s="222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09"/>
      <c r="Y24" s="209"/>
      <c r="Z24" s="209"/>
      <c r="AA24" s="209"/>
      <c r="AB24" s="209"/>
      <c r="AC24" s="209"/>
      <c r="AD24" s="209"/>
      <c r="AE24" s="209"/>
      <c r="AF24" s="209"/>
      <c r="AG24" s="209" t="s">
        <v>126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55" t="s">
        <v>147</v>
      </c>
      <c r="D25" s="221"/>
      <c r="E25" s="222">
        <v>1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09"/>
      <c r="Y25" s="209"/>
      <c r="Z25" s="209"/>
      <c r="AA25" s="209"/>
      <c r="AB25" s="209"/>
      <c r="AC25" s="209"/>
      <c r="AD25" s="209"/>
      <c r="AE25" s="209"/>
      <c r="AF25" s="209"/>
      <c r="AG25" s="209" t="s">
        <v>126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32">
        <v>5</v>
      </c>
      <c r="B26" s="233" t="s">
        <v>148</v>
      </c>
      <c r="C26" s="253" t="s">
        <v>149</v>
      </c>
      <c r="D26" s="234" t="s">
        <v>143</v>
      </c>
      <c r="E26" s="235">
        <v>1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144</v>
      </c>
      <c r="T26" s="238" t="s">
        <v>145</v>
      </c>
      <c r="U26" s="219">
        <v>0</v>
      </c>
      <c r="V26" s="219">
        <f>ROUND(E26*U26,2)</f>
        <v>0</v>
      </c>
      <c r="W26" s="219"/>
      <c r="X26" s="209"/>
      <c r="Y26" s="209"/>
      <c r="Z26" s="209"/>
      <c r="AA26" s="209"/>
      <c r="AB26" s="209"/>
      <c r="AC26" s="209"/>
      <c r="AD26" s="209"/>
      <c r="AE26" s="209"/>
      <c r="AF26" s="209"/>
      <c r="AG26" s="209" t="s">
        <v>129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5" t="s">
        <v>146</v>
      </c>
      <c r="D27" s="221"/>
      <c r="E27" s="222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09"/>
      <c r="Y27" s="209"/>
      <c r="Z27" s="209"/>
      <c r="AA27" s="209"/>
      <c r="AB27" s="209"/>
      <c r="AC27" s="209"/>
      <c r="AD27" s="209"/>
      <c r="AE27" s="209"/>
      <c r="AF27" s="209"/>
      <c r="AG27" s="209" t="s">
        <v>126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5" t="s">
        <v>150</v>
      </c>
      <c r="D28" s="221"/>
      <c r="E28" s="222">
        <v>1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09"/>
      <c r="Y28" s="209"/>
      <c r="Z28" s="209"/>
      <c r="AA28" s="209"/>
      <c r="AB28" s="209"/>
      <c r="AC28" s="209"/>
      <c r="AD28" s="209"/>
      <c r="AE28" s="209"/>
      <c r="AF28" s="209"/>
      <c r="AG28" s="209" t="s">
        <v>126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x14ac:dyDescent="0.2">
      <c r="A29" s="226" t="s">
        <v>114</v>
      </c>
      <c r="B29" s="227" t="s">
        <v>62</v>
      </c>
      <c r="C29" s="252" t="s">
        <v>63</v>
      </c>
      <c r="D29" s="228"/>
      <c r="E29" s="229"/>
      <c r="F29" s="230"/>
      <c r="G29" s="230">
        <f>SUMIF(AG30:AG31,"&lt;&gt;NOR",G30:G31)</f>
        <v>0</v>
      </c>
      <c r="H29" s="230"/>
      <c r="I29" s="230">
        <f>SUM(I30:I31)</f>
        <v>0</v>
      </c>
      <c r="J29" s="230"/>
      <c r="K29" s="230">
        <f>SUM(K30:K31)</f>
        <v>0</v>
      </c>
      <c r="L29" s="230"/>
      <c r="M29" s="230">
        <f>SUM(M30:M31)</f>
        <v>0</v>
      </c>
      <c r="N29" s="230"/>
      <c r="O29" s="230">
        <f>SUM(O30:O31)</f>
        <v>0</v>
      </c>
      <c r="P29" s="230"/>
      <c r="Q29" s="230">
        <f>SUM(Q30:Q31)</f>
        <v>0</v>
      </c>
      <c r="R29" s="230"/>
      <c r="S29" s="230"/>
      <c r="T29" s="231"/>
      <c r="U29" s="225"/>
      <c r="V29" s="225">
        <f>SUM(V30:V31)</f>
        <v>12.16</v>
      </c>
      <c r="W29" s="225"/>
      <c r="AG29" t="s">
        <v>115</v>
      </c>
    </row>
    <row r="30" spans="1:60" ht="56.25" outlineLevel="1" x14ac:dyDescent="0.2">
      <c r="A30" s="232">
        <v>6</v>
      </c>
      <c r="B30" s="233" t="s">
        <v>151</v>
      </c>
      <c r="C30" s="253" t="s">
        <v>152</v>
      </c>
      <c r="D30" s="234" t="s">
        <v>118</v>
      </c>
      <c r="E30" s="235">
        <v>39.493400000000001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4.0000000000000003E-5</v>
      </c>
      <c r="O30" s="237">
        <f>ROUND(E30*N30,2)</f>
        <v>0</v>
      </c>
      <c r="P30" s="237">
        <v>0</v>
      </c>
      <c r="Q30" s="237">
        <f>ROUND(E30*P30,2)</f>
        <v>0</v>
      </c>
      <c r="R30" s="237" t="s">
        <v>134</v>
      </c>
      <c r="S30" s="237" t="s">
        <v>120</v>
      </c>
      <c r="T30" s="238" t="s">
        <v>121</v>
      </c>
      <c r="U30" s="219">
        <v>0.308</v>
      </c>
      <c r="V30" s="219">
        <f>ROUND(E30*U30,2)</f>
        <v>12.16</v>
      </c>
      <c r="W30" s="219"/>
      <c r="X30" s="209"/>
      <c r="Y30" s="209"/>
      <c r="Z30" s="209"/>
      <c r="AA30" s="209"/>
      <c r="AB30" s="209"/>
      <c r="AC30" s="209"/>
      <c r="AD30" s="209"/>
      <c r="AE30" s="209"/>
      <c r="AF30" s="209"/>
      <c r="AG30" s="209" t="s">
        <v>122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5" t="s">
        <v>153</v>
      </c>
      <c r="D31" s="221"/>
      <c r="E31" s="222">
        <v>39.493400000000001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09"/>
      <c r="Y31" s="209"/>
      <c r="Z31" s="209"/>
      <c r="AA31" s="209"/>
      <c r="AB31" s="209"/>
      <c r="AC31" s="209"/>
      <c r="AD31" s="209"/>
      <c r="AE31" s="209"/>
      <c r="AF31" s="209"/>
      <c r="AG31" s="209" t="s">
        <v>126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x14ac:dyDescent="0.2">
      <c r="A32" s="226" t="s">
        <v>114</v>
      </c>
      <c r="B32" s="227" t="s">
        <v>64</v>
      </c>
      <c r="C32" s="252" t="s">
        <v>65</v>
      </c>
      <c r="D32" s="228"/>
      <c r="E32" s="229"/>
      <c r="F32" s="230"/>
      <c r="G32" s="230">
        <f>SUMIF(AG33:AG49,"&lt;&gt;NOR",G33:G49)</f>
        <v>0</v>
      </c>
      <c r="H32" s="230"/>
      <c r="I32" s="230">
        <f>SUM(I33:I49)</f>
        <v>0</v>
      </c>
      <c r="J32" s="230"/>
      <c r="K32" s="230">
        <f>SUM(K33:K49)</f>
        <v>0</v>
      </c>
      <c r="L32" s="230"/>
      <c r="M32" s="230">
        <f>SUM(M33:M49)</f>
        <v>0</v>
      </c>
      <c r="N32" s="230"/>
      <c r="O32" s="230">
        <f>SUM(O33:O49)</f>
        <v>0.02</v>
      </c>
      <c r="P32" s="230"/>
      <c r="Q32" s="230">
        <f>SUM(Q33:Q49)</f>
        <v>1.5299999999999998</v>
      </c>
      <c r="R32" s="230"/>
      <c r="S32" s="230"/>
      <c r="T32" s="231"/>
      <c r="U32" s="225"/>
      <c r="V32" s="225">
        <f>SUM(V33:V49)</f>
        <v>24.99</v>
      </c>
      <c r="W32" s="225"/>
      <c r="AG32" t="s">
        <v>115</v>
      </c>
    </row>
    <row r="33" spans="1:60" ht="22.5" outlineLevel="1" x14ac:dyDescent="0.2">
      <c r="A33" s="232">
        <v>7</v>
      </c>
      <c r="B33" s="233" t="s">
        <v>154</v>
      </c>
      <c r="C33" s="253" t="s">
        <v>155</v>
      </c>
      <c r="D33" s="234" t="s">
        <v>133</v>
      </c>
      <c r="E33" s="235">
        <v>0.18242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2.2000000000000002</v>
      </c>
      <c r="Q33" s="237">
        <f>ROUND(E33*P33,2)</f>
        <v>0.4</v>
      </c>
      <c r="R33" s="237" t="s">
        <v>156</v>
      </c>
      <c r="S33" s="237" t="s">
        <v>120</v>
      </c>
      <c r="T33" s="238" t="s">
        <v>121</v>
      </c>
      <c r="U33" s="219">
        <v>10.88</v>
      </c>
      <c r="V33" s="219">
        <f>ROUND(E33*U33,2)</f>
        <v>1.98</v>
      </c>
      <c r="W33" s="219"/>
      <c r="X33" s="209"/>
      <c r="Y33" s="209"/>
      <c r="Z33" s="209"/>
      <c r="AA33" s="209"/>
      <c r="AB33" s="209"/>
      <c r="AC33" s="209"/>
      <c r="AD33" s="209"/>
      <c r="AE33" s="209"/>
      <c r="AF33" s="209"/>
      <c r="AG33" s="209" t="s">
        <v>129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5" t="s">
        <v>157</v>
      </c>
      <c r="D34" s="221"/>
      <c r="E34" s="222">
        <v>0.18242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09"/>
      <c r="Y34" s="209"/>
      <c r="Z34" s="209"/>
      <c r="AA34" s="209"/>
      <c r="AB34" s="209"/>
      <c r="AC34" s="209"/>
      <c r="AD34" s="209"/>
      <c r="AE34" s="209"/>
      <c r="AF34" s="209"/>
      <c r="AG34" s="209" t="s">
        <v>126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32">
        <v>8</v>
      </c>
      <c r="B35" s="233" t="s">
        <v>158</v>
      </c>
      <c r="C35" s="253" t="s">
        <v>159</v>
      </c>
      <c r="D35" s="234" t="s">
        <v>118</v>
      </c>
      <c r="E35" s="235">
        <v>3.6484000000000001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0</v>
      </c>
      <c r="O35" s="237">
        <f>ROUND(E35*N35,2)</f>
        <v>0</v>
      </c>
      <c r="P35" s="237">
        <v>0.02</v>
      </c>
      <c r="Q35" s="237">
        <f>ROUND(E35*P35,2)</f>
        <v>7.0000000000000007E-2</v>
      </c>
      <c r="R35" s="237" t="s">
        <v>156</v>
      </c>
      <c r="S35" s="237" t="s">
        <v>120</v>
      </c>
      <c r="T35" s="238" t="s">
        <v>121</v>
      </c>
      <c r="U35" s="219">
        <v>7.8E-2</v>
      </c>
      <c r="V35" s="219">
        <f>ROUND(E35*U35,2)</f>
        <v>0.28000000000000003</v>
      </c>
      <c r="W35" s="219"/>
      <c r="X35" s="209"/>
      <c r="Y35" s="209"/>
      <c r="Z35" s="209"/>
      <c r="AA35" s="209"/>
      <c r="AB35" s="209"/>
      <c r="AC35" s="209"/>
      <c r="AD35" s="209"/>
      <c r="AE35" s="209"/>
      <c r="AF35" s="209"/>
      <c r="AG35" s="209" t="s">
        <v>129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6" t="s">
        <v>160</v>
      </c>
      <c r="D36" s="240"/>
      <c r="E36" s="240"/>
      <c r="F36" s="240"/>
      <c r="G36" s="240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09"/>
      <c r="Y36" s="209"/>
      <c r="Z36" s="209"/>
      <c r="AA36" s="209"/>
      <c r="AB36" s="209"/>
      <c r="AC36" s="209"/>
      <c r="AD36" s="209"/>
      <c r="AE36" s="209"/>
      <c r="AF36" s="209"/>
      <c r="AG36" s="209" t="s">
        <v>136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55" t="s">
        <v>161</v>
      </c>
      <c r="D37" s="221"/>
      <c r="E37" s="222">
        <v>3.6484000000000001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09"/>
      <c r="Y37" s="209"/>
      <c r="Z37" s="209"/>
      <c r="AA37" s="209"/>
      <c r="AB37" s="209"/>
      <c r="AC37" s="209"/>
      <c r="AD37" s="209"/>
      <c r="AE37" s="209"/>
      <c r="AF37" s="209"/>
      <c r="AG37" s="209" t="s">
        <v>126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ht="33.75" outlineLevel="1" x14ac:dyDescent="0.2">
      <c r="A38" s="232">
        <v>9</v>
      </c>
      <c r="B38" s="233" t="s">
        <v>162</v>
      </c>
      <c r="C38" s="253" t="s">
        <v>163</v>
      </c>
      <c r="D38" s="234" t="s">
        <v>118</v>
      </c>
      <c r="E38" s="235">
        <v>29.563700000000001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4.8999999999999998E-4</v>
      </c>
      <c r="O38" s="237">
        <f>ROUND(E38*N38,2)</f>
        <v>0.01</v>
      </c>
      <c r="P38" s="237">
        <v>1.9E-2</v>
      </c>
      <c r="Q38" s="237">
        <f>ROUND(E38*P38,2)</f>
        <v>0.56000000000000005</v>
      </c>
      <c r="R38" s="237" t="s">
        <v>156</v>
      </c>
      <c r="S38" s="237" t="s">
        <v>120</v>
      </c>
      <c r="T38" s="238" t="s">
        <v>121</v>
      </c>
      <c r="U38" s="219">
        <v>0.33900000000000002</v>
      </c>
      <c r="V38" s="219">
        <f>ROUND(E38*U38,2)</f>
        <v>10.02</v>
      </c>
      <c r="W38" s="219"/>
      <c r="X38" s="209"/>
      <c r="Y38" s="209"/>
      <c r="Z38" s="209"/>
      <c r="AA38" s="209"/>
      <c r="AB38" s="209"/>
      <c r="AC38" s="209"/>
      <c r="AD38" s="209"/>
      <c r="AE38" s="209"/>
      <c r="AF38" s="209"/>
      <c r="AG38" s="209" t="s">
        <v>122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55" t="s">
        <v>164</v>
      </c>
      <c r="D39" s="221"/>
      <c r="E39" s="222">
        <v>29.563700000000001</v>
      </c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09"/>
      <c r="Y39" s="209"/>
      <c r="Z39" s="209"/>
      <c r="AA39" s="209"/>
      <c r="AB39" s="209"/>
      <c r="AC39" s="209"/>
      <c r="AD39" s="209"/>
      <c r="AE39" s="209"/>
      <c r="AF39" s="209"/>
      <c r="AG39" s="209" t="s">
        <v>126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ht="22.5" outlineLevel="1" x14ac:dyDescent="0.2">
      <c r="A40" s="232">
        <v>10</v>
      </c>
      <c r="B40" s="233" t="s">
        <v>165</v>
      </c>
      <c r="C40" s="253" t="s">
        <v>166</v>
      </c>
      <c r="D40" s="234" t="s">
        <v>167</v>
      </c>
      <c r="E40" s="235">
        <v>15.75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4.8999999999999998E-4</v>
      </c>
      <c r="O40" s="237">
        <f>ROUND(E40*N40,2)</f>
        <v>0.01</v>
      </c>
      <c r="P40" s="237">
        <v>8.9999999999999993E-3</v>
      </c>
      <c r="Q40" s="237">
        <f>ROUND(E40*P40,2)</f>
        <v>0.14000000000000001</v>
      </c>
      <c r="R40" s="237" t="s">
        <v>156</v>
      </c>
      <c r="S40" s="237" t="s">
        <v>120</v>
      </c>
      <c r="T40" s="238" t="s">
        <v>121</v>
      </c>
      <c r="U40" s="219">
        <v>0.30099999999999999</v>
      </c>
      <c r="V40" s="219">
        <f>ROUND(E40*U40,2)</f>
        <v>4.74</v>
      </c>
      <c r="W40" s="219"/>
      <c r="X40" s="209"/>
      <c r="Y40" s="209"/>
      <c r="Z40" s="209"/>
      <c r="AA40" s="209"/>
      <c r="AB40" s="209"/>
      <c r="AC40" s="209"/>
      <c r="AD40" s="209"/>
      <c r="AE40" s="209"/>
      <c r="AF40" s="209"/>
      <c r="AG40" s="209" t="s">
        <v>129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54" t="s">
        <v>168</v>
      </c>
      <c r="D41" s="239"/>
      <c r="E41" s="239"/>
      <c r="F41" s="239"/>
      <c r="G41" s="23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09"/>
      <c r="Y41" s="209"/>
      <c r="Z41" s="209"/>
      <c r="AA41" s="209"/>
      <c r="AB41" s="209"/>
      <c r="AC41" s="209"/>
      <c r="AD41" s="209"/>
      <c r="AE41" s="209"/>
      <c r="AF41" s="209"/>
      <c r="AG41" s="209" t="s">
        <v>124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5" t="s">
        <v>169</v>
      </c>
      <c r="D42" s="221"/>
      <c r="E42" s="222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09"/>
      <c r="Y42" s="209"/>
      <c r="Z42" s="209"/>
      <c r="AA42" s="209"/>
      <c r="AB42" s="209"/>
      <c r="AC42" s="209"/>
      <c r="AD42" s="209"/>
      <c r="AE42" s="209"/>
      <c r="AF42" s="209"/>
      <c r="AG42" s="209" t="s">
        <v>126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55" t="s">
        <v>170</v>
      </c>
      <c r="D43" s="221"/>
      <c r="E43" s="222">
        <v>1.5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09"/>
      <c r="Y43" s="209"/>
      <c r="Z43" s="209"/>
      <c r="AA43" s="209"/>
      <c r="AB43" s="209"/>
      <c r="AC43" s="209"/>
      <c r="AD43" s="209"/>
      <c r="AE43" s="209"/>
      <c r="AF43" s="209"/>
      <c r="AG43" s="209" t="s">
        <v>126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5" t="s">
        <v>171</v>
      </c>
      <c r="D44" s="221"/>
      <c r="E44" s="222">
        <v>5.75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09"/>
      <c r="Y44" s="209"/>
      <c r="Z44" s="209"/>
      <c r="AA44" s="209"/>
      <c r="AB44" s="209"/>
      <c r="AC44" s="209"/>
      <c r="AD44" s="209"/>
      <c r="AE44" s="209"/>
      <c r="AF44" s="209"/>
      <c r="AG44" s="209" t="s">
        <v>126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55" t="s">
        <v>172</v>
      </c>
      <c r="D45" s="221"/>
      <c r="E45" s="222">
        <v>6</v>
      </c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09"/>
      <c r="Y45" s="209"/>
      <c r="Z45" s="209"/>
      <c r="AA45" s="209"/>
      <c r="AB45" s="209"/>
      <c r="AC45" s="209"/>
      <c r="AD45" s="209"/>
      <c r="AE45" s="209"/>
      <c r="AF45" s="209"/>
      <c r="AG45" s="209" t="s">
        <v>126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5" t="s">
        <v>173</v>
      </c>
      <c r="D46" s="221"/>
      <c r="E46" s="222">
        <v>2.5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09"/>
      <c r="Y46" s="209"/>
      <c r="Z46" s="209"/>
      <c r="AA46" s="209"/>
      <c r="AB46" s="209"/>
      <c r="AC46" s="209"/>
      <c r="AD46" s="209"/>
      <c r="AE46" s="209"/>
      <c r="AF46" s="209"/>
      <c r="AG46" s="209" t="s">
        <v>126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32">
        <v>11</v>
      </c>
      <c r="B47" s="233" t="s">
        <v>174</v>
      </c>
      <c r="C47" s="253" t="s">
        <v>175</v>
      </c>
      <c r="D47" s="234" t="s">
        <v>167</v>
      </c>
      <c r="E47" s="235">
        <v>7.22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0</v>
      </c>
      <c r="O47" s="237">
        <f>ROUND(E47*N47,2)</f>
        <v>0</v>
      </c>
      <c r="P47" s="237">
        <v>0.05</v>
      </c>
      <c r="Q47" s="237">
        <f>ROUND(E47*P47,2)</f>
        <v>0.36</v>
      </c>
      <c r="R47" s="237" t="s">
        <v>156</v>
      </c>
      <c r="S47" s="237" t="s">
        <v>120</v>
      </c>
      <c r="T47" s="238" t="s">
        <v>121</v>
      </c>
      <c r="U47" s="219">
        <v>1.1040000000000001</v>
      </c>
      <c r="V47" s="219">
        <f>ROUND(E47*U47,2)</f>
        <v>7.97</v>
      </c>
      <c r="W47" s="219"/>
      <c r="X47" s="209"/>
      <c r="Y47" s="209"/>
      <c r="Z47" s="209"/>
      <c r="AA47" s="209"/>
      <c r="AB47" s="209"/>
      <c r="AC47" s="209"/>
      <c r="AD47" s="209"/>
      <c r="AE47" s="209"/>
      <c r="AF47" s="209"/>
      <c r="AG47" s="209" t="s">
        <v>129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6" t="s">
        <v>176</v>
      </c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09"/>
      <c r="Y48" s="209"/>
      <c r="Z48" s="209"/>
      <c r="AA48" s="209"/>
      <c r="AB48" s="209"/>
      <c r="AC48" s="209"/>
      <c r="AD48" s="209"/>
      <c r="AE48" s="209"/>
      <c r="AF48" s="209"/>
      <c r="AG48" s="209" t="s">
        <v>136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55" t="s">
        <v>177</v>
      </c>
      <c r="D49" s="221"/>
      <c r="E49" s="222">
        <v>7.22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09"/>
      <c r="Y49" s="209"/>
      <c r="Z49" s="209"/>
      <c r="AA49" s="209"/>
      <c r="AB49" s="209"/>
      <c r="AC49" s="209"/>
      <c r="AD49" s="209"/>
      <c r="AE49" s="209"/>
      <c r="AF49" s="209"/>
      <c r="AG49" s="209" t="s">
        <v>126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x14ac:dyDescent="0.2">
      <c r="A50" s="226" t="s">
        <v>114</v>
      </c>
      <c r="B50" s="227" t="s">
        <v>66</v>
      </c>
      <c r="C50" s="252" t="s">
        <v>67</v>
      </c>
      <c r="D50" s="228"/>
      <c r="E50" s="229"/>
      <c r="F50" s="230"/>
      <c r="G50" s="230">
        <f>SUMIF(AG51:AG52,"&lt;&gt;NOR",G51:G52)</f>
        <v>0</v>
      </c>
      <c r="H50" s="230"/>
      <c r="I50" s="230">
        <f>SUM(I51:I52)</f>
        <v>0</v>
      </c>
      <c r="J50" s="230"/>
      <c r="K50" s="230">
        <f>SUM(K51:K52)</f>
        <v>0</v>
      </c>
      <c r="L50" s="230"/>
      <c r="M50" s="230">
        <f>SUM(M51:M52)</f>
        <v>0</v>
      </c>
      <c r="N50" s="230"/>
      <c r="O50" s="230">
        <f>SUM(O51:O52)</f>
        <v>0</v>
      </c>
      <c r="P50" s="230"/>
      <c r="Q50" s="230">
        <f>SUM(Q51:Q52)</f>
        <v>0</v>
      </c>
      <c r="R50" s="230"/>
      <c r="S50" s="230"/>
      <c r="T50" s="231"/>
      <c r="U50" s="225"/>
      <c r="V50" s="225">
        <f>SUM(V51:V52)</f>
        <v>1.57</v>
      </c>
      <c r="W50" s="225"/>
      <c r="AG50" t="s">
        <v>115</v>
      </c>
    </row>
    <row r="51" spans="1:60" ht="33.75" outlineLevel="1" x14ac:dyDescent="0.2">
      <c r="A51" s="232">
        <v>12</v>
      </c>
      <c r="B51" s="233" t="s">
        <v>178</v>
      </c>
      <c r="C51" s="253" t="s">
        <v>179</v>
      </c>
      <c r="D51" s="234" t="s">
        <v>180</v>
      </c>
      <c r="E51" s="235">
        <v>1.66964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 t="s">
        <v>119</v>
      </c>
      <c r="S51" s="237" t="s">
        <v>120</v>
      </c>
      <c r="T51" s="238" t="s">
        <v>121</v>
      </c>
      <c r="U51" s="219">
        <v>0.9385</v>
      </c>
      <c r="V51" s="219">
        <f>ROUND(E51*U51,2)</f>
        <v>1.57</v>
      </c>
      <c r="W51" s="219"/>
      <c r="X51" s="209"/>
      <c r="Y51" s="209"/>
      <c r="Z51" s="209"/>
      <c r="AA51" s="209"/>
      <c r="AB51" s="209"/>
      <c r="AC51" s="209"/>
      <c r="AD51" s="209"/>
      <c r="AE51" s="209"/>
      <c r="AF51" s="209"/>
      <c r="AG51" s="209" t="s">
        <v>181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6" t="s">
        <v>182</v>
      </c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09"/>
      <c r="Y52" s="209"/>
      <c r="Z52" s="209"/>
      <c r="AA52" s="209"/>
      <c r="AB52" s="209"/>
      <c r="AC52" s="209"/>
      <c r="AD52" s="209"/>
      <c r="AE52" s="209"/>
      <c r="AF52" s="209"/>
      <c r="AG52" s="209" t="s">
        <v>136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x14ac:dyDescent="0.2">
      <c r="A53" s="226" t="s">
        <v>114</v>
      </c>
      <c r="B53" s="227" t="s">
        <v>68</v>
      </c>
      <c r="C53" s="252" t="s">
        <v>69</v>
      </c>
      <c r="D53" s="228"/>
      <c r="E53" s="229"/>
      <c r="F53" s="230"/>
      <c r="G53" s="230">
        <f>SUMIF(AG54:AG57,"&lt;&gt;NOR",G54:G57)</f>
        <v>0</v>
      </c>
      <c r="H53" s="230"/>
      <c r="I53" s="230">
        <f>SUM(I54:I57)</f>
        <v>0</v>
      </c>
      <c r="J53" s="230"/>
      <c r="K53" s="230">
        <f>SUM(K54:K57)</f>
        <v>0</v>
      </c>
      <c r="L53" s="230"/>
      <c r="M53" s="230">
        <f>SUM(M54:M57)</f>
        <v>0</v>
      </c>
      <c r="N53" s="230"/>
      <c r="O53" s="230">
        <f>SUM(O54:O57)</f>
        <v>0</v>
      </c>
      <c r="P53" s="230"/>
      <c r="Q53" s="230">
        <f>SUM(Q54:Q57)</f>
        <v>0</v>
      </c>
      <c r="R53" s="230"/>
      <c r="S53" s="230"/>
      <c r="T53" s="231"/>
      <c r="U53" s="225"/>
      <c r="V53" s="225">
        <f>SUM(V54:V57)</f>
        <v>0</v>
      </c>
      <c r="W53" s="225"/>
      <c r="AG53" t="s">
        <v>115</v>
      </c>
    </row>
    <row r="54" spans="1:60" ht="22.5" outlineLevel="1" x14ac:dyDescent="0.2">
      <c r="A54" s="232">
        <v>13</v>
      </c>
      <c r="B54" s="233" t="s">
        <v>183</v>
      </c>
      <c r="C54" s="253" t="s">
        <v>184</v>
      </c>
      <c r="D54" s="234" t="s">
        <v>143</v>
      </c>
      <c r="E54" s="235">
        <v>1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/>
      <c r="S54" s="237" t="s">
        <v>144</v>
      </c>
      <c r="T54" s="238" t="s">
        <v>145</v>
      </c>
      <c r="U54" s="219">
        <v>0</v>
      </c>
      <c r="V54" s="219">
        <f>ROUND(E54*U54,2)</f>
        <v>0</v>
      </c>
      <c r="W54" s="219"/>
      <c r="X54" s="209"/>
      <c r="Y54" s="209"/>
      <c r="Z54" s="209"/>
      <c r="AA54" s="209"/>
      <c r="AB54" s="209"/>
      <c r="AC54" s="209"/>
      <c r="AD54" s="209"/>
      <c r="AE54" s="209"/>
      <c r="AF54" s="209"/>
      <c r="AG54" s="209" t="s">
        <v>129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55" t="s">
        <v>185</v>
      </c>
      <c r="D55" s="221"/>
      <c r="E55" s="222">
        <v>1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09"/>
      <c r="Y55" s="209"/>
      <c r="Z55" s="209"/>
      <c r="AA55" s="209"/>
      <c r="AB55" s="209"/>
      <c r="AC55" s="209"/>
      <c r="AD55" s="209"/>
      <c r="AE55" s="209"/>
      <c r="AF55" s="209"/>
      <c r="AG55" s="209" t="s">
        <v>126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32">
        <v>14</v>
      </c>
      <c r="B56" s="233" t="s">
        <v>186</v>
      </c>
      <c r="C56" s="253" t="s">
        <v>187</v>
      </c>
      <c r="D56" s="234" t="s">
        <v>143</v>
      </c>
      <c r="E56" s="235">
        <v>1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/>
      <c r="S56" s="237" t="s">
        <v>144</v>
      </c>
      <c r="T56" s="238" t="s">
        <v>145</v>
      </c>
      <c r="U56" s="219">
        <v>0</v>
      </c>
      <c r="V56" s="219">
        <f>ROUND(E56*U56,2)</f>
        <v>0</v>
      </c>
      <c r="W56" s="219"/>
      <c r="X56" s="209"/>
      <c r="Y56" s="209"/>
      <c r="Z56" s="209"/>
      <c r="AA56" s="209"/>
      <c r="AB56" s="209"/>
      <c r="AC56" s="209"/>
      <c r="AD56" s="209"/>
      <c r="AE56" s="209"/>
      <c r="AF56" s="209"/>
      <c r="AG56" s="209" t="s">
        <v>129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55" t="s">
        <v>185</v>
      </c>
      <c r="D57" s="221"/>
      <c r="E57" s="222">
        <v>1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09"/>
      <c r="Y57" s="209"/>
      <c r="Z57" s="209"/>
      <c r="AA57" s="209"/>
      <c r="AB57" s="209"/>
      <c r="AC57" s="209"/>
      <c r="AD57" s="209"/>
      <c r="AE57" s="209"/>
      <c r="AF57" s="209"/>
      <c r="AG57" s="209" t="s">
        <v>126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x14ac:dyDescent="0.2">
      <c r="A58" s="226" t="s">
        <v>114</v>
      </c>
      <c r="B58" s="227" t="s">
        <v>70</v>
      </c>
      <c r="C58" s="252" t="s">
        <v>71</v>
      </c>
      <c r="D58" s="228"/>
      <c r="E58" s="229"/>
      <c r="F58" s="230"/>
      <c r="G58" s="230">
        <f>SUMIF(AG59:AG61,"&lt;&gt;NOR",G59:G61)</f>
        <v>0</v>
      </c>
      <c r="H58" s="230"/>
      <c r="I58" s="230">
        <f>SUM(I59:I61)</f>
        <v>0</v>
      </c>
      <c r="J58" s="230"/>
      <c r="K58" s="230">
        <f>SUM(K59:K61)</f>
        <v>0</v>
      </c>
      <c r="L58" s="230"/>
      <c r="M58" s="230">
        <f>SUM(M59:M61)</f>
        <v>0</v>
      </c>
      <c r="N58" s="230"/>
      <c r="O58" s="230">
        <f>SUM(O59:O61)</f>
        <v>0</v>
      </c>
      <c r="P58" s="230"/>
      <c r="Q58" s="230">
        <f>SUM(Q59:Q61)</f>
        <v>0</v>
      </c>
      <c r="R58" s="230"/>
      <c r="S58" s="230"/>
      <c r="T58" s="231"/>
      <c r="U58" s="225"/>
      <c r="V58" s="225">
        <f>SUM(V59:V61)</f>
        <v>0</v>
      </c>
      <c r="W58" s="225"/>
      <c r="AG58" t="s">
        <v>115</v>
      </c>
    </row>
    <row r="59" spans="1:60" outlineLevel="1" x14ac:dyDescent="0.2">
      <c r="A59" s="232">
        <v>15</v>
      </c>
      <c r="B59" s="233" t="s">
        <v>188</v>
      </c>
      <c r="C59" s="253" t="s">
        <v>189</v>
      </c>
      <c r="D59" s="234" t="s">
        <v>190</v>
      </c>
      <c r="E59" s="235">
        <v>7.22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/>
      <c r="S59" s="237" t="s">
        <v>144</v>
      </c>
      <c r="T59" s="238" t="s">
        <v>145</v>
      </c>
      <c r="U59" s="219">
        <v>0</v>
      </c>
      <c r="V59" s="219">
        <f>ROUND(E59*U59,2)</f>
        <v>0</v>
      </c>
      <c r="W59" s="219"/>
      <c r="X59" s="209"/>
      <c r="Y59" s="209"/>
      <c r="Z59" s="209"/>
      <c r="AA59" s="209"/>
      <c r="AB59" s="209"/>
      <c r="AC59" s="209"/>
      <c r="AD59" s="209"/>
      <c r="AE59" s="209"/>
      <c r="AF59" s="209"/>
      <c r="AG59" s="209" t="s">
        <v>129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5" t="s">
        <v>191</v>
      </c>
      <c r="D60" s="221"/>
      <c r="E60" s="222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09"/>
      <c r="Y60" s="209"/>
      <c r="Z60" s="209"/>
      <c r="AA60" s="209"/>
      <c r="AB60" s="209"/>
      <c r="AC60" s="209"/>
      <c r="AD60" s="209"/>
      <c r="AE60" s="209"/>
      <c r="AF60" s="209"/>
      <c r="AG60" s="209" t="s">
        <v>126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5" t="s">
        <v>192</v>
      </c>
      <c r="D61" s="221"/>
      <c r="E61" s="222">
        <v>7.22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09"/>
      <c r="Y61" s="209"/>
      <c r="Z61" s="209"/>
      <c r="AA61" s="209"/>
      <c r="AB61" s="209"/>
      <c r="AC61" s="209"/>
      <c r="AD61" s="209"/>
      <c r="AE61" s="209"/>
      <c r="AF61" s="209"/>
      <c r="AG61" s="209" t="s">
        <v>126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x14ac:dyDescent="0.2">
      <c r="A62" s="226" t="s">
        <v>114</v>
      </c>
      <c r="B62" s="227" t="s">
        <v>72</v>
      </c>
      <c r="C62" s="252" t="s">
        <v>73</v>
      </c>
      <c r="D62" s="228"/>
      <c r="E62" s="229"/>
      <c r="F62" s="230"/>
      <c r="G62" s="230">
        <f>SUMIF(AG63:AG67,"&lt;&gt;NOR",G63:G67)</f>
        <v>0</v>
      </c>
      <c r="H62" s="230"/>
      <c r="I62" s="230">
        <f>SUM(I63:I67)</f>
        <v>0</v>
      </c>
      <c r="J62" s="230"/>
      <c r="K62" s="230">
        <f>SUM(K63:K67)</f>
        <v>0</v>
      </c>
      <c r="L62" s="230"/>
      <c r="M62" s="230">
        <f>SUM(M63:M67)</f>
        <v>0</v>
      </c>
      <c r="N62" s="230"/>
      <c r="O62" s="230">
        <f>SUM(O63:O67)</f>
        <v>0</v>
      </c>
      <c r="P62" s="230"/>
      <c r="Q62" s="230">
        <f>SUM(Q63:Q67)</f>
        <v>0</v>
      </c>
      <c r="R62" s="230"/>
      <c r="S62" s="230"/>
      <c r="T62" s="231"/>
      <c r="U62" s="225"/>
      <c r="V62" s="225">
        <f>SUM(V63:V67)</f>
        <v>0</v>
      </c>
      <c r="W62" s="225"/>
      <c r="AG62" t="s">
        <v>115</v>
      </c>
    </row>
    <row r="63" spans="1:60" outlineLevel="1" x14ac:dyDescent="0.2">
      <c r="A63" s="232">
        <v>16</v>
      </c>
      <c r="B63" s="233" t="s">
        <v>193</v>
      </c>
      <c r="C63" s="253" t="s">
        <v>194</v>
      </c>
      <c r="D63" s="234" t="s">
        <v>195</v>
      </c>
      <c r="E63" s="235">
        <v>12.8896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7"/>
      <c r="S63" s="237" t="s">
        <v>144</v>
      </c>
      <c r="T63" s="238" t="s">
        <v>145</v>
      </c>
      <c r="U63" s="219">
        <v>0</v>
      </c>
      <c r="V63" s="219">
        <f>ROUND(E63*U63,2)</f>
        <v>0</v>
      </c>
      <c r="W63" s="219"/>
      <c r="X63" s="209"/>
      <c r="Y63" s="209"/>
      <c r="Z63" s="209"/>
      <c r="AA63" s="209"/>
      <c r="AB63" s="209"/>
      <c r="AC63" s="209"/>
      <c r="AD63" s="209"/>
      <c r="AE63" s="209"/>
      <c r="AF63" s="209"/>
      <c r="AG63" s="209" t="s">
        <v>122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5" t="s">
        <v>196</v>
      </c>
      <c r="D64" s="221"/>
      <c r="E64" s="222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09"/>
      <c r="Y64" s="209"/>
      <c r="Z64" s="209"/>
      <c r="AA64" s="209"/>
      <c r="AB64" s="209"/>
      <c r="AC64" s="209"/>
      <c r="AD64" s="209"/>
      <c r="AE64" s="209"/>
      <c r="AF64" s="209"/>
      <c r="AG64" s="209" t="s">
        <v>126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5" t="s">
        <v>197</v>
      </c>
      <c r="D65" s="221"/>
      <c r="E65" s="222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09"/>
      <c r="Y65" s="209"/>
      <c r="Z65" s="209"/>
      <c r="AA65" s="209"/>
      <c r="AB65" s="209"/>
      <c r="AC65" s="209"/>
      <c r="AD65" s="209"/>
      <c r="AE65" s="209"/>
      <c r="AF65" s="209"/>
      <c r="AG65" s="209" t="s">
        <v>126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5" t="s">
        <v>198</v>
      </c>
      <c r="D66" s="221"/>
      <c r="E66" s="222">
        <v>10.489599999999999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09"/>
      <c r="Y66" s="209"/>
      <c r="Z66" s="209"/>
      <c r="AA66" s="209"/>
      <c r="AB66" s="209"/>
      <c r="AC66" s="209"/>
      <c r="AD66" s="209"/>
      <c r="AE66" s="209"/>
      <c r="AF66" s="209"/>
      <c r="AG66" s="209" t="s">
        <v>126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5" t="s">
        <v>199</v>
      </c>
      <c r="D67" s="221"/>
      <c r="E67" s="222">
        <v>2.4</v>
      </c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09"/>
      <c r="Y67" s="209"/>
      <c r="Z67" s="209"/>
      <c r="AA67" s="209"/>
      <c r="AB67" s="209"/>
      <c r="AC67" s="209"/>
      <c r="AD67" s="209"/>
      <c r="AE67" s="209"/>
      <c r="AF67" s="209"/>
      <c r="AG67" s="209" t="s">
        <v>126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x14ac:dyDescent="0.2">
      <c r="A68" s="226" t="s">
        <v>114</v>
      </c>
      <c r="B68" s="227" t="s">
        <v>74</v>
      </c>
      <c r="C68" s="252" t="s">
        <v>75</v>
      </c>
      <c r="D68" s="228"/>
      <c r="E68" s="229"/>
      <c r="F68" s="230"/>
      <c r="G68" s="230">
        <f>SUMIF(AG69:AG76,"&lt;&gt;NOR",G69:G76)</f>
        <v>0</v>
      </c>
      <c r="H68" s="230"/>
      <c r="I68" s="230">
        <f>SUM(I69:I76)</f>
        <v>0</v>
      </c>
      <c r="J68" s="230"/>
      <c r="K68" s="230">
        <f>SUM(K69:K76)</f>
        <v>0</v>
      </c>
      <c r="L68" s="230"/>
      <c r="M68" s="230">
        <f>SUM(M69:M76)</f>
        <v>0</v>
      </c>
      <c r="N68" s="230"/>
      <c r="O68" s="230">
        <f>SUM(O69:O76)</f>
        <v>6.9999999999999993E-2</v>
      </c>
      <c r="P68" s="230"/>
      <c r="Q68" s="230">
        <f>SUM(Q69:Q76)</f>
        <v>0</v>
      </c>
      <c r="R68" s="230"/>
      <c r="S68" s="230"/>
      <c r="T68" s="231"/>
      <c r="U68" s="225"/>
      <c r="V68" s="225">
        <f>SUM(V69:V76)</f>
        <v>2.73</v>
      </c>
      <c r="W68" s="225"/>
      <c r="AG68" t="s">
        <v>115</v>
      </c>
    </row>
    <row r="69" spans="1:60" ht="22.5" outlineLevel="1" x14ac:dyDescent="0.2">
      <c r="A69" s="232">
        <v>17</v>
      </c>
      <c r="B69" s="233" t="s">
        <v>200</v>
      </c>
      <c r="C69" s="253" t="s">
        <v>201</v>
      </c>
      <c r="D69" s="234" t="s">
        <v>118</v>
      </c>
      <c r="E69" s="235">
        <v>1.96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4.7600000000000003E-3</v>
      </c>
      <c r="O69" s="237">
        <f>ROUND(E69*N69,2)</f>
        <v>0.01</v>
      </c>
      <c r="P69" s="237">
        <v>0</v>
      </c>
      <c r="Q69" s="237">
        <f>ROUND(E69*P69,2)</f>
        <v>0</v>
      </c>
      <c r="R69" s="237" t="s">
        <v>202</v>
      </c>
      <c r="S69" s="237" t="s">
        <v>120</v>
      </c>
      <c r="T69" s="238" t="s">
        <v>121</v>
      </c>
      <c r="U69" s="219">
        <v>1.04</v>
      </c>
      <c r="V69" s="219">
        <f>ROUND(E69*U69,2)</f>
        <v>2.04</v>
      </c>
      <c r="W69" s="219"/>
      <c r="X69" s="209"/>
      <c r="Y69" s="209"/>
      <c r="Z69" s="209"/>
      <c r="AA69" s="209"/>
      <c r="AB69" s="209"/>
      <c r="AC69" s="209"/>
      <c r="AD69" s="209"/>
      <c r="AE69" s="209"/>
      <c r="AF69" s="209"/>
      <c r="AG69" s="209" t="s">
        <v>129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5" t="s">
        <v>203</v>
      </c>
      <c r="D70" s="221"/>
      <c r="E70" s="222">
        <v>1.96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09"/>
      <c r="Y70" s="209"/>
      <c r="Z70" s="209"/>
      <c r="AA70" s="209"/>
      <c r="AB70" s="209"/>
      <c r="AC70" s="209"/>
      <c r="AD70" s="209"/>
      <c r="AE70" s="209"/>
      <c r="AF70" s="209"/>
      <c r="AG70" s="209" t="s">
        <v>126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ht="22.5" outlineLevel="1" x14ac:dyDescent="0.2">
      <c r="A71" s="232">
        <v>18</v>
      </c>
      <c r="B71" s="233" t="s">
        <v>204</v>
      </c>
      <c r="C71" s="253" t="s">
        <v>205</v>
      </c>
      <c r="D71" s="234" t="s">
        <v>206</v>
      </c>
      <c r="E71" s="235">
        <v>2.94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21</v>
      </c>
      <c r="M71" s="237">
        <f>G71*(1+L71/100)</f>
        <v>0</v>
      </c>
      <c r="N71" s="237">
        <v>1.9199999999999998E-2</v>
      </c>
      <c r="O71" s="237">
        <f>ROUND(E71*N71,2)</f>
        <v>0.06</v>
      </c>
      <c r="P71" s="237">
        <v>0</v>
      </c>
      <c r="Q71" s="237">
        <f>ROUND(E71*P71,2)</f>
        <v>0</v>
      </c>
      <c r="R71" s="237"/>
      <c r="S71" s="237" t="s">
        <v>144</v>
      </c>
      <c r="T71" s="238" t="s">
        <v>145</v>
      </c>
      <c r="U71" s="219">
        <v>0.23599999999999999</v>
      </c>
      <c r="V71" s="219">
        <f>ROUND(E71*U71,2)</f>
        <v>0.69</v>
      </c>
      <c r="W71" s="219"/>
      <c r="X71" s="209"/>
      <c r="Y71" s="209"/>
      <c r="Z71" s="209"/>
      <c r="AA71" s="209"/>
      <c r="AB71" s="209"/>
      <c r="AC71" s="209"/>
      <c r="AD71" s="209"/>
      <c r="AE71" s="209"/>
      <c r="AF71" s="209"/>
      <c r="AG71" s="209" t="s">
        <v>207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55" t="s">
        <v>203</v>
      </c>
      <c r="D72" s="221"/>
      <c r="E72" s="222">
        <v>1.96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09"/>
      <c r="Y72" s="209"/>
      <c r="Z72" s="209"/>
      <c r="AA72" s="209"/>
      <c r="AB72" s="209"/>
      <c r="AC72" s="209"/>
      <c r="AD72" s="209"/>
      <c r="AE72" s="209"/>
      <c r="AF72" s="209"/>
      <c r="AG72" s="209" t="s">
        <v>126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8" t="s">
        <v>208</v>
      </c>
      <c r="D73" s="223"/>
      <c r="E73" s="224">
        <v>1.96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09"/>
      <c r="Y73" s="209"/>
      <c r="Z73" s="209"/>
      <c r="AA73" s="209"/>
      <c r="AB73" s="209"/>
      <c r="AC73" s="209"/>
      <c r="AD73" s="209"/>
      <c r="AE73" s="209"/>
      <c r="AF73" s="209"/>
      <c r="AG73" s="209" t="s">
        <v>126</v>
      </c>
      <c r="AH73" s="209">
        <v>1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5" t="s">
        <v>209</v>
      </c>
      <c r="D74" s="221"/>
      <c r="E74" s="222">
        <v>0.98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09"/>
      <c r="Y74" s="209"/>
      <c r="Z74" s="209"/>
      <c r="AA74" s="209"/>
      <c r="AB74" s="209"/>
      <c r="AC74" s="209"/>
      <c r="AD74" s="209"/>
      <c r="AE74" s="209"/>
      <c r="AF74" s="209"/>
      <c r="AG74" s="209" t="s">
        <v>126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>
        <v>19</v>
      </c>
      <c r="B75" s="217" t="s">
        <v>210</v>
      </c>
      <c r="C75" s="259" t="s">
        <v>211</v>
      </c>
      <c r="D75" s="218" t="s">
        <v>0</v>
      </c>
      <c r="E75" s="242"/>
      <c r="F75" s="220"/>
      <c r="G75" s="219">
        <f>ROUND(E75*F75,2)</f>
        <v>0</v>
      </c>
      <c r="H75" s="220"/>
      <c r="I75" s="219">
        <f>ROUND(E75*H75,2)</f>
        <v>0</v>
      </c>
      <c r="J75" s="220"/>
      <c r="K75" s="219">
        <f>ROUND(E75*J75,2)</f>
        <v>0</v>
      </c>
      <c r="L75" s="219">
        <v>21</v>
      </c>
      <c r="M75" s="219">
        <f>G75*(1+L75/100)</f>
        <v>0</v>
      </c>
      <c r="N75" s="219">
        <v>0</v>
      </c>
      <c r="O75" s="219">
        <f>ROUND(E75*N75,2)</f>
        <v>0</v>
      </c>
      <c r="P75" s="219">
        <v>0</v>
      </c>
      <c r="Q75" s="219">
        <f>ROUND(E75*P75,2)</f>
        <v>0</v>
      </c>
      <c r="R75" s="219" t="s">
        <v>202</v>
      </c>
      <c r="S75" s="219" t="s">
        <v>120</v>
      </c>
      <c r="T75" s="219" t="s">
        <v>121</v>
      </c>
      <c r="U75" s="219">
        <v>0</v>
      </c>
      <c r="V75" s="219">
        <f>ROUND(E75*U75,2)</f>
        <v>0</v>
      </c>
      <c r="W75" s="219"/>
      <c r="X75" s="209"/>
      <c r="Y75" s="209"/>
      <c r="Z75" s="209"/>
      <c r="AA75" s="209"/>
      <c r="AB75" s="209"/>
      <c r="AC75" s="209"/>
      <c r="AD75" s="209"/>
      <c r="AE75" s="209"/>
      <c r="AF75" s="209"/>
      <c r="AG75" s="209" t="s">
        <v>181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60" t="s">
        <v>212</v>
      </c>
      <c r="D76" s="243"/>
      <c r="E76" s="243"/>
      <c r="F76" s="243"/>
      <c r="G76" s="243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09"/>
      <c r="Y76" s="209"/>
      <c r="Z76" s="209"/>
      <c r="AA76" s="209"/>
      <c r="AB76" s="209"/>
      <c r="AC76" s="209"/>
      <c r="AD76" s="209"/>
      <c r="AE76" s="209"/>
      <c r="AF76" s="209"/>
      <c r="AG76" s="209" t="s">
        <v>136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x14ac:dyDescent="0.2">
      <c r="A77" s="226" t="s">
        <v>114</v>
      </c>
      <c r="B77" s="227" t="s">
        <v>76</v>
      </c>
      <c r="C77" s="252" t="s">
        <v>77</v>
      </c>
      <c r="D77" s="228"/>
      <c r="E77" s="229"/>
      <c r="F77" s="230"/>
      <c r="G77" s="230">
        <f>SUMIF(AG78:AG83,"&lt;&gt;NOR",G78:G83)</f>
        <v>0</v>
      </c>
      <c r="H77" s="230"/>
      <c r="I77" s="230">
        <f>SUM(I78:I83)</f>
        <v>0</v>
      </c>
      <c r="J77" s="230"/>
      <c r="K77" s="230">
        <f>SUM(K78:K83)</f>
        <v>0</v>
      </c>
      <c r="L77" s="230"/>
      <c r="M77" s="230">
        <f>SUM(M78:M83)</f>
        <v>0</v>
      </c>
      <c r="N77" s="230"/>
      <c r="O77" s="230">
        <f>SUM(O78:O83)</f>
        <v>0.02</v>
      </c>
      <c r="P77" s="230"/>
      <c r="Q77" s="230">
        <f>SUM(Q78:Q83)</f>
        <v>0</v>
      </c>
      <c r="R77" s="230"/>
      <c r="S77" s="230"/>
      <c r="T77" s="231"/>
      <c r="U77" s="225"/>
      <c r="V77" s="225">
        <f>SUM(V78:V83)</f>
        <v>9.19</v>
      </c>
      <c r="W77" s="225"/>
      <c r="AG77" t="s">
        <v>115</v>
      </c>
    </row>
    <row r="78" spans="1:60" outlineLevel="1" x14ac:dyDescent="0.2">
      <c r="A78" s="232">
        <v>20</v>
      </c>
      <c r="B78" s="233" t="s">
        <v>213</v>
      </c>
      <c r="C78" s="253" t="s">
        <v>214</v>
      </c>
      <c r="D78" s="234" t="s">
        <v>118</v>
      </c>
      <c r="E78" s="235">
        <v>68.395600000000002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7">
        <v>6.9999999999999994E-5</v>
      </c>
      <c r="O78" s="237">
        <f>ROUND(E78*N78,2)</f>
        <v>0</v>
      </c>
      <c r="P78" s="237">
        <v>0</v>
      </c>
      <c r="Q78" s="237">
        <f>ROUND(E78*P78,2)</f>
        <v>0</v>
      </c>
      <c r="R78" s="237" t="s">
        <v>215</v>
      </c>
      <c r="S78" s="237" t="s">
        <v>120</v>
      </c>
      <c r="T78" s="238" t="s">
        <v>121</v>
      </c>
      <c r="U78" s="219">
        <v>3.2480000000000002E-2</v>
      </c>
      <c r="V78" s="219">
        <f>ROUND(E78*U78,2)</f>
        <v>2.2200000000000002</v>
      </c>
      <c r="W78" s="219"/>
      <c r="X78" s="209"/>
      <c r="Y78" s="209"/>
      <c r="Z78" s="209"/>
      <c r="AA78" s="209"/>
      <c r="AB78" s="209"/>
      <c r="AC78" s="209"/>
      <c r="AD78" s="209"/>
      <c r="AE78" s="209"/>
      <c r="AF78" s="209"/>
      <c r="AG78" s="209" t="s">
        <v>216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55" t="s">
        <v>217</v>
      </c>
      <c r="D79" s="221"/>
      <c r="E79" s="222">
        <v>39.493400000000001</v>
      </c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09"/>
      <c r="Y79" s="209"/>
      <c r="Z79" s="209"/>
      <c r="AA79" s="209"/>
      <c r="AB79" s="209"/>
      <c r="AC79" s="209"/>
      <c r="AD79" s="209"/>
      <c r="AE79" s="209"/>
      <c r="AF79" s="209"/>
      <c r="AG79" s="209" t="s">
        <v>126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5" t="s">
        <v>218</v>
      </c>
      <c r="D80" s="221"/>
      <c r="E80" s="222">
        <v>28.902200000000001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09"/>
      <c r="Y80" s="209"/>
      <c r="Z80" s="209"/>
      <c r="AA80" s="209"/>
      <c r="AB80" s="209"/>
      <c r="AC80" s="209"/>
      <c r="AD80" s="209"/>
      <c r="AE80" s="209"/>
      <c r="AF80" s="209"/>
      <c r="AG80" s="209" t="s">
        <v>126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32">
        <v>21</v>
      </c>
      <c r="B81" s="233" t="s">
        <v>219</v>
      </c>
      <c r="C81" s="253" t="s">
        <v>220</v>
      </c>
      <c r="D81" s="234" t="s">
        <v>118</v>
      </c>
      <c r="E81" s="235">
        <v>68.395600000000002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21</v>
      </c>
      <c r="M81" s="237">
        <f>G81*(1+L81/100)</f>
        <v>0</v>
      </c>
      <c r="N81" s="237">
        <v>2.9E-4</v>
      </c>
      <c r="O81" s="237">
        <f>ROUND(E81*N81,2)</f>
        <v>0.02</v>
      </c>
      <c r="P81" s="237">
        <v>0</v>
      </c>
      <c r="Q81" s="237">
        <f>ROUND(E81*P81,2)</f>
        <v>0</v>
      </c>
      <c r="R81" s="237" t="s">
        <v>215</v>
      </c>
      <c r="S81" s="237" t="s">
        <v>120</v>
      </c>
      <c r="T81" s="238" t="s">
        <v>121</v>
      </c>
      <c r="U81" s="219">
        <v>0.10191</v>
      </c>
      <c r="V81" s="219">
        <f>ROUND(E81*U81,2)</f>
        <v>6.97</v>
      </c>
      <c r="W81" s="219"/>
      <c r="X81" s="209"/>
      <c r="Y81" s="209"/>
      <c r="Z81" s="209"/>
      <c r="AA81" s="209"/>
      <c r="AB81" s="209"/>
      <c r="AC81" s="209"/>
      <c r="AD81" s="209"/>
      <c r="AE81" s="209"/>
      <c r="AF81" s="209"/>
      <c r="AG81" s="209" t="s">
        <v>221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55" t="s">
        <v>217</v>
      </c>
      <c r="D82" s="221"/>
      <c r="E82" s="222">
        <v>39.493400000000001</v>
      </c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09"/>
      <c r="Y82" s="209"/>
      <c r="Z82" s="209"/>
      <c r="AA82" s="209"/>
      <c r="AB82" s="209"/>
      <c r="AC82" s="209"/>
      <c r="AD82" s="209"/>
      <c r="AE82" s="209"/>
      <c r="AF82" s="209"/>
      <c r="AG82" s="209" t="s">
        <v>126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55" t="s">
        <v>218</v>
      </c>
      <c r="D83" s="221"/>
      <c r="E83" s="222">
        <v>28.902200000000001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09"/>
      <c r="Y83" s="209"/>
      <c r="Z83" s="209"/>
      <c r="AA83" s="209"/>
      <c r="AB83" s="209"/>
      <c r="AC83" s="209"/>
      <c r="AD83" s="209"/>
      <c r="AE83" s="209"/>
      <c r="AF83" s="209"/>
      <c r="AG83" s="209" t="s">
        <v>126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x14ac:dyDescent="0.2">
      <c r="A84" s="226" t="s">
        <v>114</v>
      </c>
      <c r="B84" s="227" t="s">
        <v>78</v>
      </c>
      <c r="C84" s="252" t="s">
        <v>79</v>
      </c>
      <c r="D84" s="228"/>
      <c r="E84" s="229"/>
      <c r="F84" s="230"/>
      <c r="G84" s="230">
        <f>SUMIF(AG85:AG94,"&lt;&gt;NOR",G85:G94)</f>
        <v>0</v>
      </c>
      <c r="H84" s="230"/>
      <c r="I84" s="230">
        <f>SUM(I85:I94)</f>
        <v>0</v>
      </c>
      <c r="J84" s="230"/>
      <c r="K84" s="230">
        <f>SUM(K85:K94)</f>
        <v>0</v>
      </c>
      <c r="L84" s="230"/>
      <c r="M84" s="230">
        <f>SUM(M85:M94)</f>
        <v>0</v>
      </c>
      <c r="N84" s="230"/>
      <c r="O84" s="230">
        <f>SUM(O85:O94)</f>
        <v>0.04</v>
      </c>
      <c r="P84" s="230"/>
      <c r="Q84" s="230">
        <f>SUM(Q85:Q94)</f>
        <v>0</v>
      </c>
      <c r="R84" s="230"/>
      <c r="S84" s="230"/>
      <c r="T84" s="231"/>
      <c r="U84" s="225"/>
      <c r="V84" s="225">
        <f>SUM(V85:V94)</f>
        <v>0.53</v>
      </c>
      <c r="W84" s="225"/>
      <c r="AG84" t="s">
        <v>115</v>
      </c>
    </row>
    <row r="85" spans="1:60" outlineLevel="1" x14ac:dyDescent="0.2">
      <c r="A85" s="232">
        <v>22</v>
      </c>
      <c r="B85" s="233" t="s">
        <v>222</v>
      </c>
      <c r="C85" s="253" t="s">
        <v>223</v>
      </c>
      <c r="D85" s="234" t="s">
        <v>118</v>
      </c>
      <c r="E85" s="235">
        <v>0.99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21</v>
      </c>
      <c r="M85" s="237">
        <f>G85*(1+L85/100)</f>
        <v>0</v>
      </c>
      <c r="N85" s="237">
        <v>1E-3</v>
      </c>
      <c r="O85" s="237">
        <f>ROUND(E85*N85,2)</f>
        <v>0</v>
      </c>
      <c r="P85" s="237">
        <v>0</v>
      </c>
      <c r="Q85" s="237">
        <f>ROUND(E85*P85,2)</f>
        <v>0</v>
      </c>
      <c r="R85" s="237" t="s">
        <v>224</v>
      </c>
      <c r="S85" s="237" t="s">
        <v>120</v>
      </c>
      <c r="T85" s="238" t="s">
        <v>120</v>
      </c>
      <c r="U85" s="219">
        <v>0.47799999999999998</v>
      </c>
      <c r="V85" s="219">
        <f>ROUND(E85*U85,2)</f>
        <v>0.47</v>
      </c>
      <c r="W85" s="219"/>
      <c r="X85" s="209"/>
      <c r="Y85" s="209"/>
      <c r="Z85" s="209"/>
      <c r="AA85" s="209"/>
      <c r="AB85" s="209"/>
      <c r="AC85" s="209"/>
      <c r="AD85" s="209"/>
      <c r="AE85" s="209"/>
      <c r="AF85" s="209"/>
      <c r="AG85" s="209" t="s">
        <v>129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6" t="s">
        <v>225</v>
      </c>
      <c r="D86" s="240"/>
      <c r="E86" s="240"/>
      <c r="F86" s="240"/>
      <c r="G86" s="240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09"/>
      <c r="Y86" s="209"/>
      <c r="Z86" s="209"/>
      <c r="AA86" s="209"/>
      <c r="AB86" s="209"/>
      <c r="AC86" s="209"/>
      <c r="AD86" s="209"/>
      <c r="AE86" s="209"/>
      <c r="AF86" s="209"/>
      <c r="AG86" s="209" t="s">
        <v>136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55" t="s">
        <v>226</v>
      </c>
      <c r="D87" s="221"/>
      <c r="E87" s="222">
        <v>0.99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09"/>
      <c r="Y87" s="209"/>
      <c r="Z87" s="209"/>
      <c r="AA87" s="209"/>
      <c r="AB87" s="209"/>
      <c r="AC87" s="209"/>
      <c r="AD87" s="209"/>
      <c r="AE87" s="209"/>
      <c r="AF87" s="209"/>
      <c r="AG87" s="209" t="s">
        <v>126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32">
        <v>23</v>
      </c>
      <c r="B88" s="233" t="s">
        <v>227</v>
      </c>
      <c r="C88" s="253" t="s">
        <v>228</v>
      </c>
      <c r="D88" s="234" t="s">
        <v>118</v>
      </c>
      <c r="E88" s="235">
        <v>2.1284999999999998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21</v>
      </c>
      <c r="M88" s="237">
        <f>G88*(1+L88/100)</f>
        <v>0</v>
      </c>
      <c r="N88" s="237">
        <v>2.1000000000000001E-2</v>
      </c>
      <c r="O88" s="237">
        <f>ROUND(E88*N88,2)</f>
        <v>0.04</v>
      </c>
      <c r="P88" s="237">
        <v>0</v>
      </c>
      <c r="Q88" s="237">
        <f>ROUND(E88*P88,2)</f>
        <v>0</v>
      </c>
      <c r="R88" s="237" t="s">
        <v>229</v>
      </c>
      <c r="S88" s="237" t="s">
        <v>120</v>
      </c>
      <c r="T88" s="238" t="s">
        <v>121</v>
      </c>
      <c r="U88" s="219">
        <v>0</v>
      </c>
      <c r="V88" s="219">
        <f>ROUND(E88*U88,2)</f>
        <v>0</v>
      </c>
      <c r="W88" s="219"/>
      <c r="X88" s="209"/>
      <c r="Y88" s="209"/>
      <c r="Z88" s="209"/>
      <c r="AA88" s="209"/>
      <c r="AB88" s="209"/>
      <c r="AC88" s="209"/>
      <c r="AD88" s="209"/>
      <c r="AE88" s="209"/>
      <c r="AF88" s="209"/>
      <c r="AG88" s="209" t="s">
        <v>207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55" t="s">
        <v>196</v>
      </c>
      <c r="D89" s="221"/>
      <c r="E89" s="222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09"/>
      <c r="Y89" s="209"/>
      <c r="Z89" s="209"/>
      <c r="AA89" s="209"/>
      <c r="AB89" s="209"/>
      <c r="AC89" s="209"/>
      <c r="AD89" s="209"/>
      <c r="AE89" s="209"/>
      <c r="AF89" s="209"/>
      <c r="AG89" s="209" t="s">
        <v>126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5" t="s">
        <v>226</v>
      </c>
      <c r="D90" s="221"/>
      <c r="E90" s="222">
        <v>0.99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09"/>
      <c r="Y90" s="209"/>
      <c r="Z90" s="209"/>
      <c r="AA90" s="209"/>
      <c r="AB90" s="209"/>
      <c r="AC90" s="209"/>
      <c r="AD90" s="209"/>
      <c r="AE90" s="209"/>
      <c r="AF90" s="209"/>
      <c r="AG90" s="209" t="s">
        <v>126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58" t="s">
        <v>208</v>
      </c>
      <c r="D91" s="223"/>
      <c r="E91" s="224">
        <v>0.99</v>
      </c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09"/>
      <c r="Y91" s="209"/>
      <c r="Z91" s="209"/>
      <c r="AA91" s="209"/>
      <c r="AB91" s="209"/>
      <c r="AC91" s="209"/>
      <c r="AD91" s="209"/>
      <c r="AE91" s="209"/>
      <c r="AF91" s="209"/>
      <c r="AG91" s="209" t="s">
        <v>126</v>
      </c>
      <c r="AH91" s="209">
        <v>1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5" t="s">
        <v>230</v>
      </c>
      <c r="D92" s="221"/>
      <c r="E92" s="222">
        <v>1.1385000000000001</v>
      </c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09"/>
      <c r="Y92" s="209"/>
      <c r="Z92" s="209"/>
      <c r="AA92" s="209"/>
      <c r="AB92" s="209"/>
      <c r="AC92" s="209"/>
      <c r="AD92" s="209"/>
      <c r="AE92" s="209"/>
      <c r="AF92" s="209"/>
      <c r="AG92" s="209" t="s">
        <v>126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32">
        <v>24</v>
      </c>
      <c r="B93" s="233" t="s">
        <v>231</v>
      </c>
      <c r="C93" s="253" t="s">
        <v>232</v>
      </c>
      <c r="D93" s="234" t="s">
        <v>180</v>
      </c>
      <c r="E93" s="235">
        <v>4.5690000000000001E-2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21</v>
      </c>
      <c r="M93" s="237">
        <f>G93*(1+L93/100)</f>
        <v>0</v>
      </c>
      <c r="N93" s="237">
        <v>0</v>
      </c>
      <c r="O93" s="237">
        <f>ROUND(E93*N93,2)</f>
        <v>0</v>
      </c>
      <c r="P93" s="237">
        <v>0</v>
      </c>
      <c r="Q93" s="237">
        <f>ROUND(E93*P93,2)</f>
        <v>0</v>
      </c>
      <c r="R93" s="237" t="s">
        <v>224</v>
      </c>
      <c r="S93" s="237" t="s">
        <v>120</v>
      </c>
      <c r="T93" s="238" t="s">
        <v>120</v>
      </c>
      <c r="U93" s="219">
        <v>1.3919999999999999</v>
      </c>
      <c r="V93" s="219">
        <f>ROUND(E93*U93,2)</f>
        <v>0.06</v>
      </c>
      <c r="W93" s="219"/>
      <c r="X93" s="209"/>
      <c r="Y93" s="209"/>
      <c r="Z93" s="209"/>
      <c r="AA93" s="209"/>
      <c r="AB93" s="209"/>
      <c r="AC93" s="209"/>
      <c r="AD93" s="209"/>
      <c r="AE93" s="209"/>
      <c r="AF93" s="209"/>
      <c r="AG93" s="209" t="s">
        <v>181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56" t="s">
        <v>212</v>
      </c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09"/>
      <c r="Y94" s="209"/>
      <c r="Z94" s="209"/>
      <c r="AA94" s="209"/>
      <c r="AB94" s="209"/>
      <c r="AC94" s="209"/>
      <c r="AD94" s="209"/>
      <c r="AE94" s="209"/>
      <c r="AF94" s="209"/>
      <c r="AG94" s="209" t="s">
        <v>136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x14ac:dyDescent="0.2">
      <c r="A95" s="226" t="s">
        <v>114</v>
      </c>
      <c r="B95" s="227" t="s">
        <v>80</v>
      </c>
      <c r="C95" s="252" t="s">
        <v>81</v>
      </c>
      <c r="D95" s="228"/>
      <c r="E95" s="229"/>
      <c r="F95" s="230"/>
      <c r="G95" s="230">
        <f>SUMIF(AG96:AG96,"&lt;&gt;NOR",G96:G96)</f>
        <v>0</v>
      </c>
      <c r="H95" s="230"/>
      <c r="I95" s="230">
        <f>SUM(I96:I96)</f>
        <v>0</v>
      </c>
      <c r="J95" s="230"/>
      <c r="K95" s="230">
        <f>SUM(K96:K96)</f>
        <v>0</v>
      </c>
      <c r="L95" s="230"/>
      <c r="M95" s="230">
        <f>SUM(M96:M96)</f>
        <v>0</v>
      </c>
      <c r="N95" s="230"/>
      <c r="O95" s="230">
        <f>SUM(O96:O96)</f>
        <v>0</v>
      </c>
      <c r="P95" s="230"/>
      <c r="Q95" s="230">
        <f>SUM(Q96:Q96)</f>
        <v>0</v>
      </c>
      <c r="R95" s="230"/>
      <c r="S95" s="230"/>
      <c r="T95" s="231"/>
      <c r="U95" s="225"/>
      <c r="V95" s="225">
        <f>SUM(V96:V96)</f>
        <v>0</v>
      </c>
      <c r="W95" s="225"/>
      <c r="AG95" t="s">
        <v>115</v>
      </c>
    </row>
    <row r="96" spans="1:60" ht="22.5" outlineLevel="1" x14ac:dyDescent="0.2">
      <c r="A96" s="244">
        <v>25</v>
      </c>
      <c r="B96" s="245" t="s">
        <v>233</v>
      </c>
      <c r="C96" s="261" t="s">
        <v>234</v>
      </c>
      <c r="D96" s="246" t="s">
        <v>143</v>
      </c>
      <c r="E96" s="247">
        <v>2</v>
      </c>
      <c r="F96" s="248"/>
      <c r="G96" s="249">
        <f>ROUND(E96*F96,2)</f>
        <v>0</v>
      </c>
      <c r="H96" s="248"/>
      <c r="I96" s="249">
        <f>ROUND(E96*H96,2)</f>
        <v>0</v>
      </c>
      <c r="J96" s="248"/>
      <c r="K96" s="249">
        <f>ROUND(E96*J96,2)</f>
        <v>0</v>
      </c>
      <c r="L96" s="249">
        <v>21</v>
      </c>
      <c r="M96" s="249">
        <f>G96*(1+L96/100)</f>
        <v>0</v>
      </c>
      <c r="N96" s="249">
        <v>0</v>
      </c>
      <c r="O96" s="249">
        <f>ROUND(E96*N96,2)</f>
        <v>0</v>
      </c>
      <c r="P96" s="249">
        <v>0</v>
      </c>
      <c r="Q96" s="249">
        <f>ROUND(E96*P96,2)</f>
        <v>0</v>
      </c>
      <c r="R96" s="249"/>
      <c r="S96" s="249" t="s">
        <v>144</v>
      </c>
      <c r="T96" s="250" t="s">
        <v>145</v>
      </c>
      <c r="U96" s="219">
        <v>0</v>
      </c>
      <c r="V96" s="219">
        <f>ROUND(E96*U96,2)</f>
        <v>0</v>
      </c>
      <c r="W96" s="219"/>
      <c r="X96" s="209"/>
      <c r="Y96" s="209"/>
      <c r="Z96" s="209"/>
      <c r="AA96" s="209"/>
      <c r="AB96" s="209"/>
      <c r="AC96" s="209"/>
      <c r="AD96" s="209"/>
      <c r="AE96" s="209"/>
      <c r="AF96" s="209"/>
      <c r="AG96" s="209" t="s">
        <v>129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x14ac:dyDescent="0.2">
      <c r="A97" s="226" t="s">
        <v>114</v>
      </c>
      <c r="B97" s="227" t="s">
        <v>82</v>
      </c>
      <c r="C97" s="252" t="s">
        <v>83</v>
      </c>
      <c r="D97" s="228"/>
      <c r="E97" s="229"/>
      <c r="F97" s="230"/>
      <c r="G97" s="230">
        <f>SUMIF(AG98:AG116,"&lt;&gt;NOR",G98:G116)</f>
        <v>0</v>
      </c>
      <c r="H97" s="230"/>
      <c r="I97" s="230">
        <f>SUM(I98:I116)</f>
        <v>0</v>
      </c>
      <c r="J97" s="230"/>
      <c r="K97" s="230">
        <f>SUM(K98:K116)</f>
        <v>0</v>
      </c>
      <c r="L97" s="230"/>
      <c r="M97" s="230">
        <f>SUM(M98:M116)</f>
        <v>0</v>
      </c>
      <c r="N97" s="230"/>
      <c r="O97" s="230">
        <f>SUM(O98:O116)</f>
        <v>0</v>
      </c>
      <c r="P97" s="230"/>
      <c r="Q97" s="230">
        <f>SUM(Q98:Q116)</f>
        <v>0</v>
      </c>
      <c r="R97" s="230"/>
      <c r="S97" s="230"/>
      <c r="T97" s="231"/>
      <c r="U97" s="225"/>
      <c r="V97" s="225">
        <f>SUM(V98:V116)</f>
        <v>0</v>
      </c>
      <c r="W97" s="225"/>
      <c r="AG97" t="s">
        <v>115</v>
      </c>
    </row>
    <row r="98" spans="1:60" ht="22.5" outlineLevel="1" x14ac:dyDescent="0.2">
      <c r="A98" s="232">
        <v>26</v>
      </c>
      <c r="B98" s="233" t="s">
        <v>235</v>
      </c>
      <c r="C98" s="253" t="s">
        <v>236</v>
      </c>
      <c r="D98" s="234" t="s">
        <v>190</v>
      </c>
      <c r="E98" s="235">
        <v>14.44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21</v>
      </c>
      <c r="M98" s="237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7"/>
      <c r="S98" s="237" t="s">
        <v>144</v>
      </c>
      <c r="T98" s="238" t="s">
        <v>145</v>
      </c>
      <c r="U98" s="219">
        <v>0</v>
      </c>
      <c r="V98" s="219">
        <f>ROUND(E98*U98,2)</f>
        <v>0</v>
      </c>
      <c r="W98" s="219"/>
      <c r="X98" s="209"/>
      <c r="Y98" s="209"/>
      <c r="Z98" s="209"/>
      <c r="AA98" s="209"/>
      <c r="AB98" s="209"/>
      <c r="AC98" s="209"/>
      <c r="AD98" s="209"/>
      <c r="AE98" s="209"/>
      <c r="AF98" s="209"/>
      <c r="AG98" s="209" t="s">
        <v>129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55" t="s">
        <v>237</v>
      </c>
      <c r="D99" s="221"/>
      <c r="E99" s="222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09"/>
      <c r="Y99" s="209"/>
      <c r="Z99" s="209"/>
      <c r="AA99" s="209"/>
      <c r="AB99" s="209"/>
      <c r="AC99" s="209"/>
      <c r="AD99" s="209"/>
      <c r="AE99" s="209"/>
      <c r="AF99" s="209"/>
      <c r="AG99" s="209" t="s">
        <v>126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5" t="s">
        <v>238</v>
      </c>
      <c r="D100" s="221"/>
      <c r="E100" s="222">
        <v>7.22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126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55" t="s">
        <v>239</v>
      </c>
      <c r="D101" s="221"/>
      <c r="E101" s="222">
        <v>7.22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126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ht="22.5" outlineLevel="1" x14ac:dyDescent="0.2">
      <c r="A102" s="232">
        <v>27</v>
      </c>
      <c r="B102" s="233" t="s">
        <v>240</v>
      </c>
      <c r="C102" s="253" t="s">
        <v>241</v>
      </c>
      <c r="D102" s="234" t="s">
        <v>190</v>
      </c>
      <c r="E102" s="235">
        <v>3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7"/>
      <c r="S102" s="237" t="s">
        <v>144</v>
      </c>
      <c r="T102" s="238" t="s">
        <v>145</v>
      </c>
      <c r="U102" s="219">
        <v>0</v>
      </c>
      <c r="V102" s="219">
        <f>ROUND(E102*U102,2)</f>
        <v>0</v>
      </c>
      <c r="W102" s="21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129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55" t="s">
        <v>237</v>
      </c>
      <c r="D103" s="221"/>
      <c r="E103" s="222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126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55" t="s">
        <v>242</v>
      </c>
      <c r="D104" s="221"/>
      <c r="E104" s="222">
        <v>3</v>
      </c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126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ht="22.5" outlineLevel="1" x14ac:dyDescent="0.2">
      <c r="A105" s="232">
        <v>28</v>
      </c>
      <c r="B105" s="233" t="s">
        <v>243</v>
      </c>
      <c r="C105" s="253" t="s">
        <v>244</v>
      </c>
      <c r="D105" s="234" t="s">
        <v>190</v>
      </c>
      <c r="E105" s="235">
        <v>6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21</v>
      </c>
      <c r="M105" s="237">
        <f>G105*(1+L105/100)</f>
        <v>0</v>
      </c>
      <c r="N105" s="237">
        <v>0</v>
      </c>
      <c r="O105" s="237">
        <f>ROUND(E105*N105,2)</f>
        <v>0</v>
      </c>
      <c r="P105" s="237">
        <v>0</v>
      </c>
      <c r="Q105" s="237">
        <f>ROUND(E105*P105,2)</f>
        <v>0</v>
      </c>
      <c r="R105" s="237"/>
      <c r="S105" s="237" t="s">
        <v>144</v>
      </c>
      <c r="T105" s="238" t="s">
        <v>145</v>
      </c>
      <c r="U105" s="219">
        <v>0</v>
      </c>
      <c r="V105" s="219">
        <f>ROUND(E105*U105,2)</f>
        <v>0</v>
      </c>
      <c r="W105" s="21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129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5" t="s">
        <v>237</v>
      </c>
      <c r="D106" s="221"/>
      <c r="E106" s="222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126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55" t="s">
        <v>172</v>
      </c>
      <c r="D107" s="221"/>
      <c r="E107" s="222">
        <v>6</v>
      </c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126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ht="22.5" outlineLevel="1" x14ac:dyDescent="0.2">
      <c r="A108" s="244">
        <v>29</v>
      </c>
      <c r="B108" s="245" t="s">
        <v>245</v>
      </c>
      <c r="C108" s="261" t="s">
        <v>246</v>
      </c>
      <c r="D108" s="246" t="s">
        <v>143</v>
      </c>
      <c r="E108" s="247">
        <v>1</v>
      </c>
      <c r="F108" s="248"/>
      <c r="G108" s="249">
        <f>ROUND(E108*F108,2)</f>
        <v>0</v>
      </c>
      <c r="H108" s="248"/>
      <c r="I108" s="249">
        <f>ROUND(E108*H108,2)</f>
        <v>0</v>
      </c>
      <c r="J108" s="248"/>
      <c r="K108" s="249">
        <f>ROUND(E108*J108,2)</f>
        <v>0</v>
      </c>
      <c r="L108" s="249">
        <v>21</v>
      </c>
      <c r="M108" s="249">
        <f>G108*(1+L108/100)</f>
        <v>0</v>
      </c>
      <c r="N108" s="249">
        <v>0</v>
      </c>
      <c r="O108" s="249">
        <f>ROUND(E108*N108,2)</f>
        <v>0</v>
      </c>
      <c r="P108" s="249">
        <v>0</v>
      </c>
      <c r="Q108" s="249">
        <f>ROUND(E108*P108,2)</f>
        <v>0</v>
      </c>
      <c r="R108" s="249"/>
      <c r="S108" s="249" t="s">
        <v>144</v>
      </c>
      <c r="T108" s="250" t="s">
        <v>145</v>
      </c>
      <c r="U108" s="219">
        <v>0</v>
      </c>
      <c r="V108" s="219">
        <f>ROUND(E108*U108,2)</f>
        <v>0</v>
      </c>
      <c r="W108" s="21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129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ht="22.5" outlineLevel="1" x14ac:dyDescent="0.2">
      <c r="A109" s="232">
        <v>30</v>
      </c>
      <c r="B109" s="233" t="s">
        <v>247</v>
      </c>
      <c r="C109" s="253" t="s">
        <v>248</v>
      </c>
      <c r="D109" s="234" t="s">
        <v>190</v>
      </c>
      <c r="E109" s="235">
        <v>2.5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21</v>
      </c>
      <c r="M109" s="237">
        <f>G109*(1+L109/100)</f>
        <v>0</v>
      </c>
      <c r="N109" s="237">
        <v>0</v>
      </c>
      <c r="O109" s="237">
        <f>ROUND(E109*N109,2)</f>
        <v>0</v>
      </c>
      <c r="P109" s="237">
        <v>0</v>
      </c>
      <c r="Q109" s="237">
        <f>ROUND(E109*P109,2)</f>
        <v>0</v>
      </c>
      <c r="R109" s="237"/>
      <c r="S109" s="237" t="s">
        <v>144</v>
      </c>
      <c r="T109" s="238" t="s">
        <v>145</v>
      </c>
      <c r="U109" s="219">
        <v>0</v>
      </c>
      <c r="V109" s="219">
        <f>ROUND(E109*U109,2)</f>
        <v>0</v>
      </c>
      <c r="W109" s="21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129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55" t="s">
        <v>173</v>
      </c>
      <c r="D110" s="221"/>
      <c r="E110" s="222">
        <v>2.5</v>
      </c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126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32">
        <v>31</v>
      </c>
      <c r="B111" s="233" t="s">
        <v>249</v>
      </c>
      <c r="C111" s="253" t="s">
        <v>250</v>
      </c>
      <c r="D111" s="234" t="s">
        <v>190</v>
      </c>
      <c r="E111" s="235">
        <v>5.75</v>
      </c>
      <c r="F111" s="236"/>
      <c r="G111" s="237">
        <f>ROUND(E111*F111,2)</f>
        <v>0</v>
      </c>
      <c r="H111" s="236"/>
      <c r="I111" s="237">
        <f>ROUND(E111*H111,2)</f>
        <v>0</v>
      </c>
      <c r="J111" s="236"/>
      <c r="K111" s="237">
        <f>ROUND(E111*J111,2)</f>
        <v>0</v>
      </c>
      <c r="L111" s="237">
        <v>21</v>
      </c>
      <c r="M111" s="237">
        <f>G111*(1+L111/100)</f>
        <v>0</v>
      </c>
      <c r="N111" s="237">
        <v>0</v>
      </c>
      <c r="O111" s="237">
        <f>ROUND(E111*N111,2)</f>
        <v>0</v>
      </c>
      <c r="P111" s="237">
        <v>0</v>
      </c>
      <c r="Q111" s="237">
        <f>ROUND(E111*P111,2)</f>
        <v>0</v>
      </c>
      <c r="R111" s="237"/>
      <c r="S111" s="237" t="s">
        <v>144</v>
      </c>
      <c r="T111" s="238" t="s">
        <v>145</v>
      </c>
      <c r="U111" s="219">
        <v>0</v>
      </c>
      <c r="V111" s="219">
        <f>ROUND(E111*U111,2)</f>
        <v>0</v>
      </c>
      <c r="W111" s="21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129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5" t="s">
        <v>171</v>
      </c>
      <c r="D112" s="221"/>
      <c r="E112" s="222">
        <v>5.75</v>
      </c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126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ht="22.5" outlineLevel="1" x14ac:dyDescent="0.2">
      <c r="A113" s="232">
        <v>32</v>
      </c>
      <c r="B113" s="233" t="s">
        <v>251</v>
      </c>
      <c r="C113" s="253" t="s">
        <v>252</v>
      </c>
      <c r="D113" s="234" t="s">
        <v>167</v>
      </c>
      <c r="E113" s="235">
        <v>6.5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21</v>
      </c>
      <c r="M113" s="237">
        <f>G113*(1+L113/100)</f>
        <v>0</v>
      </c>
      <c r="N113" s="237">
        <v>0</v>
      </c>
      <c r="O113" s="237">
        <f>ROUND(E113*N113,2)</f>
        <v>0</v>
      </c>
      <c r="P113" s="237">
        <v>0</v>
      </c>
      <c r="Q113" s="237">
        <f>ROUND(E113*P113,2)</f>
        <v>0</v>
      </c>
      <c r="R113" s="237"/>
      <c r="S113" s="237" t="s">
        <v>144</v>
      </c>
      <c r="T113" s="238" t="s">
        <v>145</v>
      </c>
      <c r="U113" s="219">
        <v>0</v>
      </c>
      <c r="V113" s="219">
        <f>ROUND(E113*U113,2)</f>
        <v>0</v>
      </c>
      <c r="W113" s="21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 t="s">
        <v>129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55" t="s">
        <v>237</v>
      </c>
      <c r="D114" s="221"/>
      <c r="E114" s="222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126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55" t="s">
        <v>253</v>
      </c>
      <c r="D115" s="221"/>
      <c r="E115" s="222">
        <v>6.5</v>
      </c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126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44">
        <v>33</v>
      </c>
      <c r="B116" s="245" t="s">
        <v>254</v>
      </c>
      <c r="C116" s="261" t="s">
        <v>255</v>
      </c>
      <c r="D116" s="246" t="s">
        <v>256</v>
      </c>
      <c r="E116" s="247">
        <v>2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21</v>
      </c>
      <c r="M116" s="249">
        <f>G116*(1+L116/100)</f>
        <v>0</v>
      </c>
      <c r="N116" s="249">
        <v>0</v>
      </c>
      <c r="O116" s="249">
        <f>ROUND(E116*N116,2)</f>
        <v>0</v>
      </c>
      <c r="P116" s="249">
        <v>0</v>
      </c>
      <c r="Q116" s="249">
        <f>ROUND(E116*P116,2)</f>
        <v>0</v>
      </c>
      <c r="R116" s="249"/>
      <c r="S116" s="249" t="s">
        <v>144</v>
      </c>
      <c r="T116" s="250" t="s">
        <v>145</v>
      </c>
      <c r="U116" s="219">
        <v>0</v>
      </c>
      <c r="V116" s="219">
        <f>ROUND(E116*U116,2)</f>
        <v>0</v>
      </c>
      <c r="W116" s="21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129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x14ac:dyDescent="0.2">
      <c r="A117" s="226" t="s">
        <v>114</v>
      </c>
      <c r="B117" s="227" t="s">
        <v>84</v>
      </c>
      <c r="C117" s="252" t="s">
        <v>85</v>
      </c>
      <c r="D117" s="228"/>
      <c r="E117" s="229"/>
      <c r="F117" s="230"/>
      <c r="G117" s="230">
        <f>SUMIF(AG118:AG126,"&lt;&gt;NOR",G118:G126)</f>
        <v>0</v>
      </c>
      <c r="H117" s="230"/>
      <c r="I117" s="230">
        <f>SUM(I118:I126)</f>
        <v>0</v>
      </c>
      <c r="J117" s="230"/>
      <c r="K117" s="230">
        <f>SUM(K118:K126)</f>
        <v>0</v>
      </c>
      <c r="L117" s="230"/>
      <c r="M117" s="230">
        <f>SUM(M118:M126)</f>
        <v>0</v>
      </c>
      <c r="N117" s="230"/>
      <c r="O117" s="230">
        <f>SUM(O118:O126)</f>
        <v>0</v>
      </c>
      <c r="P117" s="230"/>
      <c r="Q117" s="230">
        <f>SUM(Q118:Q126)</f>
        <v>0</v>
      </c>
      <c r="R117" s="230"/>
      <c r="S117" s="230"/>
      <c r="T117" s="231"/>
      <c r="U117" s="225"/>
      <c r="V117" s="225">
        <f>SUM(V118:V126)</f>
        <v>2.58</v>
      </c>
      <c r="W117" s="225"/>
      <c r="AG117" t="s">
        <v>115</v>
      </c>
    </row>
    <row r="118" spans="1:60" outlineLevel="1" x14ac:dyDescent="0.2">
      <c r="A118" s="232">
        <v>34</v>
      </c>
      <c r="B118" s="233" t="s">
        <v>257</v>
      </c>
      <c r="C118" s="253" t="s">
        <v>258</v>
      </c>
      <c r="D118" s="234" t="s">
        <v>180</v>
      </c>
      <c r="E118" s="235">
        <v>1.5387500000000001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21</v>
      </c>
      <c r="M118" s="237">
        <f>G118*(1+L118/100)</f>
        <v>0</v>
      </c>
      <c r="N118" s="237">
        <v>0</v>
      </c>
      <c r="O118" s="237">
        <f>ROUND(E118*N118,2)</f>
        <v>0</v>
      </c>
      <c r="P118" s="237">
        <v>0</v>
      </c>
      <c r="Q118" s="237">
        <f>ROUND(E118*P118,2)</f>
        <v>0</v>
      </c>
      <c r="R118" s="237" t="s">
        <v>156</v>
      </c>
      <c r="S118" s="237" t="s">
        <v>120</v>
      </c>
      <c r="T118" s="238" t="s">
        <v>121</v>
      </c>
      <c r="U118" s="219">
        <v>0.49</v>
      </c>
      <c r="V118" s="219">
        <f>ROUND(E118*U118,2)</f>
        <v>0.75</v>
      </c>
      <c r="W118" s="21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259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54" t="s">
        <v>260</v>
      </c>
      <c r="D119" s="239"/>
      <c r="E119" s="239"/>
      <c r="F119" s="239"/>
      <c r="G119" s="23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124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44">
        <v>35</v>
      </c>
      <c r="B120" s="245" t="s">
        <v>261</v>
      </c>
      <c r="C120" s="261" t="s">
        <v>262</v>
      </c>
      <c r="D120" s="246" t="s">
        <v>180</v>
      </c>
      <c r="E120" s="247">
        <v>29.23629</v>
      </c>
      <c r="F120" s="248"/>
      <c r="G120" s="249">
        <f>ROUND(E120*F120,2)</f>
        <v>0</v>
      </c>
      <c r="H120" s="248"/>
      <c r="I120" s="249">
        <f>ROUND(E120*H120,2)</f>
        <v>0</v>
      </c>
      <c r="J120" s="248"/>
      <c r="K120" s="249">
        <f>ROUND(E120*J120,2)</f>
        <v>0</v>
      </c>
      <c r="L120" s="249">
        <v>21</v>
      </c>
      <c r="M120" s="249">
        <f>G120*(1+L120/100)</f>
        <v>0</v>
      </c>
      <c r="N120" s="249">
        <v>0</v>
      </c>
      <c r="O120" s="249">
        <f>ROUND(E120*N120,2)</f>
        <v>0</v>
      </c>
      <c r="P120" s="249">
        <v>0</v>
      </c>
      <c r="Q120" s="249">
        <f>ROUND(E120*P120,2)</f>
        <v>0</v>
      </c>
      <c r="R120" s="249" t="s">
        <v>156</v>
      </c>
      <c r="S120" s="249" t="s">
        <v>120</v>
      </c>
      <c r="T120" s="250" t="s">
        <v>121</v>
      </c>
      <c r="U120" s="219">
        <v>0</v>
      </c>
      <c r="V120" s="219">
        <f>ROUND(E120*U120,2)</f>
        <v>0</v>
      </c>
      <c r="W120" s="21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259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44">
        <v>36</v>
      </c>
      <c r="B121" s="245" t="s">
        <v>263</v>
      </c>
      <c r="C121" s="261" t="s">
        <v>264</v>
      </c>
      <c r="D121" s="246" t="s">
        <v>180</v>
      </c>
      <c r="E121" s="247">
        <v>1.5387500000000001</v>
      </c>
      <c r="F121" s="248"/>
      <c r="G121" s="249">
        <f>ROUND(E121*F121,2)</f>
        <v>0</v>
      </c>
      <c r="H121" s="248"/>
      <c r="I121" s="249">
        <f>ROUND(E121*H121,2)</f>
        <v>0</v>
      </c>
      <c r="J121" s="248"/>
      <c r="K121" s="249">
        <f>ROUND(E121*J121,2)</f>
        <v>0</v>
      </c>
      <c r="L121" s="249">
        <v>21</v>
      </c>
      <c r="M121" s="249">
        <f>G121*(1+L121/100)</f>
        <v>0</v>
      </c>
      <c r="N121" s="249">
        <v>0</v>
      </c>
      <c r="O121" s="249">
        <f>ROUND(E121*N121,2)</f>
        <v>0</v>
      </c>
      <c r="P121" s="249">
        <v>0</v>
      </c>
      <c r="Q121" s="249">
        <f>ROUND(E121*P121,2)</f>
        <v>0</v>
      </c>
      <c r="R121" s="249" t="s">
        <v>156</v>
      </c>
      <c r="S121" s="249" t="s">
        <v>120</v>
      </c>
      <c r="T121" s="250" t="s">
        <v>121</v>
      </c>
      <c r="U121" s="219">
        <v>0</v>
      </c>
      <c r="V121" s="219">
        <f>ROUND(E121*U121,2)</f>
        <v>0</v>
      </c>
      <c r="W121" s="21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259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ht="22.5" outlineLevel="1" x14ac:dyDescent="0.2">
      <c r="A122" s="232">
        <v>37</v>
      </c>
      <c r="B122" s="233" t="s">
        <v>265</v>
      </c>
      <c r="C122" s="253" t="s">
        <v>266</v>
      </c>
      <c r="D122" s="234" t="s">
        <v>180</v>
      </c>
      <c r="E122" s="235">
        <v>1.5387500000000001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21</v>
      </c>
      <c r="M122" s="237">
        <f>G122*(1+L122/100)</f>
        <v>0</v>
      </c>
      <c r="N122" s="237">
        <v>0</v>
      </c>
      <c r="O122" s="237">
        <f>ROUND(E122*N122,2)</f>
        <v>0</v>
      </c>
      <c r="P122" s="237">
        <v>0</v>
      </c>
      <c r="Q122" s="237">
        <f>ROUND(E122*P122,2)</f>
        <v>0</v>
      </c>
      <c r="R122" s="237" t="s">
        <v>267</v>
      </c>
      <c r="S122" s="237" t="s">
        <v>120</v>
      </c>
      <c r="T122" s="238" t="s">
        <v>121</v>
      </c>
      <c r="U122" s="219">
        <v>0.83199999999999996</v>
      </c>
      <c r="V122" s="219">
        <f>ROUND(E122*U122,2)</f>
        <v>1.28</v>
      </c>
      <c r="W122" s="21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259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56" t="s">
        <v>268</v>
      </c>
      <c r="D123" s="240"/>
      <c r="E123" s="240"/>
      <c r="F123" s="240"/>
      <c r="G123" s="240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136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57" t="s">
        <v>269</v>
      </c>
      <c r="D124" s="241"/>
      <c r="E124" s="241"/>
      <c r="F124" s="241"/>
      <c r="G124" s="241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124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ht="22.5" outlineLevel="1" x14ac:dyDescent="0.2">
      <c r="A125" s="232">
        <v>38</v>
      </c>
      <c r="B125" s="233" t="s">
        <v>270</v>
      </c>
      <c r="C125" s="253" t="s">
        <v>271</v>
      </c>
      <c r="D125" s="234" t="s">
        <v>180</v>
      </c>
      <c r="E125" s="235">
        <v>1.5387500000000001</v>
      </c>
      <c r="F125" s="236"/>
      <c r="G125" s="237">
        <f>ROUND(E125*F125,2)</f>
        <v>0</v>
      </c>
      <c r="H125" s="236"/>
      <c r="I125" s="237">
        <f>ROUND(E125*H125,2)</f>
        <v>0</v>
      </c>
      <c r="J125" s="236"/>
      <c r="K125" s="237">
        <f>ROUND(E125*J125,2)</f>
        <v>0</v>
      </c>
      <c r="L125" s="237">
        <v>21</v>
      </c>
      <c r="M125" s="237">
        <f>G125*(1+L125/100)</f>
        <v>0</v>
      </c>
      <c r="N125" s="237">
        <v>0</v>
      </c>
      <c r="O125" s="237">
        <f>ROUND(E125*N125,2)</f>
        <v>0</v>
      </c>
      <c r="P125" s="237">
        <v>0</v>
      </c>
      <c r="Q125" s="237">
        <f>ROUND(E125*P125,2)</f>
        <v>0</v>
      </c>
      <c r="R125" s="237" t="s">
        <v>267</v>
      </c>
      <c r="S125" s="237" t="s">
        <v>120</v>
      </c>
      <c r="T125" s="238" t="s">
        <v>121</v>
      </c>
      <c r="U125" s="219">
        <v>0.36</v>
      </c>
      <c r="V125" s="219">
        <f>ROUND(E125*U125,2)</f>
        <v>0.55000000000000004</v>
      </c>
      <c r="W125" s="21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259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56" t="s">
        <v>268</v>
      </c>
      <c r="D126" s="240"/>
      <c r="E126" s="240"/>
      <c r="F126" s="240"/>
      <c r="G126" s="240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136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x14ac:dyDescent="0.2">
      <c r="A127" s="226" t="s">
        <v>114</v>
      </c>
      <c r="B127" s="227" t="s">
        <v>87</v>
      </c>
      <c r="C127" s="252" t="s">
        <v>27</v>
      </c>
      <c r="D127" s="228"/>
      <c r="E127" s="229"/>
      <c r="F127" s="230"/>
      <c r="G127" s="230">
        <f>SUMIF(AG128:AG129,"&lt;&gt;NOR",G128:G129)</f>
        <v>0</v>
      </c>
      <c r="H127" s="230"/>
      <c r="I127" s="230">
        <f>SUM(I128:I129)</f>
        <v>0</v>
      </c>
      <c r="J127" s="230"/>
      <c r="K127" s="230">
        <f>SUM(K128:K129)</f>
        <v>0</v>
      </c>
      <c r="L127" s="230"/>
      <c r="M127" s="230">
        <f>SUM(M128:M129)</f>
        <v>0</v>
      </c>
      <c r="N127" s="230"/>
      <c r="O127" s="230">
        <f>SUM(O128:O129)</f>
        <v>0</v>
      </c>
      <c r="P127" s="230"/>
      <c r="Q127" s="230">
        <f>SUM(Q128:Q129)</f>
        <v>0</v>
      </c>
      <c r="R127" s="230"/>
      <c r="S127" s="230"/>
      <c r="T127" s="231"/>
      <c r="U127" s="225"/>
      <c r="V127" s="225">
        <f>SUM(V128:V129)</f>
        <v>0</v>
      </c>
      <c r="W127" s="225"/>
      <c r="AG127" t="s">
        <v>115</v>
      </c>
    </row>
    <row r="128" spans="1:60" outlineLevel="1" x14ac:dyDescent="0.2">
      <c r="A128" s="232">
        <v>39</v>
      </c>
      <c r="B128" s="233" t="s">
        <v>272</v>
      </c>
      <c r="C128" s="253" t="s">
        <v>273</v>
      </c>
      <c r="D128" s="234" t="s">
        <v>274</v>
      </c>
      <c r="E128" s="235">
        <v>1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21</v>
      </c>
      <c r="M128" s="237">
        <f>G128*(1+L128/100)</f>
        <v>0</v>
      </c>
      <c r="N128" s="237">
        <v>0</v>
      </c>
      <c r="O128" s="237">
        <f>ROUND(E128*N128,2)</f>
        <v>0</v>
      </c>
      <c r="P128" s="237">
        <v>0</v>
      </c>
      <c r="Q128" s="237">
        <f>ROUND(E128*P128,2)</f>
        <v>0</v>
      </c>
      <c r="R128" s="237"/>
      <c r="S128" s="237" t="s">
        <v>120</v>
      </c>
      <c r="T128" s="238" t="s">
        <v>145</v>
      </c>
      <c r="U128" s="219">
        <v>0</v>
      </c>
      <c r="V128" s="219">
        <f>ROUND(E128*U128,2)</f>
        <v>0</v>
      </c>
      <c r="W128" s="21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275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54" t="s">
        <v>276</v>
      </c>
      <c r="D129" s="239"/>
      <c r="E129" s="239"/>
      <c r="F129" s="239"/>
      <c r="G129" s="23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124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x14ac:dyDescent="0.2">
      <c r="A130" s="5"/>
      <c r="B130" s="6"/>
      <c r="C130" s="262"/>
      <c r="D130" s="8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AE130">
        <v>15</v>
      </c>
      <c r="AF130">
        <v>21</v>
      </c>
    </row>
    <row r="131" spans="1:60" x14ac:dyDescent="0.2">
      <c r="A131" s="212"/>
      <c r="B131" s="213" t="s">
        <v>29</v>
      </c>
      <c r="C131" s="263"/>
      <c r="D131" s="214"/>
      <c r="E131" s="215"/>
      <c r="F131" s="215"/>
      <c r="G131" s="251">
        <f>G8+G15+G22+G29+G32+G50+G53+G58+G62+G68+G77+G84+G95+G97+G117+G127</f>
        <v>0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AE131">
        <f>SUMIF(L7:L129,AE130,G7:G129)</f>
        <v>0</v>
      </c>
      <c r="AF131">
        <f>SUMIF(L7:L129,AF130,G7:G129)</f>
        <v>0</v>
      </c>
      <c r="AG131" t="s">
        <v>277</v>
      </c>
    </row>
    <row r="132" spans="1:60" x14ac:dyDescent="0.2">
      <c r="C132" s="264"/>
      <c r="D132" s="193"/>
      <c r="AG132" t="s">
        <v>278</v>
      </c>
    </row>
    <row r="133" spans="1:60" x14ac:dyDescent="0.2">
      <c r="D133" s="193"/>
    </row>
    <row r="134" spans="1:60" x14ac:dyDescent="0.2">
      <c r="D134" s="193"/>
    </row>
    <row r="135" spans="1:60" x14ac:dyDescent="0.2">
      <c r="D135" s="193"/>
    </row>
    <row r="136" spans="1:60" x14ac:dyDescent="0.2">
      <c r="D136" s="193"/>
    </row>
    <row r="137" spans="1:60" x14ac:dyDescent="0.2">
      <c r="D137" s="193"/>
    </row>
    <row r="138" spans="1:60" x14ac:dyDescent="0.2">
      <c r="D138" s="193"/>
    </row>
    <row r="139" spans="1:60" x14ac:dyDescent="0.2">
      <c r="D139" s="193"/>
    </row>
    <row r="140" spans="1:60" x14ac:dyDescent="0.2">
      <c r="D140" s="193"/>
    </row>
    <row r="141" spans="1:60" x14ac:dyDescent="0.2">
      <c r="D141" s="193"/>
    </row>
    <row r="142" spans="1:60" x14ac:dyDescent="0.2">
      <c r="D142" s="193"/>
    </row>
    <row r="143" spans="1:60" x14ac:dyDescent="0.2">
      <c r="D143" s="193"/>
    </row>
    <row r="144" spans="1:60" x14ac:dyDescent="0.2">
      <c r="D144" s="193"/>
    </row>
    <row r="145" spans="4:4" x14ac:dyDescent="0.2">
      <c r="D145" s="193"/>
    </row>
    <row r="146" spans="4:4" x14ac:dyDescent="0.2">
      <c r="D146" s="193"/>
    </row>
    <row r="147" spans="4:4" x14ac:dyDescent="0.2">
      <c r="D147" s="193"/>
    </row>
    <row r="148" spans="4:4" x14ac:dyDescent="0.2">
      <c r="D148" s="193"/>
    </row>
    <row r="149" spans="4:4" x14ac:dyDescent="0.2">
      <c r="D149" s="193"/>
    </row>
    <row r="150" spans="4:4" x14ac:dyDescent="0.2">
      <c r="D150" s="193"/>
    </row>
    <row r="151" spans="4:4" x14ac:dyDescent="0.2">
      <c r="D151" s="193"/>
    </row>
    <row r="152" spans="4:4" x14ac:dyDescent="0.2">
      <c r="D152" s="193"/>
    </row>
    <row r="153" spans="4:4" x14ac:dyDescent="0.2">
      <c r="D153" s="193"/>
    </row>
    <row r="154" spans="4:4" x14ac:dyDescent="0.2">
      <c r="D154" s="193"/>
    </row>
    <row r="155" spans="4:4" x14ac:dyDescent="0.2">
      <c r="D155" s="193"/>
    </row>
    <row r="156" spans="4:4" x14ac:dyDescent="0.2">
      <c r="D156" s="193"/>
    </row>
    <row r="157" spans="4:4" x14ac:dyDescent="0.2">
      <c r="D157" s="193"/>
    </row>
    <row r="158" spans="4:4" x14ac:dyDescent="0.2">
      <c r="D158" s="193"/>
    </row>
    <row r="159" spans="4:4" x14ac:dyDescent="0.2">
      <c r="D159" s="193"/>
    </row>
    <row r="160" spans="4:4" x14ac:dyDescent="0.2">
      <c r="D160" s="193"/>
    </row>
    <row r="161" spans="4:4" x14ac:dyDescent="0.2">
      <c r="D161" s="193"/>
    </row>
    <row r="162" spans="4:4" x14ac:dyDescent="0.2">
      <c r="D162" s="193"/>
    </row>
    <row r="163" spans="4:4" x14ac:dyDescent="0.2">
      <c r="D163" s="193"/>
    </row>
    <row r="164" spans="4:4" x14ac:dyDescent="0.2">
      <c r="D164" s="193"/>
    </row>
    <row r="165" spans="4:4" x14ac:dyDescent="0.2">
      <c r="D165" s="193"/>
    </row>
    <row r="166" spans="4:4" x14ac:dyDescent="0.2">
      <c r="D166" s="193"/>
    </row>
    <row r="167" spans="4:4" x14ac:dyDescent="0.2">
      <c r="D167" s="193"/>
    </row>
    <row r="168" spans="4:4" x14ac:dyDescent="0.2">
      <c r="D168" s="193"/>
    </row>
    <row r="169" spans="4:4" x14ac:dyDescent="0.2">
      <c r="D169" s="193"/>
    </row>
    <row r="170" spans="4:4" x14ac:dyDescent="0.2">
      <c r="D170" s="193"/>
    </row>
    <row r="171" spans="4:4" x14ac:dyDescent="0.2">
      <c r="D171" s="193"/>
    </row>
    <row r="172" spans="4:4" x14ac:dyDescent="0.2">
      <c r="D172" s="193"/>
    </row>
    <row r="173" spans="4:4" x14ac:dyDescent="0.2">
      <c r="D173" s="193"/>
    </row>
    <row r="174" spans="4:4" x14ac:dyDescent="0.2">
      <c r="D174" s="193"/>
    </row>
    <row r="175" spans="4:4" x14ac:dyDescent="0.2">
      <c r="D175" s="193"/>
    </row>
    <row r="176" spans="4:4" x14ac:dyDescent="0.2">
      <c r="D176" s="193"/>
    </row>
    <row r="177" spans="4:4" x14ac:dyDescent="0.2">
      <c r="D177" s="193"/>
    </row>
    <row r="178" spans="4:4" x14ac:dyDescent="0.2">
      <c r="D178" s="193"/>
    </row>
    <row r="179" spans="4:4" x14ac:dyDescent="0.2">
      <c r="D179" s="193"/>
    </row>
    <row r="180" spans="4:4" x14ac:dyDescent="0.2">
      <c r="D180" s="193"/>
    </row>
    <row r="181" spans="4:4" x14ac:dyDescent="0.2">
      <c r="D181" s="193"/>
    </row>
    <row r="182" spans="4:4" x14ac:dyDescent="0.2">
      <c r="D182" s="193"/>
    </row>
    <row r="183" spans="4:4" x14ac:dyDescent="0.2">
      <c r="D183" s="193"/>
    </row>
    <row r="184" spans="4:4" x14ac:dyDescent="0.2">
      <c r="D184" s="193"/>
    </row>
    <row r="185" spans="4:4" x14ac:dyDescent="0.2">
      <c r="D185" s="193"/>
    </row>
    <row r="186" spans="4:4" x14ac:dyDescent="0.2">
      <c r="D186" s="193"/>
    </row>
    <row r="187" spans="4:4" x14ac:dyDescent="0.2">
      <c r="D187" s="193"/>
    </row>
    <row r="188" spans="4:4" x14ac:dyDescent="0.2">
      <c r="D188" s="193"/>
    </row>
    <row r="189" spans="4:4" x14ac:dyDescent="0.2">
      <c r="D189" s="193"/>
    </row>
    <row r="190" spans="4:4" x14ac:dyDescent="0.2">
      <c r="D190" s="193"/>
    </row>
    <row r="191" spans="4:4" x14ac:dyDescent="0.2">
      <c r="D191" s="193"/>
    </row>
    <row r="192" spans="4:4" x14ac:dyDescent="0.2">
      <c r="D192" s="193"/>
    </row>
    <row r="193" spans="4:4" x14ac:dyDescent="0.2">
      <c r="D193" s="193"/>
    </row>
    <row r="194" spans="4:4" x14ac:dyDescent="0.2">
      <c r="D194" s="193"/>
    </row>
    <row r="195" spans="4:4" x14ac:dyDescent="0.2">
      <c r="D195" s="193"/>
    </row>
    <row r="196" spans="4:4" x14ac:dyDescent="0.2">
      <c r="D196" s="193"/>
    </row>
    <row r="197" spans="4:4" x14ac:dyDescent="0.2">
      <c r="D197" s="193"/>
    </row>
    <row r="198" spans="4:4" x14ac:dyDescent="0.2">
      <c r="D198" s="193"/>
    </row>
    <row r="199" spans="4:4" x14ac:dyDescent="0.2">
      <c r="D199" s="193"/>
    </row>
    <row r="200" spans="4:4" x14ac:dyDescent="0.2">
      <c r="D200" s="193"/>
    </row>
    <row r="201" spans="4:4" x14ac:dyDescent="0.2">
      <c r="D201" s="193"/>
    </row>
    <row r="202" spans="4:4" x14ac:dyDescent="0.2">
      <c r="D202" s="193"/>
    </row>
    <row r="203" spans="4:4" x14ac:dyDescent="0.2">
      <c r="D203" s="193"/>
    </row>
    <row r="204" spans="4:4" x14ac:dyDescent="0.2">
      <c r="D204" s="193"/>
    </row>
    <row r="205" spans="4:4" x14ac:dyDescent="0.2">
      <c r="D205" s="193"/>
    </row>
    <row r="206" spans="4:4" x14ac:dyDescent="0.2">
      <c r="D206" s="193"/>
    </row>
    <row r="207" spans="4:4" x14ac:dyDescent="0.2">
      <c r="D207" s="193"/>
    </row>
    <row r="208" spans="4:4" x14ac:dyDescent="0.2">
      <c r="D208" s="193"/>
    </row>
    <row r="209" spans="4:4" x14ac:dyDescent="0.2">
      <c r="D209" s="193"/>
    </row>
    <row r="210" spans="4:4" x14ac:dyDescent="0.2">
      <c r="D210" s="193"/>
    </row>
    <row r="211" spans="4:4" x14ac:dyDescent="0.2">
      <c r="D211" s="193"/>
    </row>
    <row r="212" spans="4:4" x14ac:dyDescent="0.2">
      <c r="D212" s="193"/>
    </row>
    <row r="213" spans="4:4" x14ac:dyDescent="0.2">
      <c r="D213" s="193"/>
    </row>
    <row r="214" spans="4:4" x14ac:dyDescent="0.2">
      <c r="D214" s="193"/>
    </row>
    <row r="215" spans="4:4" x14ac:dyDescent="0.2">
      <c r="D215" s="193"/>
    </row>
    <row r="216" spans="4:4" x14ac:dyDescent="0.2">
      <c r="D216" s="193"/>
    </row>
    <row r="217" spans="4:4" x14ac:dyDescent="0.2">
      <c r="D217" s="193"/>
    </row>
    <row r="218" spans="4:4" x14ac:dyDescent="0.2">
      <c r="D218" s="193"/>
    </row>
    <row r="219" spans="4:4" x14ac:dyDescent="0.2">
      <c r="D219" s="193"/>
    </row>
    <row r="220" spans="4:4" x14ac:dyDescent="0.2">
      <c r="D220" s="193"/>
    </row>
    <row r="221" spans="4:4" x14ac:dyDescent="0.2">
      <c r="D221" s="193"/>
    </row>
    <row r="222" spans="4:4" x14ac:dyDescent="0.2">
      <c r="D222" s="193"/>
    </row>
    <row r="223" spans="4:4" x14ac:dyDescent="0.2">
      <c r="D223" s="193"/>
    </row>
    <row r="224" spans="4:4" x14ac:dyDescent="0.2">
      <c r="D224" s="193"/>
    </row>
    <row r="225" spans="4:4" x14ac:dyDescent="0.2">
      <c r="D225" s="193"/>
    </row>
    <row r="226" spans="4:4" x14ac:dyDescent="0.2">
      <c r="D226" s="193"/>
    </row>
    <row r="227" spans="4:4" x14ac:dyDescent="0.2">
      <c r="D227" s="193"/>
    </row>
    <row r="228" spans="4:4" x14ac:dyDescent="0.2">
      <c r="D228" s="193"/>
    </row>
    <row r="229" spans="4:4" x14ac:dyDescent="0.2">
      <c r="D229" s="193"/>
    </row>
    <row r="230" spans="4:4" x14ac:dyDescent="0.2">
      <c r="D230" s="193"/>
    </row>
    <row r="231" spans="4:4" x14ac:dyDescent="0.2">
      <c r="D231" s="193"/>
    </row>
    <row r="232" spans="4:4" x14ac:dyDescent="0.2">
      <c r="D232" s="193"/>
    </row>
    <row r="233" spans="4:4" x14ac:dyDescent="0.2">
      <c r="D233" s="193"/>
    </row>
    <row r="234" spans="4:4" x14ac:dyDescent="0.2">
      <c r="D234" s="193"/>
    </row>
    <row r="235" spans="4:4" x14ac:dyDescent="0.2">
      <c r="D235" s="193"/>
    </row>
    <row r="236" spans="4:4" x14ac:dyDescent="0.2">
      <c r="D236" s="193"/>
    </row>
    <row r="237" spans="4:4" x14ac:dyDescent="0.2">
      <c r="D237" s="193"/>
    </row>
    <row r="238" spans="4:4" x14ac:dyDescent="0.2">
      <c r="D238" s="193"/>
    </row>
    <row r="239" spans="4:4" x14ac:dyDescent="0.2">
      <c r="D239" s="193"/>
    </row>
    <row r="240" spans="4:4" x14ac:dyDescent="0.2">
      <c r="D240" s="193"/>
    </row>
    <row r="241" spans="4:4" x14ac:dyDescent="0.2">
      <c r="D241" s="193"/>
    </row>
    <row r="242" spans="4:4" x14ac:dyDescent="0.2">
      <c r="D242" s="193"/>
    </row>
    <row r="243" spans="4:4" x14ac:dyDescent="0.2">
      <c r="D243" s="193"/>
    </row>
    <row r="244" spans="4:4" x14ac:dyDescent="0.2">
      <c r="D244" s="193"/>
    </row>
    <row r="245" spans="4:4" x14ac:dyDescent="0.2">
      <c r="D245" s="193"/>
    </row>
    <row r="246" spans="4:4" x14ac:dyDescent="0.2">
      <c r="D246" s="193"/>
    </row>
    <row r="247" spans="4:4" x14ac:dyDescent="0.2">
      <c r="D247" s="193"/>
    </row>
    <row r="248" spans="4:4" x14ac:dyDescent="0.2">
      <c r="D248" s="193"/>
    </row>
    <row r="249" spans="4:4" x14ac:dyDescent="0.2">
      <c r="D249" s="193"/>
    </row>
    <row r="250" spans="4:4" x14ac:dyDescent="0.2">
      <c r="D250" s="193"/>
    </row>
    <row r="251" spans="4:4" x14ac:dyDescent="0.2">
      <c r="D251" s="193"/>
    </row>
    <row r="252" spans="4:4" x14ac:dyDescent="0.2">
      <c r="D252" s="193"/>
    </row>
    <row r="253" spans="4:4" x14ac:dyDescent="0.2">
      <c r="D253" s="193"/>
    </row>
    <row r="254" spans="4:4" x14ac:dyDescent="0.2">
      <c r="D254" s="193"/>
    </row>
    <row r="255" spans="4:4" x14ac:dyDescent="0.2">
      <c r="D255" s="193"/>
    </row>
    <row r="256" spans="4:4" x14ac:dyDescent="0.2">
      <c r="D256" s="193"/>
    </row>
    <row r="257" spans="4:4" x14ac:dyDescent="0.2">
      <c r="D257" s="193"/>
    </row>
    <row r="258" spans="4:4" x14ac:dyDescent="0.2">
      <c r="D258" s="193"/>
    </row>
    <row r="259" spans="4:4" x14ac:dyDescent="0.2">
      <c r="D259" s="193"/>
    </row>
    <row r="260" spans="4:4" x14ac:dyDescent="0.2">
      <c r="D260" s="193"/>
    </row>
    <row r="261" spans="4:4" x14ac:dyDescent="0.2">
      <c r="D261" s="193"/>
    </row>
    <row r="262" spans="4:4" x14ac:dyDescent="0.2">
      <c r="D262" s="193"/>
    </row>
    <row r="263" spans="4:4" x14ac:dyDescent="0.2">
      <c r="D263" s="193"/>
    </row>
    <row r="264" spans="4:4" x14ac:dyDescent="0.2">
      <c r="D264" s="193"/>
    </row>
    <row r="265" spans="4:4" x14ac:dyDescent="0.2">
      <c r="D265" s="193"/>
    </row>
    <row r="266" spans="4:4" x14ac:dyDescent="0.2">
      <c r="D266" s="193"/>
    </row>
    <row r="267" spans="4:4" x14ac:dyDescent="0.2">
      <c r="D267" s="193"/>
    </row>
    <row r="268" spans="4:4" x14ac:dyDescent="0.2">
      <c r="D268" s="193"/>
    </row>
    <row r="269" spans="4:4" x14ac:dyDescent="0.2">
      <c r="D269" s="193"/>
    </row>
    <row r="270" spans="4:4" x14ac:dyDescent="0.2">
      <c r="D270" s="193"/>
    </row>
    <row r="271" spans="4:4" x14ac:dyDescent="0.2">
      <c r="D271" s="193"/>
    </row>
    <row r="272" spans="4:4" x14ac:dyDescent="0.2">
      <c r="D272" s="193"/>
    </row>
    <row r="273" spans="4:4" x14ac:dyDescent="0.2">
      <c r="D273" s="193"/>
    </row>
    <row r="274" spans="4:4" x14ac:dyDescent="0.2">
      <c r="D274" s="193"/>
    </row>
    <row r="275" spans="4:4" x14ac:dyDescent="0.2">
      <c r="D275" s="193"/>
    </row>
    <row r="276" spans="4:4" x14ac:dyDescent="0.2">
      <c r="D276" s="193"/>
    </row>
    <row r="277" spans="4:4" x14ac:dyDescent="0.2">
      <c r="D277" s="193"/>
    </row>
    <row r="278" spans="4:4" x14ac:dyDescent="0.2">
      <c r="D278" s="193"/>
    </row>
    <row r="279" spans="4:4" x14ac:dyDescent="0.2">
      <c r="D279" s="193"/>
    </row>
    <row r="280" spans="4:4" x14ac:dyDescent="0.2">
      <c r="D280" s="193"/>
    </row>
    <row r="281" spans="4:4" x14ac:dyDescent="0.2">
      <c r="D281" s="193"/>
    </row>
    <row r="282" spans="4:4" x14ac:dyDescent="0.2">
      <c r="D282" s="193"/>
    </row>
    <row r="283" spans="4:4" x14ac:dyDescent="0.2">
      <c r="D283" s="193"/>
    </row>
    <row r="284" spans="4:4" x14ac:dyDescent="0.2">
      <c r="D284" s="193"/>
    </row>
    <row r="285" spans="4:4" x14ac:dyDescent="0.2">
      <c r="D285" s="193"/>
    </row>
    <row r="286" spans="4:4" x14ac:dyDescent="0.2">
      <c r="D286" s="193"/>
    </row>
    <row r="287" spans="4:4" x14ac:dyDescent="0.2">
      <c r="D287" s="193"/>
    </row>
    <row r="288" spans="4:4" x14ac:dyDescent="0.2">
      <c r="D288" s="193"/>
    </row>
    <row r="289" spans="4:4" x14ac:dyDescent="0.2">
      <c r="D289" s="193"/>
    </row>
    <row r="290" spans="4:4" x14ac:dyDescent="0.2">
      <c r="D290" s="193"/>
    </row>
    <row r="291" spans="4:4" x14ac:dyDescent="0.2">
      <c r="D291" s="193"/>
    </row>
    <row r="292" spans="4:4" x14ac:dyDescent="0.2">
      <c r="D292" s="193"/>
    </row>
    <row r="293" spans="4:4" x14ac:dyDescent="0.2">
      <c r="D293" s="193"/>
    </row>
    <row r="294" spans="4:4" x14ac:dyDescent="0.2">
      <c r="D294" s="193"/>
    </row>
    <row r="295" spans="4:4" x14ac:dyDescent="0.2">
      <c r="D295" s="193"/>
    </row>
    <row r="296" spans="4:4" x14ac:dyDescent="0.2">
      <c r="D296" s="193"/>
    </row>
    <row r="297" spans="4:4" x14ac:dyDescent="0.2">
      <c r="D297" s="193"/>
    </row>
    <row r="298" spans="4:4" x14ac:dyDescent="0.2">
      <c r="D298" s="193"/>
    </row>
    <row r="299" spans="4:4" x14ac:dyDescent="0.2">
      <c r="D299" s="193"/>
    </row>
    <row r="300" spans="4:4" x14ac:dyDescent="0.2">
      <c r="D300" s="193"/>
    </row>
    <row r="301" spans="4:4" x14ac:dyDescent="0.2">
      <c r="D301" s="193"/>
    </row>
    <row r="302" spans="4:4" x14ac:dyDescent="0.2">
      <c r="D302" s="193"/>
    </row>
    <row r="303" spans="4:4" x14ac:dyDescent="0.2">
      <c r="D303" s="193"/>
    </row>
    <row r="304" spans="4:4" x14ac:dyDescent="0.2">
      <c r="D304" s="193"/>
    </row>
    <row r="305" spans="4:4" x14ac:dyDescent="0.2">
      <c r="D305" s="193"/>
    </row>
    <row r="306" spans="4:4" x14ac:dyDescent="0.2">
      <c r="D306" s="193"/>
    </row>
    <row r="307" spans="4:4" x14ac:dyDescent="0.2">
      <c r="D307" s="193"/>
    </row>
    <row r="308" spans="4:4" x14ac:dyDescent="0.2">
      <c r="D308" s="193"/>
    </row>
    <row r="309" spans="4:4" x14ac:dyDescent="0.2">
      <c r="D309" s="193"/>
    </row>
    <row r="310" spans="4:4" x14ac:dyDescent="0.2">
      <c r="D310" s="193"/>
    </row>
    <row r="311" spans="4:4" x14ac:dyDescent="0.2">
      <c r="D311" s="193"/>
    </row>
    <row r="312" spans="4:4" x14ac:dyDescent="0.2">
      <c r="D312" s="193"/>
    </row>
    <row r="313" spans="4:4" x14ac:dyDescent="0.2">
      <c r="D313" s="193"/>
    </row>
    <row r="314" spans="4:4" x14ac:dyDescent="0.2">
      <c r="D314" s="193"/>
    </row>
    <row r="315" spans="4:4" x14ac:dyDescent="0.2">
      <c r="D315" s="193"/>
    </row>
    <row r="316" spans="4:4" x14ac:dyDescent="0.2">
      <c r="D316" s="193"/>
    </row>
    <row r="317" spans="4:4" x14ac:dyDescent="0.2">
      <c r="D317" s="193"/>
    </row>
    <row r="318" spans="4:4" x14ac:dyDescent="0.2">
      <c r="D318" s="193"/>
    </row>
    <row r="319" spans="4:4" x14ac:dyDescent="0.2">
      <c r="D319" s="193"/>
    </row>
    <row r="320" spans="4:4" x14ac:dyDescent="0.2">
      <c r="D320" s="193"/>
    </row>
    <row r="321" spans="4:4" x14ac:dyDescent="0.2">
      <c r="D321" s="193"/>
    </row>
    <row r="322" spans="4:4" x14ac:dyDescent="0.2">
      <c r="D322" s="193"/>
    </row>
    <row r="323" spans="4:4" x14ac:dyDescent="0.2">
      <c r="D323" s="193"/>
    </row>
    <row r="324" spans="4:4" x14ac:dyDescent="0.2">
      <c r="D324" s="193"/>
    </row>
    <row r="325" spans="4:4" x14ac:dyDescent="0.2">
      <c r="D325" s="193"/>
    </row>
    <row r="326" spans="4:4" x14ac:dyDescent="0.2">
      <c r="D326" s="193"/>
    </row>
    <row r="327" spans="4:4" x14ac:dyDescent="0.2">
      <c r="D327" s="193"/>
    </row>
    <row r="328" spans="4:4" x14ac:dyDescent="0.2">
      <c r="D328" s="193"/>
    </row>
    <row r="329" spans="4:4" x14ac:dyDescent="0.2">
      <c r="D329" s="193"/>
    </row>
    <row r="330" spans="4:4" x14ac:dyDescent="0.2">
      <c r="D330" s="193"/>
    </row>
    <row r="331" spans="4:4" x14ac:dyDescent="0.2">
      <c r="D331" s="193"/>
    </row>
    <row r="332" spans="4:4" x14ac:dyDescent="0.2">
      <c r="D332" s="193"/>
    </row>
    <row r="333" spans="4:4" x14ac:dyDescent="0.2">
      <c r="D333" s="193"/>
    </row>
    <row r="334" spans="4:4" x14ac:dyDescent="0.2">
      <c r="D334" s="193"/>
    </row>
    <row r="335" spans="4:4" x14ac:dyDescent="0.2">
      <c r="D335" s="193"/>
    </row>
    <row r="336" spans="4:4" x14ac:dyDescent="0.2">
      <c r="D336" s="193"/>
    </row>
    <row r="337" spans="4:4" x14ac:dyDescent="0.2">
      <c r="D337" s="193"/>
    </row>
    <row r="338" spans="4:4" x14ac:dyDescent="0.2">
      <c r="D338" s="193"/>
    </row>
    <row r="339" spans="4:4" x14ac:dyDescent="0.2">
      <c r="D339" s="193"/>
    </row>
    <row r="340" spans="4:4" x14ac:dyDescent="0.2">
      <c r="D340" s="193"/>
    </row>
    <row r="341" spans="4:4" x14ac:dyDescent="0.2">
      <c r="D341" s="193"/>
    </row>
    <row r="342" spans="4:4" x14ac:dyDescent="0.2">
      <c r="D342" s="193"/>
    </row>
    <row r="343" spans="4:4" x14ac:dyDescent="0.2">
      <c r="D343" s="193"/>
    </row>
    <row r="344" spans="4:4" x14ac:dyDescent="0.2">
      <c r="D344" s="193"/>
    </row>
    <row r="345" spans="4:4" x14ac:dyDescent="0.2">
      <c r="D345" s="193"/>
    </row>
    <row r="346" spans="4:4" x14ac:dyDescent="0.2">
      <c r="D346" s="193"/>
    </row>
    <row r="347" spans="4:4" x14ac:dyDescent="0.2">
      <c r="D347" s="193"/>
    </row>
    <row r="348" spans="4:4" x14ac:dyDescent="0.2">
      <c r="D348" s="193"/>
    </row>
    <row r="349" spans="4:4" x14ac:dyDescent="0.2">
      <c r="D349" s="193"/>
    </row>
    <row r="350" spans="4:4" x14ac:dyDescent="0.2">
      <c r="D350" s="193"/>
    </row>
    <row r="351" spans="4:4" x14ac:dyDescent="0.2">
      <c r="D351" s="193"/>
    </row>
    <row r="352" spans="4:4" x14ac:dyDescent="0.2">
      <c r="D352" s="193"/>
    </row>
    <row r="353" spans="4:4" x14ac:dyDescent="0.2">
      <c r="D353" s="193"/>
    </row>
    <row r="354" spans="4:4" x14ac:dyDescent="0.2">
      <c r="D354" s="193"/>
    </row>
    <row r="355" spans="4:4" x14ac:dyDescent="0.2">
      <c r="D355" s="193"/>
    </row>
    <row r="356" spans="4:4" x14ac:dyDescent="0.2">
      <c r="D356" s="193"/>
    </row>
    <row r="357" spans="4:4" x14ac:dyDescent="0.2">
      <c r="D357" s="193"/>
    </row>
    <row r="358" spans="4:4" x14ac:dyDescent="0.2">
      <c r="D358" s="193"/>
    </row>
    <row r="359" spans="4:4" x14ac:dyDescent="0.2">
      <c r="D359" s="193"/>
    </row>
    <row r="360" spans="4:4" x14ac:dyDescent="0.2">
      <c r="D360" s="193"/>
    </row>
    <row r="361" spans="4:4" x14ac:dyDescent="0.2">
      <c r="D361" s="193"/>
    </row>
    <row r="362" spans="4:4" x14ac:dyDescent="0.2">
      <c r="D362" s="193"/>
    </row>
    <row r="363" spans="4:4" x14ac:dyDescent="0.2">
      <c r="D363" s="193"/>
    </row>
    <row r="364" spans="4:4" x14ac:dyDescent="0.2">
      <c r="D364" s="193"/>
    </row>
    <row r="365" spans="4:4" x14ac:dyDescent="0.2">
      <c r="D365" s="193"/>
    </row>
    <row r="366" spans="4:4" x14ac:dyDescent="0.2">
      <c r="D366" s="193"/>
    </row>
    <row r="367" spans="4:4" x14ac:dyDescent="0.2">
      <c r="D367" s="193"/>
    </row>
    <row r="368" spans="4:4" x14ac:dyDescent="0.2">
      <c r="D368" s="193"/>
    </row>
    <row r="369" spans="4:4" x14ac:dyDescent="0.2">
      <c r="D369" s="193"/>
    </row>
    <row r="370" spans="4:4" x14ac:dyDescent="0.2">
      <c r="D370" s="193"/>
    </row>
    <row r="371" spans="4:4" x14ac:dyDescent="0.2">
      <c r="D371" s="193"/>
    </row>
    <row r="372" spans="4:4" x14ac:dyDescent="0.2">
      <c r="D372" s="193"/>
    </row>
    <row r="373" spans="4:4" x14ac:dyDescent="0.2">
      <c r="D373" s="193"/>
    </row>
    <row r="374" spans="4:4" x14ac:dyDescent="0.2">
      <c r="D374" s="193"/>
    </row>
    <row r="375" spans="4:4" x14ac:dyDescent="0.2">
      <c r="D375" s="193"/>
    </row>
    <row r="376" spans="4:4" x14ac:dyDescent="0.2">
      <c r="D376" s="193"/>
    </row>
    <row r="377" spans="4:4" x14ac:dyDescent="0.2">
      <c r="D377" s="193"/>
    </row>
    <row r="378" spans="4:4" x14ac:dyDescent="0.2">
      <c r="D378" s="193"/>
    </row>
    <row r="379" spans="4:4" x14ac:dyDescent="0.2">
      <c r="D379" s="193"/>
    </row>
    <row r="380" spans="4:4" x14ac:dyDescent="0.2">
      <c r="D380" s="193"/>
    </row>
    <row r="381" spans="4:4" x14ac:dyDescent="0.2">
      <c r="D381" s="193"/>
    </row>
    <row r="382" spans="4:4" x14ac:dyDescent="0.2">
      <c r="D382" s="193"/>
    </row>
    <row r="383" spans="4:4" x14ac:dyDescent="0.2">
      <c r="D383" s="193"/>
    </row>
    <row r="384" spans="4:4" x14ac:dyDescent="0.2">
      <c r="D384" s="193"/>
    </row>
    <row r="385" spans="4:4" x14ac:dyDescent="0.2">
      <c r="D385" s="193"/>
    </row>
    <row r="386" spans="4:4" x14ac:dyDescent="0.2">
      <c r="D386" s="193"/>
    </row>
    <row r="387" spans="4:4" x14ac:dyDescent="0.2">
      <c r="D387" s="193"/>
    </row>
    <row r="388" spans="4:4" x14ac:dyDescent="0.2">
      <c r="D388" s="193"/>
    </row>
    <row r="389" spans="4:4" x14ac:dyDescent="0.2">
      <c r="D389" s="193"/>
    </row>
    <row r="390" spans="4:4" x14ac:dyDescent="0.2">
      <c r="D390" s="193"/>
    </row>
    <row r="391" spans="4:4" x14ac:dyDescent="0.2">
      <c r="D391" s="193"/>
    </row>
    <row r="392" spans="4:4" x14ac:dyDescent="0.2">
      <c r="D392" s="193"/>
    </row>
    <row r="393" spans="4:4" x14ac:dyDescent="0.2">
      <c r="D393" s="193"/>
    </row>
    <row r="394" spans="4:4" x14ac:dyDescent="0.2">
      <c r="D394" s="193"/>
    </row>
    <row r="395" spans="4:4" x14ac:dyDescent="0.2">
      <c r="D395" s="193"/>
    </row>
    <row r="396" spans="4:4" x14ac:dyDescent="0.2">
      <c r="D396" s="193"/>
    </row>
    <row r="397" spans="4:4" x14ac:dyDescent="0.2">
      <c r="D397" s="193"/>
    </row>
    <row r="398" spans="4:4" x14ac:dyDescent="0.2">
      <c r="D398" s="193"/>
    </row>
    <row r="399" spans="4:4" x14ac:dyDescent="0.2">
      <c r="D399" s="193"/>
    </row>
    <row r="400" spans="4:4" x14ac:dyDescent="0.2">
      <c r="D400" s="193"/>
    </row>
    <row r="401" spans="4:4" x14ac:dyDescent="0.2">
      <c r="D401" s="193"/>
    </row>
    <row r="402" spans="4:4" x14ac:dyDescent="0.2">
      <c r="D402" s="193"/>
    </row>
    <row r="403" spans="4:4" x14ac:dyDescent="0.2">
      <c r="D403" s="193"/>
    </row>
    <row r="404" spans="4:4" x14ac:dyDescent="0.2">
      <c r="D404" s="193"/>
    </row>
    <row r="405" spans="4:4" x14ac:dyDescent="0.2">
      <c r="D405" s="193"/>
    </row>
    <row r="406" spans="4:4" x14ac:dyDescent="0.2">
      <c r="D406" s="193"/>
    </row>
    <row r="407" spans="4:4" x14ac:dyDescent="0.2">
      <c r="D407" s="193"/>
    </row>
    <row r="408" spans="4:4" x14ac:dyDescent="0.2">
      <c r="D408" s="193"/>
    </row>
    <row r="409" spans="4:4" x14ac:dyDescent="0.2">
      <c r="D409" s="193"/>
    </row>
    <row r="410" spans="4:4" x14ac:dyDescent="0.2">
      <c r="D410" s="193"/>
    </row>
    <row r="411" spans="4:4" x14ac:dyDescent="0.2">
      <c r="D411" s="193"/>
    </row>
    <row r="412" spans="4:4" x14ac:dyDescent="0.2">
      <c r="D412" s="193"/>
    </row>
    <row r="413" spans="4:4" x14ac:dyDescent="0.2">
      <c r="D413" s="193"/>
    </row>
    <row r="414" spans="4:4" x14ac:dyDescent="0.2">
      <c r="D414" s="193"/>
    </row>
    <row r="415" spans="4:4" x14ac:dyDescent="0.2">
      <c r="D415" s="193"/>
    </row>
    <row r="416" spans="4:4" x14ac:dyDescent="0.2">
      <c r="D416" s="193"/>
    </row>
    <row r="417" spans="4:4" x14ac:dyDescent="0.2">
      <c r="D417" s="193"/>
    </row>
    <row r="418" spans="4:4" x14ac:dyDescent="0.2">
      <c r="D418" s="193"/>
    </row>
    <row r="419" spans="4:4" x14ac:dyDescent="0.2">
      <c r="D419" s="193"/>
    </row>
    <row r="420" spans="4:4" x14ac:dyDescent="0.2">
      <c r="D420" s="193"/>
    </row>
    <row r="421" spans="4:4" x14ac:dyDescent="0.2">
      <c r="D421" s="193"/>
    </row>
    <row r="422" spans="4:4" x14ac:dyDescent="0.2">
      <c r="D422" s="193"/>
    </row>
    <row r="423" spans="4:4" x14ac:dyDescent="0.2">
      <c r="D423" s="193"/>
    </row>
    <row r="424" spans="4:4" x14ac:dyDescent="0.2">
      <c r="D424" s="193"/>
    </row>
    <row r="425" spans="4:4" x14ac:dyDescent="0.2">
      <c r="D425" s="193"/>
    </row>
    <row r="426" spans="4:4" x14ac:dyDescent="0.2">
      <c r="D426" s="193"/>
    </row>
    <row r="427" spans="4:4" x14ac:dyDescent="0.2">
      <c r="D427" s="193"/>
    </row>
    <row r="428" spans="4:4" x14ac:dyDescent="0.2">
      <c r="D428" s="193"/>
    </row>
    <row r="429" spans="4:4" x14ac:dyDescent="0.2">
      <c r="D429" s="193"/>
    </row>
    <row r="430" spans="4:4" x14ac:dyDescent="0.2">
      <c r="D430" s="193"/>
    </row>
    <row r="431" spans="4:4" x14ac:dyDescent="0.2">
      <c r="D431" s="193"/>
    </row>
    <row r="432" spans="4:4" x14ac:dyDescent="0.2">
      <c r="D432" s="193"/>
    </row>
    <row r="433" spans="4:4" x14ac:dyDescent="0.2">
      <c r="D433" s="193"/>
    </row>
    <row r="434" spans="4:4" x14ac:dyDescent="0.2">
      <c r="D434" s="193"/>
    </row>
    <row r="435" spans="4:4" x14ac:dyDescent="0.2">
      <c r="D435" s="193"/>
    </row>
    <row r="436" spans="4:4" x14ac:dyDescent="0.2">
      <c r="D436" s="193"/>
    </row>
    <row r="437" spans="4:4" x14ac:dyDescent="0.2">
      <c r="D437" s="193"/>
    </row>
    <row r="438" spans="4:4" x14ac:dyDescent="0.2">
      <c r="D438" s="193"/>
    </row>
    <row r="439" spans="4:4" x14ac:dyDescent="0.2">
      <c r="D439" s="193"/>
    </row>
    <row r="440" spans="4:4" x14ac:dyDescent="0.2">
      <c r="D440" s="193"/>
    </row>
    <row r="441" spans="4:4" x14ac:dyDescent="0.2">
      <c r="D441" s="193"/>
    </row>
    <row r="442" spans="4:4" x14ac:dyDescent="0.2">
      <c r="D442" s="193"/>
    </row>
    <row r="443" spans="4:4" x14ac:dyDescent="0.2">
      <c r="D443" s="193"/>
    </row>
    <row r="444" spans="4:4" x14ac:dyDescent="0.2">
      <c r="D444" s="193"/>
    </row>
    <row r="445" spans="4:4" x14ac:dyDescent="0.2">
      <c r="D445" s="193"/>
    </row>
    <row r="446" spans="4:4" x14ac:dyDescent="0.2">
      <c r="D446" s="193"/>
    </row>
    <row r="447" spans="4:4" x14ac:dyDescent="0.2">
      <c r="D447" s="193"/>
    </row>
    <row r="448" spans="4:4" x14ac:dyDescent="0.2">
      <c r="D448" s="193"/>
    </row>
    <row r="449" spans="4:4" x14ac:dyDescent="0.2">
      <c r="D449" s="193"/>
    </row>
    <row r="450" spans="4:4" x14ac:dyDescent="0.2">
      <c r="D450" s="193"/>
    </row>
    <row r="451" spans="4:4" x14ac:dyDescent="0.2">
      <c r="D451" s="193"/>
    </row>
    <row r="452" spans="4:4" x14ac:dyDescent="0.2">
      <c r="D452" s="193"/>
    </row>
    <row r="453" spans="4:4" x14ac:dyDescent="0.2">
      <c r="D453" s="193"/>
    </row>
    <row r="454" spans="4:4" x14ac:dyDescent="0.2">
      <c r="D454" s="193"/>
    </row>
    <row r="455" spans="4:4" x14ac:dyDescent="0.2">
      <c r="D455" s="193"/>
    </row>
    <row r="456" spans="4:4" x14ac:dyDescent="0.2">
      <c r="D456" s="193"/>
    </row>
    <row r="457" spans="4:4" x14ac:dyDescent="0.2">
      <c r="D457" s="193"/>
    </row>
    <row r="458" spans="4:4" x14ac:dyDescent="0.2">
      <c r="D458" s="193"/>
    </row>
    <row r="459" spans="4:4" x14ac:dyDescent="0.2">
      <c r="D459" s="193"/>
    </row>
    <row r="460" spans="4:4" x14ac:dyDescent="0.2">
      <c r="D460" s="193"/>
    </row>
    <row r="461" spans="4:4" x14ac:dyDescent="0.2">
      <c r="D461" s="193"/>
    </row>
    <row r="462" spans="4:4" x14ac:dyDescent="0.2">
      <c r="D462" s="193"/>
    </row>
    <row r="463" spans="4:4" x14ac:dyDescent="0.2">
      <c r="D463" s="193"/>
    </row>
    <row r="464" spans="4:4" x14ac:dyDescent="0.2">
      <c r="D464" s="193"/>
    </row>
    <row r="465" spans="4:4" x14ac:dyDescent="0.2">
      <c r="D465" s="193"/>
    </row>
    <row r="466" spans="4:4" x14ac:dyDescent="0.2">
      <c r="D466" s="193"/>
    </row>
    <row r="467" spans="4:4" x14ac:dyDescent="0.2">
      <c r="D467" s="193"/>
    </row>
    <row r="468" spans="4:4" x14ac:dyDescent="0.2">
      <c r="D468" s="193"/>
    </row>
    <row r="469" spans="4:4" x14ac:dyDescent="0.2">
      <c r="D469" s="193"/>
    </row>
    <row r="470" spans="4:4" x14ac:dyDescent="0.2">
      <c r="D470" s="193"/>
    </row>
    <row r="471" spans="4:4" x14ac:dyDescent="0.2">
      <c r="D471" s="193"/>
    </row>
    <row r="472" spans="4:4" x14ac:dyDescent="0.2">
      <c r="D472" s="193"/>
    </row>
    <row r="473" spans="4:4" x14ac:dyDescent="0.2">
      <c r="D473" s="193"/>
    </row>
    <row r="474" spans="4:4" x14ac:dyDescent="0.2">
      <c r="D474" s="193"/>
    </row>
    <row r="475" spans="4:4" x14ac:dyDescent="0.2">
      <c r="D475" s="193"/>
    </row>
    <row r="476" spans="4:4" x14ac:dyDescent="0.2">
      <c r="D476" s="193"/>
    </row>
    <row r="477" spans="4:4" x14ac:dyDescent="0.2">
      <c r="D477" s="193"/>
    </row>
    <row r="478" spans="4:4" x14ac:dyDescent="0.2">
      <c r="D478" s="193"/>
    </row>
    <row r="479" spans="4:4" x14ac:dyDescent="0.2">
      <c r="D479" s="193"/>
    </row>
    <row r="480" spans="4:4" x14ac:dyDescent="0.2">
      <c r="D480" s="193"/>
    </row>
    <row r="481" spans="4:4" x14ac:dyDescent="0.2">
      <c r="D481" s="193"/>
    </row>
    <row r="482" spans="4:4" x14ac:dyDescent="0.2">
      <c r="D482" s="193"/>
    </row>
    <row r="483" spans="4:4" x14ac:dyDescent="0.2">
      <c r="D483" s="193"/>
    </row>
    <row r="484" spans="4:4" x14ac:dyDescent="0.2">
      <c r="D484" s="193"/>
    </row>
    <row r="485" spans="4:4" x14ac:dyDescent="0.2">
      <c r="D485" s="193"/>
    </row>
    <row r="486" spans="4:4" x14ac:dyDescent="0.2">
      <c r="D486" s="193"/>
    </row>
    <row r="487" spans="4:4" x14ac:dyDescent="0.2">
      <c r="D487" s="193"/>
    </row>
    <row r="488" spans="4:4" x14ac:dyDescent="0.2">
      <c r="D488" s="193"/>
    </row>
    <row r="489" spans="4:4" x14ac:dyDescent="0.2">
      <c r="D489" s="193"/>
    </row>
    <row r="490" spans="4:4" x14ac:dyDescent="0.2">
      <c r="D490" s="193"/>
    </row>
    <row r="491" spans="4:4" x14ac:dyDescent="0.2">
      <c r="D491" s="193"/>
    </row>
    <row r="492" spans="4:4" x14ac:dyDescent="0.2">
      <c r="D492" s="193"/>
    </row>
    <row r="493" spans="4:4" x14ac:dyDescent="0.2">
      <c r="D493" s="193"/>
    </row>
    <row r="494" spans="4:4" x14ac:dyDescent="0.2">
      <c r="D494" s="193"/>
    </row>
    <row r="495" spans="4:4" x14ac:dyDescent="0.2">
      <c r="D495" s="193"/>
    </row>
    <row r="496" spans="4:4" x14ac:dyDescent="0.2">
      <c r="D496" s="193"/>
    </row>
    <row r="497" spans="4:4" x14ac:dyDescent="0.2">
      <c r="D497" s="193"/>
    </row>
    <row r="498" spans="4:4" x14ac:dyDescent="0.2">
      <c r="D498" s="193"/>
    </row>
    <row r="499" spans="4:4" x14ac:dyDescent="0.2">
      <c r="D499" s="193"/>
    </row>
    <row r="500" spans="4:4" x14ac:dyDescent="0.2">
      <c r="D500" s="193"/>
    </row>
    <row r="501" spans="4:4" x14ac:dyDescent="0.2">
      <c r="D501" s="193"/>
    </row>
    <row r="502" spans="4:4" x14ac:dyDescent="0.2">
      <c r="D502" s="193"/>
    </row>
    <row r="503" spans="4:4" x14ac:dyDescent="0.2">
      <c r="D503" s="193"/>
    </row>
    <row r="504" spans="4:4" x14ac:dyDescent="0.2">
      <c r="D504" s="193"/>
    </row>
    <row r="505" spans="4:4" x14ac:dyDescent="0.2">
      <c r="D505" s="193"/>
    </row>
    <row r="506" spans="4:4" x14ac:dyDescent="0.2">
      <c r="D506" s="193"/>
    </row>
    <row r="507" spans="4:4" x14ac:dyDescent="0.2">
      <c r="D507" s="193"/>
    </row>
    <row r="508" spans="4:4" x14ac:dyDescent="0.2">
      <c r="D508" s="193"/>
    </row>
    <row r="509" spans="4:4" x14ac:dyDescent="0.2">
      <c r="D509" s="193"/>
    </row>
    <row r="510" spans="4:4" x14ac:dyDescent="0.2">
      <c r="D510" s="193"/>
    </row>
    <row r="511" spans="4:4" x14ac:dyDescent="0.2">
      <c r="D511" s="193"/>
    </row>
    <row r="512" spans="4:4" x14ac:dyDescent="0.2">
      <c r="D512" s="193"/>
    </row>
    <row r="513" spans="4:4" x14ac:dyDescent="0.2">
      <c r="D513" s="193"/>
    </row>
    <row r="514" spans="4:4" x14ac:dyDescent="0.2">
      <c r="D514" s="193"/>
    </row>
    <row r="515" spans="4:4" x14ac:dyDescent="0.2">
      <c r="D515" s="193"/>
    </row>
    <row r="516" spans="4:4" x14ac:dyDescent="0.2">
      <c r="D516" s="193"/>
    </row>
    <row r="517" spans="4:4" x14ac:dyDescent="0.2">
      <c r="D517" s="193"/>
    </row>
    <row r="518" spans="4:4" x14ac:dyDescent="0.2">
      <c r="D518" s="193"/>
    </row>
    <row r="519" spans="4:4" x14ac:dyDescent="0.2">
      <c r="D519" s="193"/>
    </row>
    <row r="520" spans="4:4" x14ac:dyDescent="0.2">
      <c r="D520" s="193"/>
    </row>
    <row r="521" spans="4:4" x14ac:dyDescent="0.2">
      <c r="D521" s="193"/>
    </row>
    <row r="522" spans="4:4" x14ac:dyDescent="0.2">
      <c r="D522" s="193"/>
    </row>
    <row r="523" spans="4:4" x14ac:dyDescent="0.2">
      <c r="D523" s="193"/>
    </row>
    <row r="524" spans="4:4" x14ac:dyDescent="0.2">
      <c r="D524" s="193"/>
    </row>
    <row r="525" spans="4:4" x14ac:dyDescent="0.2">
      <c r="D525" s="193"/>
    </row>
    <row r="526" spans="4:4" x14ac:dyDescent="0.2">
      <c r="D526" s="193"/>
    </row>
    <row r="527" spans="4:4" x14ac:dyDescent="0.2">
      <c r="D527" s="193"/>
    </row>
    <row r="528" spans="4:4" x14ac:dyDescent="0.2">
      <c r="D528" s="193"/>
    </row>
    <row r="529" spans="4:4" x14ac:dyDescent="0.2">
      <c r="D529" s="193"/>
    </row>
    <row r="530" spans="4:4" x14ac:dyDescent="0.2">
      <c r="D530" s="193"/>
    </row>
    <row r="531" spans="4:4" x14ac:dyDescent="0.2">
      <c r="D531" s="193"/>
    </row>
    <row r="532" spans="4:4" x14ac:dyDescent="0.2">
      <c r="D532" s="193"/>
    </row>
    <row r="533" spans="4:4" x14ac:dyDescent="0.2">
      <c r="D533" s="193"/>
    </row>
    <row r="534" spans="4:4" x14ac:dyDescent="0.2">
      <c r="D534" s="193"/>
    </row>
    <row r="535" spans="4:4" x14ac:dyDescent="0.2">
      <c r="D535" s="193"/>
    </row>
    <row r="536" spans="4:4" x14ac:dyDescent="0.2">
      <c r="D536" s="193"/>
    </row>
    <row r="537" spans="4:4" x14ac:dyDescent="0.2">
      <c r="D537" s="193"/>
    </row>
    <row r="538" spans="4:4" x14ac:dyDescent="0.2">
      <c r="D538" s="193"/>
    </row>
    <row r="539" spans="4:4" x14ac:dyDescent="0.2">
      <c r="D539" s="193"/>
    </row>
    <row r="540" spans="4:4" x14ac:dyDescent="0.2">
      <c r="D540" s="193"/>
    </row>
    <row r="541" spans="4:4" x14ac:dyDescent="0.2">
      <c r="D541" s="193"/>
    </row>
    <row r="542" spans="4:4" x14ac:dyDescent="0.2">
      <c r="D542" s="193"/>
    </row>
    <row r="543" spans="4:4" x14ac:dyDescent="0.2">
      <c r="D543" s="193"/>
    </row>
    <row r="544" spans="4:4" x14ac:dyDescent="0.2">
      <c r="D544" s="193"/>
    </row>
    <row r="545" spans="4:4" x14ac:dyDescent="0.2">
      <c r="D545" s="193"/>
    </row>
    <row r="546" spans="4:4" x14ac:dyDescent="0.2">
      <c r="D546" s="193"/>
    </row>
    <row r="547" spans="4:4" x14ac:dyDescent="0.2">
      <c r="D547" s="193"/>
    </row>
    <row r="548" spans="4:4" x14ac:dyDescent="0.2">
      <c r="D548" s="193"/>
    </row>
    <row r="549" spans="4:4" x14ac:dyDescent="0.2">
      <c r="D549" s="193"/>
    </row>
    <row r="550" spans="4:4" x14ac:dyDescent="0.2">
      <c r="D550" s="193"/>
    </row>
    <row r="551" spans="4:4" x14ac:dyDescent="0.2">
      <c r="D551" s="193"/>
    </row>
    <row r="552" spans="4:4" x14ac:dyDescent="0.2">
      <c r="D552" s="193"/>
    </row>
    <row r="553" spans="4:4" x14ac:dyDescent="0.2">
      <c r="D553" s="193"/>
    </row>
    <row r="554" spans="4:4" x14ac:dyDescent="0.2">
      <c r="D554" s="193"/>
    </row>
    <row r="555" spans="4:4" x14ac:dyDescent="0.2">
      <c r="D555" s="193"/>
    </row>
    <row r="556" spans="4:4" x14ac:dyDescent="0.2">
      <c r="D556" s="193"/>
    </row>
    <row r="557" spans="4:4" x14ac:dyDescent="0.2">
      <c r="D557" s="193"/>
    </row>
    <row r="558" spans="4:4" x14ac:dyDescent="0.2">
      <c r="D558" s="193"/>
    </row>
    <row r="559" spans="4:4" x14ac:dyDescent="0.2">
      <c r="D559" s="193"/>
    </row>
    <row r="560" spans="4:4" x14ac:dyDescent="0.2">
      <c r="D560" s="193"/>
    </row>
    <row r="561" spans="4:4" x14ac:dyDescent="0.2">
      <c r="D561" s="193"/>
    </row>
    <row r="562" spans="4:4" x14ac:dyDescent="0.2">
      <c r="D562" s="193"/>
    </row>
    <row r="563" spans="4:4" x14ac:dyDescent="0.2">
      <c r="D563" s="193"/>
    </row>
    <row r="564" spans="4:4" x14ac:dyDescent="0.2">
      <c r="D564" s="193"/>
    </row>
    <row r="565" spans="4:4" x14ac:dyDescent="0.2">
      <c r="D565" s="193"/>
    </row>
    <row r="566" spans="4:4" x14ac:dyDescent="0.2">
      <c r="D566" s="193"/>
    </row>
    <row r="567" spans="4:4" x14ac:dyDescent="0.2">
      <c r="D567" s="193"/>
    </row>
    <row r="568" spans="4:4" x14ac:dyDescent="0.2">
      <c r="D568" s="193"/>
    </row>
    <row r="569" spans="4:4" x14ac:dyDescent="0.2">
      <c r="D569" s="193"/>
    </row>
    <row r="570" spans="4:4" x14ac:dyDescent="0.2">
      <c r="D570" s="193"/>
    </row>
    <row r="571" spans="4:4" x14ac:dyDescent="0.2">
      <c r="D571" s="193"/>
    </row>
    <row r="572" spans="4:4" x14ac:dyDescent="0.2">
      <c r="D572" s="193"/>
    </row>
    <row r="573" spans="4:4" x14ac:dyDescent="0.2">
      <c r="D573" s="193"/>
    </row>
    <row r="574" spans="4:4" x14ac:dyDescent="0.2">
      <c r="D574" s="193"/>
    </row>
    <row r="575" spans="4:4" x14ac:dyDescent="0.2">
      <c r="D575" s="193"/>
    </row>
    <row r="576" spans="4:4" x14ac:dyDescent="0.2">
      <c r="D576" s="193"/>
    </row>
    <row r="577" spans="4:4" x14ac:dyDescent="0.2">
      <c r="D577" s="193"/>
    </row>
    <row r="578" spans="4:4" x14ac:dyDescent="0.2">
      <c r="D578" s="193"/>
    </row>
    <row r="579" spans="4:4" x14ac:dyDescent="0.2">
      <c r="D579" s="193"/>
    </row>
    <row r="580" spans="4:4" x14ac:dyDescent="0.2">
      <c r="D580" s="193"/>
    </row>
    <row r="581" spans="4:4" x14ac:dyDescent="0.2">
      <c r="D581" s="193"/>
    </row>
    <row r="582" spans="4:4" x14ac:dyDescent="0.2">
      <c r="D582" s="193"/>
    </row>
    <row r="583" spans="4:4" x14ac:dyDescent="0.2">
      <c r="D583" s="193"/>
    </row>
    <row r="584" spans="4:4" x14ac:dyDescent="0.2">
      <c r="D584" s="193"/>
    </row>
    <row r="585" spans="4:4" x14ac:dyDescent="0.2">
      <c r="D585" s="193"/>
    </row>
    <row r="586" spans="4:4" x14ac:dyDescent="0.2">
      <c r="D586" s="193"/>
    </row>
    <row r="587" spans="4:4" x14ac:dyDescent="0.2">
      <c r="D587" s="193"/>
    </row>
    <row r="588" spans="4:4" x14ac:dyDescent="0.2">
      <c r="D588" s="193"/>
    </row>
    <row r="589" spans="4:4" x14ac:dyDescent="0.2">
      <c r="D589" s="193"/>
    </row>
    <row r="590" spans="4:4" x14ac:dyDescent="0.2">
      <c r="D590" s="193"/>
    </row>
    <row r="591" spans="4:4" x14ac:dyDescent="0.2">
      <c r="D591" s="193"/>
    </row>
    <row r="592" spans="4:4" x14ac:dyDescent="0.2">
      <c r="D592" s="193"/>
    </row>
    <row r="593" spans="4:4" x14ac:dyDescent="0.2">
      <c r="D593" s="193"/>
    </row>
    <row r="594" spans="4:4" x14ac:dyDescent="0.2">
      <c r="D594" s="193"/>
    </row>
    <row r="595" spans="4:4" x14ac:dyDescent="0.2">
      <c r="D595" s="193"/>
    </row>
    <row r="596" spans="4:4" x14ac:dyDescent="0.2">
      <c r="D596" s="193"/>
    </row>
    <row r="597" spans="4:4" x14ac:dyDescent="0.2">
      <c r="D597" s="193"/>
    </row>
    <row r="598" spans="4:4" x14ac:dyDescent="0.2">
      <c r="D598" s="193"/>
    </row>
    <row r="599" spans="4:4" x14ac:dyDescent="0.2">
      <c r="D599" s="193"/>
    </row>
    <row r="600" spans="4:4" x14ac:dyDescent="0.2">
      <c r="D600" s="193"/>
    </row>
    <row r="601" spans="4:4" x14ac:dyDescent="0.2">
      <c r="D601" s="193"/>
    </row>
    <row r="602" spans="4:4" x14ac:dyDescent="0.2">
      <c r="D602" s="193"/>
    </row>
    <row r="603" spans="4:4" x14ac:dyDescent="0.2">
      <c r="D603" s="193"/>
    </row>
    <row r="604" spans="4:4" x14ac:dyDescent="0.2">
      <c r="D604" s="193"/>
    </row>
    <row r="605" spans="4:4" x14ac:dyDescent="0.2">
      <c r="D605" s="193"/>
    </row>
    <row r="606" spans="4:4" x14ac:dyDescent="0.2">
      <c r="D606" s="193"/>
    </row>
    <row r="607" spans="4:4" x14ac:dyDescent="0.2">
      <c r="D607" s="193"/>
    </row>
    <row r="608" spans="4:4" x14ac:dyDescent="0.2">
      <c r="D608" s="193"/>
    </row>
    <row r="609" spans="4:4" x14ac:dyDescent="0.2">
      <c r="D609" s="193"/>
    </row>
    <row r="610" spans="4:4" x14ac:dyDescent="0.2">
      <c r="D610" s="193"/>
    </row>
    <row r="611" spans="4:4" x14ac:dyDescent="0.2">
      <c r="D611" s="193"/>
    </row>
    <row r="612" spans="4:4" x14ac:dyDescent="0.2">
      <c r="D612" s="193"/>
    </row>
    <row r="613" spans="4:4" x14ac:dyDescent="0.2">
      <c r="D613" s="193"/>
    </row>
    <row r="614" spans="4:4" x14ac:dyDescent="0.2">
      <c r="D614" s="193"/>
    </row>
    <row r="615" spans="4:4" x14ac:dyDescent="0.2">
      <c r="D615" s="193"/>
    </row>
    <row r="616" spans="4:4" x14ac:dyDescent="0.2">
      <c r="D616" s="193"/>
    </row>
    <row r="617" spans="4:4" x14ac:dyDescent="0.2">
      <c r="D617" s="193"/>
    </row>
    <row r="618" spans="4:4" x14ac:dyDescent="0.2">
      <c r="D618" s="193"/>
    </row>
    <row r="619" spans="4:4" x14ac:dyDescent="0.2">
      <c r="D619" s="193"/>
    </row>
    <row r="620" spans="4:4" x14ac:dyDescent="0.2">
      <c r="D620" s="193"/>
    </row>
    <row r="621" spans="4:4" x14ac:dyDescent="0.2">
      <c r="D621" s="193"/>
    </row>
    <row r="622" spans="4:4" x14ac:dyDescent="0.2">
      <c r="D622" s="193"/>
    </row>
    <row r="623" spans="4:4" x14ac:dyDescent="0.2">
      <c r="D623" s="193"/>
    </row>
    <row r="624" spans="4:4" x14ac:dyDescent="0.2">
      <c r="D624" s="193"/>
    </row>
    <row r="625" spans="4:4" x14ac:dyDescent="0.2">
      <c r="D625" s="193"/>
    </row>
    <row r="626" spans="4:4" x14ac:dyDescent="0.2">
      <c r="D626" s="193"/>
    </row>
    <row r="627" spans="4:4" x14ac:dyDescent="0.2">
      <c r="D627" s="193"/>
    </row>
    <row r="628" spans="4:4" x14ac:dyDescent="0.2">
      <c r="D628" s="193"/>
    </row>
    <row r="629" spans="4:4" x14ac:dyDescent="0.2">
      <c r="D629" s="193"/>
    </row>
    <row r="630" spans="4:4" x14ac:dyDescent="0.2">
      <c r="D630" s="193"/>
    </row>
    <row r="631" spans="4:4" x14ac:dyDescent="0.2">
      <c r="D631" s="193"/>
    </row>
    <row r="632" spans="4:4" x14ac:dyDescent="0.2">
      <c r="D632" s="193"/>
    </row>
    <row r="633" spans="4:4" x14ac:dyDescent="0.2">
      <c r="D633" s="193"/>
    </row>
    <row r="634" spans="4:4" x14ac:dyDescent="0.2">
      <c r="D634" s="193"/>
    </row>
    <row r="635" spans="4:4" x14ac:dyDescent="0.2">
      <c r="D635" s="193"/>
    </row>
    <row r="636" spans="4:4" x14ac:dyDescent="0.2">
      <c r="D636" s="193"/>
    </row>
    <row r="637" spans="4:4" x14ac:dyDescent="0.2">
      <c r="D637" s="193"/>
    </row>
    <row r="638" spans="4:4" x14ac:dyDescent="0.2">
      <c r="D638" s="193"/>
    </row>
    <row r="639" spans="4:4" x14ac:dyDescent="0.2">
      <c r="D639" s="193"/>
    </row>
    <row r="640" spans="4:4" x14ac:dyDescent="0.2">
      <c r="D640" s="193"/>
    </row>
    <row r="641" spans="4:4" x14ac:dyDescent="0.2">
      <c r="D641" s="193"/>
    </row>
    <row r="642" spans="4:4" x14ac:dyDescent="0.2">
      <c r="D642" s="193"/>
    </row>
    <row r="643" spans="4:4" x14ac:dyDescent="0.2">
      <c r="D643" s="193"/>
    </row>
    <row r="644" spans="4:4" x14ac:dyDescent="0.2">
      <c r="D644" s="193"/>
    </row>
    <row r="645" spans="4:4" x14ac:dyDescent="0.2">
      <c r="D645" s="193"/>
    </row>
    <row r="646" spans="4:4" x14ac:dyDescent="0.2">
      <c r="D646" s="193"/>
    </row>
    <row r="647" spans="4:4" x14ac:dyDescent="0.2">
      <c r="D647" s="193"/>
    </row>
    <row r="648" spans="4:4" x14ac:dyDescent="0.2">
      <c r="D648" s="193"/>
    </row>
    <row r="649" spans="4:4" x14ac:dyDescent="0.2">
      <c r="D649" s="193"/>
    </row>
    <row r="650" spans="4:4" x14ac:dyDescent="0.2">
      <c r="D650" s="193"/>
    </row>
    <row r="651" spans="4:4" x14ac:dyDescent="0.2">
      <c r="D651" s="193"/>
    </row>
    <row r="652" spans="4:4" x14ac:dyDescent="0.2">
      <c r="D652" s="193"/>
    </row>
    <row r="653" spans="4:4" x14ac:dyDescent="0.2">
      <c r="D653" s="193"/>
    </row>
    <row r="654" spans="4:4" x14ac:dyDescent="0.2">
      <c r="D654" s="193"/>
    </row>
    <row r="655" spans="4:4" x14ac:dyDescent="0.2">
      <c r="D655" s="193"/>
    </row>
    <row r="656" spans="4:4" x14ac:dyDescent="0.2">
      <c r="D656" s="193"/>
    </row>
    <row r="657" spans="4:4" x14ac:dyDescent="0.2">
      <c r="D657" s="193"/>
    </row>
    <row r="658" spans="4:4" x14ac:dyDescent="0.2">
      <c r="D658" s="193"/>
    </row>
    <row r="659" spans="4:4" x14ac:dyDescent="0.2">
      <c r="D659" s="193"/>
    </row>
    <row r="660" spans="4:4" x14ac:dyDescent="0.2">
      <c r="D660" s="193"/>
    </row>
    <row r="661" spans="4:4" x14ac:dyDescent="0.2">
      <c r="D661" s="193"/>
    </row>
    <row r="662" spans="4:4" x14ac:dyDescent="0.2">
      <c r="D662" s="193"/>
    </row>
    <row r="663" spans="4:4" x14ac:dyDescent="0.2">
      <c r="D663" s="193"/>
    </row>
    <row r="664" spans="4:4" x14ac:dyDescent="0.2">
      <c r="D664" s="193"/>
    </row>
    <row r="665" spans="4:4" x14ac:dyDescent="0.2">
      <c r="D665" s="193"/>
    </row>
    <row r="666" spans="4:4" x14ac:dyDescent="0.2">
      <c r="D666" s="193"/>
    </row>
    <row r="667" spans="4:4" x14ac:dyDescent="0.2">
      <c r="D667" s="193"/>
    </row>
    <row r="668" spans="4:4" x14ac:dyDescent="0.2">
      <c r="D668" s="193"/>
    </row>
    <row r="669" spans="4:4" x14ac:dyDescent="0.2">
      <c r="D669" s="193"/>
    </row>
    <row r="670" spans="4:4" x14ac:dyDescent="0.2">
      <c r="D670" s="193"/>
    </row>
    <row r="671" spans="4:4" x14ac:dyDescent="0.2">
      <c r="D671" s="193"/>
    </row>
    <row r="672" spans="4:4" x14ac:dyDescent="0.2">
      <c r="D672" s="193"/>
    </row>
    <row r="673" spans="4:4" x14ac:dyDescent="0.2">
      <c r="D673" s="193"/>
    </row>
    <row r="674" spans="4:4" x14ac:dyDescent="0.2">
      <c r="D674" s="193"/>
    </row>
    <row r="675" spans="4:4" x14ac:dyDescent="0.2">
      <c r="D675" s="193"/>
    </row>
    <row r="676" spans="4:4" x14ac:dyDescent="0.2">
      <c r="D676" s="193"/>
    </row>
    <row r="677" spans="4:4" x14ac:dyDescent="0.2">
      <c r="D677" s="193"/>
    </row>
    <row r="678" spans="4:4" x14ac:dyDescent="0.2">
      <c r="D678" s="193"/>
    </row>
    <row r="679" spans="4:4" x14ac:dyDescent="0.2">
      <c r="D679" s="193"/>
    </row>
    <row r="680" spans="4:4" x14ac:dyDescent="0.2">
      <c r="D680" s="193"/>
    </row>
    <row r="681" spans="4:4" x14ac:dyDescent="0.2">
      <c r="D681" s="193"/>
    </row>
    <row r="682" spans="4:4" x14ac:dyDescent="0.2">
      <c r="D682" s="193"/>
    </row>
    <row r="683" spans="4:4" x14ac:dyDescent="0.2">
      <c r="D683" s="193"/>
    </row>
    <row r="684" spans="4:4" x14ac:dyDescent="0.2">
      <c r="D684" s="193"/>
    </row>
    <row r="685" spans="4:4" x14ac:dyDescent="0.2">
      <c r="D685" s="193"/>
    </row>
    <row r="686" spans="4:4" x14ac:dyDescent="0.2">
      <c r="D686" s="193"/>
    </row>
    <row r="687" spans="4:4" x14ac:dyDescent="0.2">
      <c r="D687" s="193"/>
    </row>
    <row r="688" spans="4:4" x14ac:dyDescent="0.2">
      <c r="D688" s="193"/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algorithmName="SHA-512" hashValue="ByJTYCu+yiB9rdBM8j5CXBLZvc9CWreS216BbwzTD1fuRyxLtYgflE3K31GBcwVmvN1gE2I5ec5OexjYRmlG+w==" saltValue="V797Q8rED2JNY5C/e6eTJw==" spinCount="100000" sheet="1"/>
  <mergeCells count="20">
    <mergeCell ref="C126:G126"/>
    <mergeCell ref="C129:G129"/>
    <mergeCell ref="C76:G76"/>
    <mergeCell ref="C86:G86"/>
    <mergeCell ref="C94:G94"/>
    <mergeCell ref="C119:G119"/>
    <mergeCell ref="C123:G123"/>
    <mergeCell ref="C124:G124"/>
    <mergeCell ref="C17:G17"/>
    <mergeCell ref="C18:G18"/>
    <mergeCell ref="C36:G36"/>
    <mergeCell ref="C41:G41"/>
    <mergeCell ref="C48:G48"/>
    <mergeCell ref="C52:G52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SO 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oadresa</vt:lpstr>
      <vt:lpstr>Stavba!Objednatel</vt:lpstr>
      <vt:lpstr>Stavba!Objekt</vt:lpstr>
      <vt:lpstr>'SO 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Projektum</dc:creator>
  <cp:lastModifiedBy>Projektum</cp:lastModifiedBy>
  <cp:lastPrinted>2014-02-28T09:52:57Z</cp:lastPrinted>
  <dcterms:created xsi:type="dcterms:W3CDTF">2009-04-08T07:15:50Z</dcterms:created>
  <dcterms:modified xsi:type="dcterms:W3CDTF">2019-11-22T09:02:56Z</dcterms:modified>
</cp:coreProperties>
</file>