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787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list'!$G$2</definedName>
    <definedName name="MJ">'Krycí list'!$G$5</definedName>
    <definedName name="Mont">'Rekapitulace'!$H$10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'Položky'!$A$1:$G$40</definedName>
    <definedName name="_xlnm.Print_Area" localSheetId="1">'Rekapitulace'!$A$1:$I$24</definedName>
    <definedName name="PocetMJ">'Krycí list'!$G$6</definedName>
    <definedName name="Poznamka">'Krycí list'!$B$37</definedName>
    <definedName name="Projektant">'Krycí list'!$C$8</definedName>
    <definedName name="PSV">'Rekapitulace'!$F$10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<sst xmlns="http://schemas.openxmlformats.org/spreadsheetml/2006/main" count="196" uniqueCount="144">
  <si>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</si>
  <si>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</si>
  <si>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</si>
  <si>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</si>
  <si>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</si>
  <si>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</si>
  <si>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</si>
  <si>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</si>
  <si>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</si>
  <si>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</si>
  <si>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</si>
  <si>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</si>
  <si>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</si>
  <si>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</si>
  <si>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</si>
  <si>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</si>
  <si>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</si>
  <si>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</si>
  <si>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</si>
  <si>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</si>
  <si>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</si>
  <si>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</si>
  <si>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</si>
  <si>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</si>
  <si>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</si>
  <si>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</si>
  <si>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</si>
  <si>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</si>
  <si>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</si>
  <si>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</si>
  <si>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</si>
  <si>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</si>
  <si>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</si>
  <si>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</si>
  <si>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</si>
  <si>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</si>
  <si>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</si>
  <si>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</si>
  <si>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</si>
  <si>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</si>
  <si>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</si>
  <si>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</si>
  <si>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</si>
  <si>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</si>
  <si>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</si>
  <si>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</si>
  <si>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</si>
  <si>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</si>
  <si>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</si>
  <si>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</si>
  <si>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</si>
  <si>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</si>
  <si>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</si>
  <si>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</si>
  <si>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</si>
  <si>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</si>
  <si>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</si>
  <si>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</si>
  <si>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</si>
  <si>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</si>
  <si>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</si>
  <si>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</si>
  <si>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</si>
  <si>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</si>
  <si>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</si>
  <si>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</si>
  <si>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</si>
  <si>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</si>
  <si>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</si>
  <si>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</si>
  <si>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</si>
  <si>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</si>
  <si>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</si>
  <si>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</si>
  <si>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</si>
  <si>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</si>
  <si>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</si>
  <si>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00003240</t>
  </si>
  <si>
    <t>Klasic.+španěl.gymnasium Brno,Bystrc,Vejrostova</t>
  </si>
  <si>
    <t>Snížení energetické náročnosti objektu školy</t>
  </si>
  <si>
    <t>00003245</t>
  </si>
  <si>
    <t>Souhrn nákladů</t>
  </si>
  <si>
    <t>00001</t>
  </si>
  <si>
    <t>Vedlejší náklady</t>
  </si>
  <si>
    <t>00.01</t>
  </si>
  <si>
    <t>Dočasné vybavení - kanceláře na stavbě pro účastníky výstavy</t>
  </si>
  <si>
    <t>kpl</t>
  </si>
  <si>
    <t>00.02</t>
  </si>
  <si>
    <t xml:space="preserve">Sociální zařízení pro pracovníky dodavatele </t>
  </si>
  <si>
    <t>00.03</t>
  </si>
  <si>
    <t>Vývěsní štíty pro klienta, dodavatele, konzultanta a architekty</t>
  </si>
  <si>
    <t>00.04</t>
  </si>
  <si>
    <t xml:space="preserve">Ochrana inženýrských sítí </t>
  </si>
  <si>
    <t>00.05</t>
  </si>
  <si>
    <t xml:space="preserve">Údržba soukromých a veřejných cest </t>
  </si>
  <si>
    <t>00.06</t>
  </si>
  <si>
    <t xml:space="preserve">Ochrana prací před nepříznivým počasím </t>
  </si>
  <si>
    <t>00.07</t>
  </si>
  <si>
    <t xml:space="preserve">Protipožární opatření na stavbě </t>
  </si>
  <si>
    <t>00.09</t>
  </si>
  <si>
    <t xml:space="preserve">Vodné, stočné pro stavbu </t>
  </si>
  <si>
    <t>00.10</t>
  </si>
  <si>
    <t xml:space="preserve">Osvětlení a spotřeba el. energie pro stavbu </t>
  </si>
  <si>
    <t>00.11</t>
  </si>
  <si>
    <t xml:space="preserve">Odvoz odpadků, úklid během prací </t>
  </si>
  <si>
    <t>00.13</t>
  </si>
  <si>
    <t xml:space="preserve">Kompletační činnost dodavatele </t>
  </si>
  <si>
    <t>00002</t>
  </si>
  <si>
    <t>Ostatní náklady</t>
  </si>
  <si>
    <t>11.01</t>
  </si>
  <si>
    <t xml:space="preserve">Dokumentace skutečného provedení stavby </t>
  </si>
  <si>
    <t>11.02</t>
  </si>
  <si>
    <t xml:space="preserve">Geodeticke prace </t>
  </si>
  <si>
    <t>11.03</t>
  </si>
  <si>
    <t xml:space="preserve">Dílenská dokumentace - dodávka GDS </t>
  </si>
  <si>
    <t>11.04</t>
  </si>
  <si>
    <t>11.05</t>
  </si>
  <si>
    <t xml:space="preserve">Fotodokumentace o postupu prací </t>
  </si>
  <si>
    <t>11.06</t>
  </si>
  <si>
    <t xml:space="preserve">Bezpečnostní a zdravotní zabezpečení pracovníků </t>
  </si>
  <si>
    <t>11.07</t>
  </si>
  <si>
    <t>Kontrola hluku, znečištění a všechny ostatní závazky vyplývající ze zákona</t>
  </si>
  <si>
    <t>300</t>
  </si>
  <si>
    <t>Stavební objekty</t>
  </si>
  <si>
    <t>SO.01</t>
  </si>
  <si>
    <t>SO.01-učebnový pavilon náklady celkem viz příloha</t>
  </si>
  <si>
    <t>soubor</t>
  </si>
  <si>
    <t>SO.02</t>
  </si>
  <si>
    <t>SO.02-tělovýchovný pavilon náklady celkem viz příloha</t>
  </si>
  <si>
    <t>SO.03</t>
  </si>
  <si>
    <t>SO.03-stravovací pavilon náklady celkem viz příloha</t>
  </si>
  <si>
    <t>SO.04</t>
  </si>
  <si>
    <t>SO.04-spojovací chodba náklady celkem viz příloha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</si>
  <si>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</si>
  <si>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</si>
  <si>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</si>
  <si>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</si>
  <si>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</si>
  <si>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</si>
  <si>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</si>
  <si>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</si>
  <si>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architekti Tihelka-Starycha s.r.o.</t>
  </si>
  <si>
    <t>Huk M.</t>
  </si>
  <si>
    <t>Dočasné oplocení skladového materiálu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</si>
</sst>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18" fillId="34" borderId="61" xfId="46" applyNumberFormat="1" applyFont="1" applyFill="1" applyBorder="1" applyAlignment="1">
      <alignment horizontal="right" wrapText="1"/>
      <protection/>
    </xf>
    <xf numFmtId="0" fontId="18" fillId="34" borderId="42" xfId="46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0" fillId="33" borderId="19" xfId="46" applyNumberFormat="1" applyFont="1" applyFill="1" applyBorder="1" applyAlignment="1">
      <alignment horizontal="left"/>
      <protection/>
    </xf>
    <xf numFmtId="0" fontId="20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8" fillId="34" borderId="70" xfId="46" applyNumberFormat="1" applyFont="1" applyFill="1" applyBorder="1" applyAlignment="1">
      <alignment horizontal="left" wrapText="1"/>
      <protection/>
    </xf>
    <xf numFmtId="49" fontId="19" fillId="0" borderId="71" xfId="0" applyNumberFormat="1" applyFont="1" applyBorder="1" applyAlignment="1">
      <alignment horizontal="left" wrapText="1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  <xf numFmtId="0" fontId="16" fillId="35" borderId="60" xfId="46" applyFont="1" applyFill="1" applyBorder="1" applyAlignment="1">
      <alignment vertical="top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00003245</v>
      </c>
      <c r="D2" s="5" t="str">
        <f>Rekapitulace!G2</f>
        <v>Souhrn nákladů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77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77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0"/>
      <c r="D8" s="210"/>
      <c r="E8" s="211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0" t="s">
        <v>141</v>
      </c>
      <c r="D9" s="210"/>
      <c r="E9" s="211"/>
      <c r="F9" s="13"/>
      <c r="G9" s="34"/>
      <c r="H9" s="35"/>
    </row>
    <row r="10" spans="1:8" ht="12.75">
      <c r="A10" s="29" t="s">
        <v>14</v>
      </c>
      <c r="B10" s="13"/>
      <c r="C10" s="210"/>
      <c r="D10" s="210"/>
      <c r="E10" s="210"/>
      <c r="F10" s="36"/>
      <c r="G10" s="37"/>
      <c r="H10" s="38"/>
    </row>
    <row r="11" spans="1:57" ht="13.5" customHeight="1">
      <c r="A11" s="29" t="s">
        <v>15</v>
      </c>
      <c r="B11" s="13"/>
      <c r="C11" s="210"/>
      <c r="D11" s="210"/>
      <c r="E11" s="210"/>
      <c r="F11" s="39" t="s">
        <v>16</v>
      </c>
      <c r="G11" s="40">
        <v>3240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2"/>
      <c r="D12" s="212"/>
      <c r="E12" s="212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Rekapitulace!A15</f>
        <v>Ztížené výrobní podmínky</v>
      </c>
      <c r="E15" s="58"/>
      <c r="F15" s="59"/>
      <c r="G15" s="56">
        <f>Rekapitulace!I15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Rekapitulace!A16</f>
        <v>Oborová přirážka</v>
      </c>
      <c r="E16" s="60"/>
      <c r="F16" s="61"/>
      <c r="G16" s="56">
        <f>Rekapitulace!I16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Rekapitulace!A17</f>
        <v>Přesun stavebních kapacit</v>
      </c>
      <c r="E17" s="60"/>
      <c r="F17" s="61"/>
      <c r="G17" s="56">
        <f>Rekapitulace!I17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Rekapitulace!A18</f>
        <v>Mimostaveništní doprava</v>
      </c>
      <c r="E18" s="60"/>
      <c r="F18" s="61"/>
      <c r="G18" s="56">
        <f>Rekapitulace!I18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Rekapitulace!A19</f>
        <v>Zařízení staveniště</v>
      </c>
      <c r="E19" s="60"/>
      <c r="F19" s="61"/>
      <c r="G19" s="56">
        <f>Rekapitulace!I19</f>
        <v>0</v>
      </c>
    </row>
    <row r="20" spans="1:7" ht="15.75" customHeight="1">
      <c r="A20" s="64"/>
      <c r="B20" s="55"/>
      <c r="C20" s="56"/>
      <c r="D20" s="9" t="str">
        <f>Rekapitulace!A20</f>
        <v>Provoz investora</v>
      </c>
      <c r="E20" s="60"/>
      <c r="F20" s="61"/>
      <c r="G20" s="56">
        <f>Rekapitulace!I20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Rekapitulace!A21</f>
        <v>Kompletační činnost (IČD)</v>
      </c>
      <c r="E21" s="60"/>
      <c r="F21" s="61"/>
      <c r="G21" s="56">
        <f>Rekapitulace!I21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13" t="s">
        <v>33</v>
      </c>
      <c r="B23" s="214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 t="s">
        <v>142</v>
      </c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5">
        <f>C23-F32</f>
        <v>0</v>
      </c>
      <c r="G30" s="206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5">
        <f>ROUND(PRODUCT(F30,C31/100),0)</f>
        <v>0</v>
      </c>
      <c r="G31" s="206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5">
        <v>0</v>
      </c>
      <c r="G32" s="206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5">
        <f>ROUND(PRODUCT(F32,C33/100),0)</f>
        <v>0</v>
      </c>
      <c r="G33" s="206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7">
        <f>ROUND(SUM(F30:F33),0)</f>
        <v>0</v>
      </c>
      <c r="G34" s="208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9"/>
      <c r="C37" s="209"/>
      <c r="D37" s="209"/>
      <c r="E37" s="209"/>
      <c r="F37" s="209"/>
      <c r="G37" s="209"/>
      <c r="H37" t="s">
        <v>5</v>
      </c>
    </row>
    <row r="38" spans="1:8" ht="12.75" customHeight="1">
      <c r="A38" s="96"/>
      <c r="B38" s="209"/>
      <c r="C38" s="209"/>
      <c r="D38" s="209"/>
      <c r="E38" s="209"/>
      <c r="F38" s="209"/>
      <c r="G38" s="209"/>
      <c r="H38" t="s">
        <v>5</v>
      </c>
    </row>
    <row r="39" spans="1:8" ht="12.75">
      <c r="A39" s="96"/>
      <c r="B39" s="209"/>
      <c r="C39" s="209"/>
      <c r="D39" s="209"/>
      <c r="E39" s="209"/>
      <c r="F39" s="209"/>
      <c r="G39" s="209"/>
      <c r="H39" t="s">
        <v>5</v>
      </c>
    </row>
    <row r="40" spans="1:8" ht="12.75">
      <c r="A40" s="96"/>
      <c r="B40" s="209"/>
      <c r="C40" s="209"/>
      <c r="D40" s="209"/>
      <c r="E40" s="209"/>
      <c r="F40" s="209"/>
      <c r="G40" s="209"/>
      <c r="H40" t="s">
        <v>5</v>
      </c>
    </row>
    <row r="41" spans="1:8" ht="12.75">
      <c r="A41" s="96"/>
      <c r="B41" s="209"/>
      <c r="C41" s="209"/>
      <c r="D41" s="209"/>
      <c r="E41" s="209"/>
      <c r="F41" s="209"/>
      <c r="G41" s="209"/>
      <c r="H41" t="s">
        <v>5</v>
      </c>
    </row>
    <row r="42" spans="1:8" ht="12.75">
      <c r="A42" s="96"/>
      <c r="B42" s="209"/>
      <c r="C42" s="209"/>
      <c r="D42" s="209"/>
      <c r="E42" s="209"/>
      <c r="F42" s="209"/>
      <c r="G42" s="209"/>
      <c r="H42" t="s">
        <v>5</v>
      </c>
    </row>
    <row r="43" spans="1:8" ht="12.75">
      <c r="A43" s="96"/>
      <c r="B43" s="209"/>
      <c r="C43" s="209"/>
      <c r="D43" s="209"/>
      <c r="E43" s="209"/>
      <c r="F43" s="209"/>
      <c r="G43" s="209"/>
      <c r="H43" t="s">
        <v>5</v>
      </c>
    </row>
    <row r="44" spans="1:8" ht="12.75">
      <c r="A44" s="96"/>
      <c r="B44" s="209"/>
      <c r="C44" s="209"/>
      <c r="D44" s="209"/>
      <c r="E44" s="209"/>
      <c r="F44" s="209"/>
      <c r="G44" s="209"/>
      <c r="H44" t="s">
        <v>5</v>
      </c>
    </row>
    <row r="45" spans="1:8" ht="0.75" customHeight="1">
      <c r="A45" s="96"/>
      <c r="B45" s="209"/>
      <c r="C45" s="209"/>
      <c r="D45" s="209"/>
      <c r="E45" s="209"/>
      <c r="F45" s="209"/>
      <c r="G45" s="209"/>
      <c r="H45" t="s">
        <v>5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  <row r="52" spans="2:7" ht="12.75">
      <c r="B52" s="204"/>
      <c r="C52" s="204"/>
      <c r="D52" s="204"/>
      <c r="E52" s="204"/>
      <c r="F52" s="204"/>
      <c r="G52" s="204"/>
    </row>
    <row r="53" spans="2:7" ht="12.75">
      <c r="B53" s="204"/>
      <c r="C53" s="204"/>
      <c r="D53" s="204"/>
      <c r="E53" s="204"/>
      <c r="F53" s="204"/>
      <c r="G53" s="204"/>
    </row>
    <row r="54" spans="2:7" ht="12.75">
      <c r="B54" s="204"/>
      <c r="C54" s="204"/>
      <c r="D54" s="204"/>
      <c r="E54" s="204"/>
      <c r="F54" s="204"/>
      <c r="G54" s="204"/>
    </row>
    <row r="55" spans="2:7" ht="12.75">
      <c r="B55" s="204"/>
      <c r="C55" s="204"/>
      <c r="D55" s="204"/>
      <c r="E55" s="204"/>
      <c r="F55" s="204"/>
      <c r="G55" s="204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4"/>
  <sheetViews>
    <sheetView zoomScalePageLayoutView="0" workbookViewId="0" topLeftCell="A1">
      <selection activeCell="H23" sqref="H23:I2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8.75390625" style="0" customWidth="1"/>
    <col min="9" max="9" width="10.75390625" style="0" customWidth="1"/>
  </cols>
  <sheetData>
    <row r="1" spans="1:9" ht="13.5" thickTop="1">
      <c r="A1" s="215" t="s">
        <v>48</v>
      </c>
      <c r="B1" s="216"/>
      <c r="C1" s="97" t="str">
        <f>CONCATENATE(cislostavby," ",nazevstavby)</f>
        <v>00003240 Klasic.+španěl.gymnasium Brno,Bystrc,Vejrostova</v>
      </c>
      <c r="D1" s="98"/>
      <c r="E1" s="99"/>
      <c r="F1" s="98"/>
      <c r="G1" s="100" t="s">
        <v>49</v>
      </c>
      <c r="H1" s="101" t="s">
        <v>80</v>
      </c>
      <c r="I1" s="102"/>
    </row>
    <row r="2" spans="1:9" ht="13.5" thickBot="1">
      <c r="A2" s="217" t="s">
        <v>50</v>
      </c>
      <c r="B2" s="218"/>
      <c r="C2" s="103" t="str">
        <f>CONCATENATE(cisloobjektu," ",nazevobjektu)</f>
        <v>00003240 Snížení energetické náročnosti objektu školy</v>
      </c>
      <c r="D2" s="104"/>
      <c r="E2" s="105"/>
      <c r="F2" s="104"/>
      <c r="G2" s="219" t="s">
        <v>81</v>
      </c>
      <c r="H2" s="220"/>
      <c r="I2" s="221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0" t="str">
        <f>Položky!B7</f>
        <v>00001</v>
      </c>
      <c r="B7" s="115" t="str">
        <f>Položky!C7</f>
        <v>Vedlejší náklady</v>
      </c>
      <c r="C7" s="66"/>
      <c r="D7" s="116"/>
      <c r="E7" s="201">
        <f>Položky!BA21</f>
        <v>0</v>
      </c>
      <c r="F7" s="202">
        <f>Položky!BB21</f>
        <v>0</v>
      </c>
      <c r="G7" s="202">
        <f>Položky!BC21</f>
        <v>0</v>
      </c>
      <c r="H7" s="202">
        <f>Položky!BD21</f>
        <v>0</v>
      </c>
      <c r="I7" s="203">
        <f>Položky!BE21</f>
        <v>0</v>
      </c>
    </row>
    <row r="8" spans="1:9" s="35" customFormat="1" ht="12.75">
      <c r="A8" s="200" t="str">
        <f>Položky!B22</f>
        <v>00002</v>
      </c>
      <c r="B8" s="115" t="str">
        <f>Položky!C22</f>
        <v>Ostatní náklady</v>
      </c>
      <c r="C8" s="66"/>
      <c r="D8" s="116"/>
      <c r="E8" s="201">
        <f>Položky!BA30</f>
        <v>0</v>
      </c>
      <c r="F8" s="202">
        <f>Položky!BB30</f>
        <v>0</v>
      </c>
      <c r="G8" s="202">
        <f>Položky!BC30</f>
        <v>0</v>
      </c>
      <c r="H8" s="202">
        <f>Položky!BD30</f>
        <v>0</v>
      </c>
      <c r="I8" s="203">
        <f>Položky!BE30</f>
        <v>0</v>
      </c>
    </row>
    <row r="9" spans="1:9" s="35" customFormat="1" ht="13.5" thickBot="1">
      <c r="A9" s="200" t="str">
        <f>Položky!B31</f>
        <v>300</v>
      </c>
      <c r="B9" s="115" t="str">
        <f>Položky!C31</f>
        <v>Stavební objekty</v>
      </c>
      <c r="C9" s="66"/>
      <c r="D9" s="116"/>
      <c r="E9" s="201">
        <f>Položky!BA40</f>
        <v>0</v>
      </c>
      <c r="F9" s="202">
        <f>Položky!BB40</f>
        <v>0</v>
      </c>
      <c r="G9" s="202">
        <f>Položky!BC40</f>
        <v>0</v>
      </c>
      <c r="H9" s="202">
        <f>Položky!BD40</f>
        <v>0</v>
      </c>
      <c r="I9" s="203">
        <f>Položky!BE40</f>
        <v>0</v>
      </c>
    </row>
    <row r="10" spans="1:9" s="123" customFormat="1" ht="13.5" thickBot="1">
      <c r="A10" s="117"/>
      <c r="B10" s="118" t="s">
        <v>57</v>
      </c>
      <c r="C10" s="118"/>
      <c r="D10" s="119"/>
      <c r="E10" s="120">
        <f>SUM(E7:E9)</f>
        <v>0</v>
      </c>
      <c r="F10" s="121">
        <f>SUM(F7:F9)</f>
        <v>0</v>
      </c>
      <c r="G10" s="121">
        <f>SUM(G7:G9)</f>
        <v>0</v>
      </c>
      <c r="H10" s="121">
        <f>SUM(H7:H9)</f>
        <v>0</v>
      </c>
      <c r="I10" s="122">
        <f>SUM(I7:I9)</f>
        <v>0</v>
      </c>
    </row>
    <row r="11" spans="1:9" ht="12.75">
      <c r="A11" s="66"/>
      <c r="B11" s="66"/>
      <c r="C11" s="66"/>
      <c r="D11" s="66"/>
      <c r="E11" s="66"/>
      <c r="F11" s="66"/>
      <c r="G11" s="66"/>
      <c r="H11" s="66"/>
      <c r="I11" s="66"/>
    </row>
    <row r="12" spans="1:57" ht="19.5" customHeight="1">
      <c r="A12" s="107" t="s">
        <v>58</v>
      </c>
      <c r="B12" s="107"/>
      <c r="C12" s="107"/>
      <c r="D12" s="107"/>
      <c r="E12" s="107"/>
      <c r="F12" s="107"/>
      <c r="G12" s="124"/>
      <c r="H12" s="107"/>
      <c r="I12" s="107"/>
      <c r="BA12" s="41"/>
      <c r="BB12" s="41"/>
      <c r="BC12" s="41"/>
      <c r="BD12" s="41"/>
      <c r="BE12" s="41"/>
    </row>
    <row r="13" spans="1:9" ht="13.5" thickBot="1">
      <c r="A13" s="77"/>
      <c r="B13" s="77"/>
      <c r="C13" s="77"/>
      <c r="D13" s="77"/>
      <c r="E13" s="77"/>
      <c r="F13" s="77"/>
      <c r="G13" s="77"/>
      <c r="H13" s="77"/>
      <c r="I13" s="77"/>
    </row>
    <row r="14" spans="1:9" ht="12.75">
      <c r="A14" s="71" t="s">
        <v>59</v>
      </c>
      <c r="B14" s="72"/>
      <c r="C14" s="72"/>
      <c r="D14" s="125"/>
      <c r="E14" s="126" t="s">
        <v>60</v>
      </c>
      <c r="F14" s="127" t="s">
        <v>61</v>
      </c>
      <c r="G14" s="128" t="s">
        <v>62</v>
      </c>
      <c r="H14" s="129"/>
      <c r="I14" s="130" t="s">
        <v>60</v>
      </c>
    </row>
    <row r="15" spans="1:53" ht="12.75">
      <c r="A15" s="64" t="s">
        <v>133</v>
      </c>
      <c r="B15" s="55"/>
      <c r="C15" s="55"/>
      <c r="D15" s="131"/>
      <c r="E15" s="132"/>
      <c r="F15" s="133"/>
      <c r="G15" s="134">
        <f aca="true" t="shared" si="0" ref="G15:G22">CHOOSE(BA15+1,HSV+PSV,HSV+PSV+Mont,HSV+PSV+Dodavka+Mont,HSV,PSV,Mont,Dodavka,Mont+Dodavka,0)</f>
        <v>0</v>
      </c>
      <c r="H15" s="135"/>
      <c r="I15" s="136">
        <f aca="true" t="shared" si="1" ref="I15:I22">E15+F15*G15/100</f>
        <v>0</v>
      </c>
      <c r="BA15">
        <v>0</v>
      </c>
    </row>
    <row r="16" spans="1:53" ht="12.75">
      <c r="A16" s="64" t="s">
        <v>134</v>
      </c>
      <c r="B16" s="55"/>
      <c r="C16" s="55"/>
      <c r="D16" s="131"/>
      <c r="E16" s="132"/>
      <c r="F16" s="133"/>
      <c r="G16" s="134">
        <f t="shared" si="0"/>
        <v>0</v>
      </c>
      <c r="H16" s="135"/>
      <c r="I16" s="136">
        <f t="shared" si="1"/>
        <v>0</v>
      </c>
      <c r="BA16">
        <v>0</v>
      </c>
    </row>
    <row r="17" spans="1:53" ht="12.75">
      <c r="A17" s="64" t="s">
        <v>135</v>
      </c>
      <c r="B17" s="55"/>
      <c r="C17" s="55"/>
      <c r="D17" s="131"/>
      <c r="E17" s="132"/>
      <c r="F17" s="133"/>
      <c r="G17" s="134">
        <f t="shared" si="0"/>
        <v>0</v>
      </c>
      <c r="H17" s="135"/>
      <c r="I17" s="136">
        <f t="shared" si="1"/>
        <v>0</v>
      </c>
      <c r="BA17">
        <v>0</v>
      </c>
    </row>
    <row r="18" spans="1:53" ht="12.75">
      <c r="A18" s="64" t="s">
        <v>136</v>
      </c>
      <c r="B18" s="55"/>
      <c r="C18" s="55"/>
      <c r="D18" s="131"/>
      <c r="E18" s="132"/>
      <c r="F18" s="133"/>
      <c r="G18" s="134">
        <f t="shared" si="0"/>
        <v>0</v>
      </c>
      <c r="H18" s="135"/>
      <c r="I18" s="136">
        <f t="shared" si="1"/>
        <v>0</v>
      </c>
      <c r="BA18">
        <v>0</v>
      </c>
    </row>
    <row r="19" spans="1:53" ht="12.75">
      <c r="A19" s="64" t="s">
        <v>137</v>
      </c>
      <c r="B19" s="55"/>
      <c r="C19" s="55"/>
      <c r="D19" s="131"/>
      <c r="E19" s="132"/>
      <c r="F19" s="133"/>
      <c r="G19" s="134">
        <f t="shared" si="0"/>
        <v>0</v>
      </c>
      <c r="H19" s="135"/>
      <c r="I19" s="136">
        <f t="shared" si="1"/>
        <v>0</v>
      </c>
      <c r="BA19">
        <v>1</v>
      </c>
    </row>
    <row r="20" spans="1:53" ht="12.75">
      <c r="A20" s="64" t="s">
        <v>138</v>
      </c>
      <c r="B20" s="55"/>
      <c r="C20" s="55"/>
      <c r="D20" s="131"/>
      <c r="E20" s="132"/>
      <c r="F20" s="133"/>
      <c r="G20" s="134">
        <f t="shared" si="0"/>
        <v>0</v>
      </c>
      <c r="H20" s="135"/>
      <c r="I20" s="136">
        <f t="shared" si="1"/>
        <v>0</v>
      </c>
      <c r="BA20">
        <v>1</v>
      </c>
    </row>
    <row r="21" spans="1:53" ht="12.75">
      <c r="A21" s="64" t="s">
        <v>139</v>
      </c>
      <c r="B21" s="55"/>
      <c r="C21" s="55"/>
      <c r="D21" s="131"/>
      <c r="E21" s="132"/>
      <c r="F21" s="133"/>
      <c r="G21" s="134">
        <f t="shared" si="0"/>
        <v>0</v>
      </c>
      <c r="H21" s="135"/>
      <c r="I21" s="136">
        <f t="shared" si="1"/>
        <v>0</v>
      </c>
      <c r="BA21">
        <v>2</v>
      </c>
    </row>
    <row r="22" spans="1:53" ht="12.75">
      <c r="A22" s="64" t="s">
        <v>140</v>
      </c>
      <c r="B22" s="55"/>
      <c r="C22" s="55"/>
      <c r="D22" s="131"/>
      <c r="E22" s="132"/>
      <c r="F22" s="133"/>
      <c r="G22" s="134">
        <f t="shared" si="0"/>
        <v>0</v>
      </c>
      <c r="H22" s="135"/>
      <c r="I22" s="136">
        <f t="shared" si="1"/>
        <v>0</v>
      </c>
      <c r="BA22">
        <v>2</v>
      </c>
    </row>
    <row r="23" spans="1:9" ht="13.5" thickBot="1">
      <c r="A23" s="137"/>
      <c r="B23" s="138" t="s">
        <v>63</v>
      </c>
      <c r="C23" s="139"/>
      <c r="D23" s="140"/>
      <c r="E23" s="141"/>
      <c r="F23" s="142"/>
      <c r="G23" s="142"/>
      <c r="H23" s="222">
        <f>SUM(I15:I22)</f>
        <v>0</v>
      </c>
      <c r="I23" s="223"/>
    </row>
    <row r="25" spans="2:9" ht="12.75">
      <c r="B25" s="123"/>
      <c r="F25" s="143"/>
      <c r="G25" s="144"/>
      <c r="H25" s="144"/>
      <c r="I25" s="145"/>
    </row>
    <row r="26" spans="6:9" ht="12.75">
      <c r="F26" s="143"/>
      <c r="G26" s="144"/>
      <c r="H26" s="144"/>
      <c r="I26" s="145"/>
    </row>
    <row r="27" spans="6:9" ht="12.75">
      <c r="F27" s="143"/>
      <c r="G27" s="144"/>
      <c r="H27" s="144"/>
      <c r="I27" s="145"/>
    </row>
    <row r="28" spans="6:9" ht="12.75"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</sheetData>
  <sheetProtection/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3"/>
  <sheetViews>
    <sheetView showGridLines="0" showZeros="0" tabSelected="1" zoomScalePageLayoutView="0" workbookViewId="0" topLeftCell="A1">
      <selection activeCell="C28" sqref="C28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4.25390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6" t="s">
        <v>76</v>
      </c>
      <c r="B1" s="226"/>
      <c r="C1" s="226"/>
      <c r="D1" s="226"/>
      <c r="E1" s="226"/>
      <c r="F1" s="226"/>
      <c r="G1" s="226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5" t="s">
        <v>48</v>
      </c>
      <c r="B3" s="216"/>
      <c r="C3" s="97" t="str">
        <f>CONCATENATE(cislostavby," ",nazevstavby)</f>
        <v>00003240 Klasic.+španěl.gymnasium Brno,Bystrc,Vejrostova</v>
      </c>
      <c r="D3" s="151"/>
      <c r="E3" s="152" t="s">
        <v>64</v>
      </c>
      <c r="F3" s="153" t="str">
        <f>Rekapitulace!H1</f>
        <v>00003245</v>
      </c>
      <c r="G3" s="154"/>
    </row>
    <row r="4" spans="1:7" ht="13.5" thickBot="1">
      <c r="A4" s="227" t="s">
        <v>50</v>
      </c>
      <c r="B4" s="218"/>
      <c r="C4" s="103" t="str">
        <f>CONCATENATE(cisloobjektu," ",nazevobjektu)</f>
        <v>00003240 Snížení energetické náročnosti objektu školy</v>
      </c>
      <c r="D4" s="155"/>
      <c r="E4" s="228" t="str">
        <f>Rekapitulace!G2</f>
        <v>Souhrn nákladů</v>
      </c>
      <c r="F4" s="229"/>
      <c r="G4" s="230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82</v>
      </c>
      <c r="C7" s="165" t="s">
        <v>83</v>
      </c>
      <c r="D7" s="166"/>
      <c r="E7" s="167"/>
      <c r="F7" s="167"/>
      <c r="G7" s="168"/>
      <c r="H7" s="169"/>
      <c r="I7" s="169"/>
      <c r="O7" s="170">
        <v>1</v>
      </c>
    </row>
    <row r="8" spans="1:104" ht="22.5">
      <c r="A8" s="171">
        <v>1</v>
      </c>
      <c r="B8" s="172" t="s">
        <v>84</v>
      </c>
      <c r="C8" s="173" t="s">
        <v>85</v>
      </c>
      <c r="D8" s="174" t="s">
        <v>86</v>
      </c>
      <c r="E8" s="175">
        <v>1</v>
      </c>
      <c r="F8" s="175">
        <v>0</v>
      </c>
      <c r="G8" s="176">
        <f>E8*F8</f>
        <v>0</v>
      </c>
      <c r="O8" s="170">
        <v>2</v>
      </c>
      <c r="AA8" s="146">
        <v>12</v>
      </c>
      <c r="AB8" s="146">
        <v>0</v>
      </c>
      <c r="AC8" s="146">
        <v>102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12</v>
      </c>
      <c r="CB8" s="177">
        <v>0</v>
      </c>
      <c r="CZ8" s="146">
        <v>0</v>
      </c>
    </row>
    <row r="9" spans="1:104" ht="12.75">
      <c r="A9" s="171">
        <v>2</v>
      </c>
      <c r="B9" s="172" t="s">
        <v>87</v>
      </c>
      <c r="C9" s="173" t="s">
        <v>88</v>
      </c>
      <c r="D9" s="174" t="s">
        <v>86</v>
      </c>
      <c r="E9" s="175">
        <v>1</v>
      </c>
      <c r="F9" s="175">
        <v>0</v>
      </c>
      <c r="G9" s="176">
        <f>E9*F9</f>
        <v>0</v>
      </c>
      <c r="O9" s="170">
        <v>2</v>
      </c>
      <c r="AA9" s="146">
        <v>12</v>
      </c>
      <c r="AB9" s="146">
        <v>0</v>
      </c>
      <c r="AC9" s="146">
        <v>103</v>
      </c>
      <c r="AZ9" s="146">
        <v>1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7">
        <v>12</v>
      </c>
      <c r="CB9" s="177">
        <v>0</v>
      </c>
      <c r="CZ9" s="146">
        <v>0</v>
      </c>
    </row>
    <row r="10" spans="1:104" ht="22.5">
      <c r="A10" s="171">
        <v>3</v>
      </c>
      <c r="B10" s="172" t="s">
        <v>89</v>
      </c>
      <c r="C10" s="173" t="s">
        <v>90</v>
      </c>
      <c r="D10" s="174" t="s">
        <v>86</v>
      </c>
      <c r="E10" s="175">
        <v>1</v>
      </c>
      <c r="F10" s="175">
        <v>0</v>
      </c>
      <c r="G10" s="176">
        <f>E10*F10</f>
        <v>0</v>
      </c>
      <c r="O10" s="170">
        <v>2</v>
      </c>
      <c r="AA10" s="146">
        <v>12</v>
      </c>
      <c r="AB10" s="146">
        <v>0</v>
      </c>
      <c r="AC10" s="146">
        <v>104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12</v>
      </c>
      <c r="CB10" s="177">
        <v>0</v>
      </c>
      <c r="CZ10" s="146">
        <v>0</v>
      </c>
    </row>
    <row r="11" spans="1:104" ht="12.75">
      <c r="A11" s="171">
        <v>4</v>
      </c>
      <c r="B11" s="172" t="s">
        <v>91</v>
      </c>
      <c r="C11" s="173" t="s">
        <v>92</v>
      </c>
      <c r="D11" s="174" t="s">
        <v>86</v>
      </c>
      <c r="E11" s="175">
        <v>1</v>
      </c>
      <c r="F11" s="175">
        <v>0</v>
      </c>
      <c r="G11" s="176">
        <f>E11*F11</f>
        <v>0</v>
      </c>
      <c r="O11" s="170">
        <v>2</v>
      </c>
      <c r="AA11" s="146">
        <v>12</v>
      </c>
      <c r="AB11" s="146">
        <v>0</v>
      </c>
      <c r="AC11" s="146">
        <v>105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7">
        <v>12</v>
      </c>
      <c r="CB11" s="177">
        <v>0</v>
      </c>
      <c r="CZ11" s="146">
        <v>0</v>
      </c>
    </row>
    <row r="12" spans="1:15" ht="12.75">
      <c r="A12" s="178"/>
      <c r="B12" s="180"/>
      <c r="C12" s="224" t="s">
        <v>73</v>
      </c>
      <c r="D12" s="225"/>
      <c r="E12" s="181">
        <v>1</v>
      </c>
      <c r="F12" s="182"/>
      <c r="G12" s="183"/>
      <c r="M12" s="179">
        <v>1</v>
      </c>
      <c r="O12" s="170"/>
    </row>
    <row r="13" spans="1:104" ht="12.75">
      <c r="A13" s="171">
        <v>5</v>
      </c>
      <c r="B13" s="172" t="s">
        <v>93</v>
      </c>
      <c r="C13" s="173" t="s">
        <v>94</v>
      </c>
      <c r="D13" s="174" t="s">
        <v>86</v>
      </c>
      <c r="E13" s="175">
        <v>1</v>
      </c>
      <c r="F13" s="175">
        <v>0</v>
      </c>
      <c r="G13" s="176">
        <f>E13*F13</f>
        <v>0</v>
      </c>
      <c r="O13" s="170">
        <v>2</v>
      </c>
      <c r="AA13" s="146">
        <v>12</v>
      </c>
      <c r="AB13" s="146">
        <v>0</v>
      </c>
      <c r="AC13" s="146">
        <v>106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7">
        <v>12</v>
      </c>
      <c r="CB13" s="177">
        <v>0</v>
      </c>
      <c r="CZ13" s="146">
        <v>0</v>
      </c>
    </row>
    <row r="14" spans="1:104" ht="12.75">
      <c r="A14" s="171">
        <v>6</v>
      </c>
      <c r="B14" s="172" t="s">
        <v>95</v>
      </c>
      <c r="C14" s="173" t="s">
        <v>96</v>
      </c>
      <c r="D14" s="174" t="s">
        <v>86</v>
      </c>
      <c r="E14" s="175">
        <v>1</v>
      </c>
      <c r="F14" s="175">
        <v>0</v>
      </c>
      <c r="G14" s="176">
        <f>E14*F14</f>
        <v>0</v>
      </c>
      <c r="O14" s="170">
        <v>2</v>
      </c>
      <c r="AA14" s="146">
        <v>12</v>
      </c>
      <c r="AB14" s="146">
        <v>0</v>
      </c>
      <c r="AC14" s="146">
        <v>107</v>
      </c>
      <c r="AZ14" s="146">
        <v>1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7">
        <v>12</v>
      </c>
      <c r="CB14" s="177">
        <v>0</v>
      </c>
      <c r="CZ14" s="146">
        <v>0</v>
      </c>
    </row>
    <row r="15" spans="1:104" ht="12.75">
      <c r="A15" s="171">
        <v>7</v>
      </c>
      <c r="B15" s="172" t="s">
        <v>97</v>
      </c>
      <c r="C15" s="173" t="s">
        <v>98</v>
      </c>
      <c r="D15" s="174" t="s">
        <v>86</v>
      </c>
      <c r="E15" s="175">
        <v>1</v>
      </c>
      <c r="F15" s="175">
        <v>0</v>
      </c>
      <c r="G15" s="176">
        <f>E15*F15</f>
        <v>0</v>
      </c>
      <c r="O15" s="170">
        <v>2</v>
      </c>
      <c r="AA15" s="146">
        <v>12</v>
      </c>
      <c r="AB15" s="146">
        <v>0</v>
      </c>
      <c r="AC15" s="146">
        <v>108</v>
      </c>
      <c r="AZ15" s="146">
        <v>1</v>
      </c>
      <c r="BA15" s="146">
        <f>IF(AZ15=1,G15,0)</f>
        <v>0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A15" s="177">
        <v>12</v>
      </c>
      <c r="CB15" s="177">
        <v>0</v>
      </c>
      <c r="CZ15" s="146">
        <v>0</v>
      </c>
    </row>
    <row r="16" spans="1:15" ht="12.75">
      <c r="A16" s="178"/>
      <c r="B16" s="180"/>
      <c r="C16" s="224" t="s">
        <v>73</v>
      </c>
      <c r="D16" s="225"/>
      <c r="E16" s="181">
        <v>1</v>
      </c>
      <c r="F16" s="182"/>
      <c r="G16" s="183"/>
      <c r="M16" s="179">
        <v>1</v>
      </c>
      <c r="O16" s="170"/>
    </row>
    <row r="17" spans="1:104" ht="12.75">
      <c r="A17" s="171">
        <v>8</v>
      </c>
      <c r="B17" s="172" t="s">
        <v>99</v>
      </c>
      <c r="C17" s="173" t="s">
        <v>100</v>
      </c>
      <c r="D17" s="174" t="s">
        <v>86</v>
      </c>
      <c r="E17" s="175">
        <v>1</v>
      </c>
      <c r="F17" s="175">
        <v>0</v>
      </c>
      <c r="G17" s="176">
        <f>E17*F17</f>
        <v>0</v>
      </c>
      <c r="O17" s="170">
        <v>2</v>
      </c>
      <c r="AA17" s="146">
        <v>12</v>
      </c>
      <c r="AB17" s="146">
        <v>0</v>
      </c>
      <c r="AC17" s="146">
        <v>110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7">
        <v>12</v>
      </c>
      <c r="CB17" s="177">
        <v>0</v>
      </c>
      <c r="CZ17" s="146">
        <v>0</v>
      </c>
    </row>
    <row r="18" spans="1:104" ht="12.75">
      <c r="A18" s="171">
        <v>9</v>
      </c>
      <c r="B18" s="172" t="s">
        <v>101</v>
      </c>
      <c r="C18" s="173" t="s">
        <v>102</v>
      </c>
      <c r="D18" s="174" t="s">
        <v>86</v>
      </c>
      <c r="E18" s="175">
        <v>1</v>
      </c>
      <c r="F18" s="175">
        <v>0</v>
      </c>
      <c r="G18" s="176">
        <f>E18*F18</f>
        <v>0</v>
      </c>
      <c r="O18" s="170">
        <v>2</v>
      </c>
      <c r="AA18" s="146">
        <v>12</v>
      </c>
      <c r="AB18" s="146">
        <v>0</v>
      </c>
      <c r="AC18" s="146">
        <v>111</v>
      </c>
      <c r="AZ18" s="146">
        <v>1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7">
        <v>12</v>
      </c>
      <c r="CB18" s="177">
        <v>0</v>
      </c>
      <c r="CZ18" s="146">
        <v>0</v>
      </c>
    </row>
    <row r="19" spans="1:104" ht="12.75">
      <c r="A19" s="171">
        <v>10</v>
      </c>
      <c r="B19" s="172" t="s">
        <v>103</v>
      </c>
      <c r="C19" s="173" t="s">
        <v>104</v>
      </c>
      <c r="D19" s="174" t="s">
        <v>86</v>
      </c>
      <c r="E19" s="175">
        <v>1</v>
      </c>
      <c r="F19" s="175">
        <v>0</v>
      </c>
      <c r="G19" s="176">
        <f>E19*F19</f>
        <v>0</v>
      </c>
      <c r="O19" s="170">
        <v>2</v>
      </c>
      <c r="AA19" s="146">
        <v>12</v>
      </c>
      <c r="AB19" s="146">
        <v>0</v>
      </c>
      <c r="AC19" s="146">
        <v>112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7">
        <v>12</v>
      </c>
      <c r="CB19" s="177">
        <v>0</v>
      </c>
      <c r="CZ19" s="146">
        <v>0</v>
      </c>
    </row>
    <row r="20" spans="1:104" ht="12.75">
      <c r="A20" s="171">
        <v>11</v>
      </c>
      <c r="B20" s="172" t="s">
        <v>105</v>
      </c>
      <c r="C20" s="173" t="s">
        <v>106</v>
      </c>
      <c r="D20" s="174" t="s">
        <v>86</v>
      </c>
      <c r="E20" s="175">
        <v>1</v>
      </c>
      <c r="F20" s="175">
        <v>0</v>
      </c>
      <c r="G20" s="176">
        <f>E20*F20</f>
        <v>0</v>
      </c>
      <c r="O20" s="170">
        <v>2</v>
      </c>
      <c r="AA20" s="146">
        <v>12</v>
      </c>
      <c r="AB20" s="146">
        <v>0</v>
      </c>
      <c r="AC20" s="146">
        <v>114</v>
      </c>
      <c r="AZ20" s="146">
        <v>1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7">
        <v>12</v>
      </c>
      <c r="CB20" s="177">
        <v>0</v>
      </c>
      <c r="CZ20" s="146">
        <v>0</v>
      </c>
    </row>
    <row r="21" spans="1:57" ht="12.75">
      <c r="A21" s="184"/>
      <c r="B21" s="185" t="s">
        <v>74</v>
      </c>
      <c r="C21" s="186" t="str">
        <f>CONCATENATE(B7," ",C7)</f>
        <v>00001 Vedlejší náklady</v>
      </c>
      <c r="D21" s="187"/>
      <c r="E21" s="188"/>
      <c r="F21" s="189"/>
      <c r="G21" s="190">
        <f>SUM(G7:G20)</f>
        <v>0</v>
      </c>
      <c r="O21" s="170">
        <v>4</v>
      </c>
      <c r="BA21" s="191">
        <f>SUM(BA7:BA20)</f>
        <v>0</v>
      </c>
      <c r="BB21" s="191">
        <f>SUM(BB7:BB20)</f>
        <v>0</v>
      </c>
      <c r="BC21" s="191">
        <f>SUM(BC7:BC20)</f>
        <v>0</v>
      </c>
      <c r="BD21" s="191">
        <f>SUM(BD7:BD20)</f>
        <v>0</v>
      </c>
      <c r="BE21" s="191">
        <f>SUM(BE7:BE20)</f>
        <v>0</v>
      </c>
    </row>
    <row r="22" spans="1:15" ht="12.75">
      <c r="A22" s="163" t="s">
        <v>72</v>
      </c>
      <c r="B22" s="164" t="s">
        <v>107</v>
      </c>
      <c r="C22" s="165" t="s">
        <v>108</v>
      </c>
      <c r="D22" s="166"/>
      <c r="E22" s="167"/>
      <c r="F22" s="167"/>
      <c r="G22" s="168"/>
      <c r="H22" s="169"/>
      <c r="I22" s="169"/>
      <c r="O22" s="170">
        <v>1</v>
      </c>
    </row>
    <row r="23" spans="1:104" ht="12.75">
      <c r="A23" s="171">
        <v>12</v>
      </c>
      <c r="B23" s="172" t="s">
        <v>109</v>
      </c>
      <c r="C23" s="173" t="s">
        <v>110</v>
      </c>
      <c r="D23" s="174" t="s">
        <v>86</v>
      </c>
      <c r="E23" s="175">
        <v>1</v>
      </c>
      <c r="F23" s="175">
        <v>0</v>
      </c>
      <c r="G23" s="176">
        <f aca="true" t="shared" si="0" ref="G23:G29">E23*F23</f>
        <v>0</v>
      </c>
      <c r="O23" s="170">
        <v>2</v>
      </c>
      <c r="AA23" s="146">
        <v>12</v>
      </c>
      <c r="AB23" s="146">
        <v>0</v>
      </c>
      <c r="AC23" s="146">
        <v>115</v>
      </c>
      <c r="AZ23" s="146">
        <v>1</v>
      </c>
      <c r="BA23" s="146">
        <f aca="true" t="shared" si="1" ref="BA23:BA29">IF(AZ23=1,G23,0)</f>
        <v>0</v>
      </c>
      <c r="BB23" s="146">
        <f aca="true" t="shared" si="2" ref="BB23:BB29">IF(AZ23=2,G23,0)</f>
        <v>0</v>
      </c>
      <c r="BC23" s="146">
        <f aca="true" t="shared" si="3" ref="BC23:BC29">IF(AZ23=3,G23,0)</f>
        <v>0</v>
      </c>
      <c r="BD23" s="146">
        <f aca="true" t="shared" si="4" ref="BD23:BD29">IF(AZ23=4,G23,0)</f>
        <v>0</v>
      </c>
      <c r="BE23" s="146">
        <f aca="true" t="shared" si="5" ref="BE23:BE29">IF(AZ23=5,G23,0)</f>
        <v>0</v>
      </c>
      <c r="CA23" s="177">
        <v>12</v>
      </c>
      <c r="CB23" s="177">
        <v>0</v>
      </c>
      <c r="CZ23" s="146">
        <v>0</v>
      </c>
    </row>
    <row r="24" spans="1:104" ht="12.75">
      <c r="A24" s="171">
        <v>13</v>
      </c>
      <c r="B24" s="172" t="s">
        <v>111</v>
      </c>
      <c r="C24" s="173" t="s">
        <v>112</v>
      </c>
      <c r="D24" s="174" t="s">
        <v>86</v>
      </c>
      <c r="E24" s="175">
        <v>1</v>
      </c>
      <c r="F24" s="175">
        <v>0</v>
      </c>
      <c r="G24" s="176">
        <f t="shared" si="0"/>
        <v>0</v>
      </c>
      <c r="O24" s="170">
        <v>2</v>
      </c>
      <c r="AA24" s="146">
        <v>12</v>
      </c>
      <c r="AB24" s="146">
        <v>0</v>
      </c>
      <c r="AC24" s="146">
        <v>116</v>
      </c>
      <c r="AZ24" s="146">
        <v>1</v>
      </c>
      <c r="BA24" s="146">
        <f t="shared" si="1"/>
        <v>0</v>
      </c>
      <c r="BB24" s="146">
        <f t="shared" si="2"/>
        <v>0</v>
      </c>
      <c r="BC24" s="146">
        <f t="shared" si="3"/>
        <v>0</v>
      </c>
      <c r="BD24" s="146">
        <f t="shared" si="4"/>
        <v>0</v>
      </c>
      <c r="BE24" s="146">
        <f t="shared" si="5"/>
        <v>0</v>
      </c>
      <c r="CA24" s="177">
        <v>12</v>
      </c>
      <c r="CB24" s="177">
        <v>0</v>
      </c>
      <c r="CZ24" s="146">
        <v>0</v>
      </c>
    </row>
    <row r="25" spans="1:104" ht="12.75">
      <c r="A25" s="171">
        <v>14</v>
      </c>
      <c r="B25" s="172" t="s">
        <v>113</v>
      </c>
      <c r="C25" s="173" t="s">
        <v>114</v>
      </c>
      <c r="D25" s="174" t="s">
        <v>86</v>
      </c>
      <c r="E25" s="175">
        <v>1</v>
      </c>
      <c r="F25" s="175">
        <v>0</v>
      </c>
      <c r="G25" s="176">
        <f t="shared" si="0"/>
        <v>0</v>
      </c>
      <c r="O25" s="170">
        <v>2</v>
      </c>
      <c r="AA25" s="146">
        <v>12</v>
      </c>
      <c r="AB25" s="146">
        <v>0</v>
      </c>
      <c r="AC25" s="146">
        <v>117</v>
      </c>
      <c r="AZ25" s="146">
        <v>1</v>
      </c>
      <c r="BA25" s="146">
        <f t="shared" si="1"/>
        <v>0</v>
      </c>
      <c r="BB25" s="146">
        <f t="shared" si="2"/>
        <v>0</v>
      </c>
      <c r="BC25" s="146">
        <f t="shared" si="3"/>
        <v>0</v>
      </c>
      <c r="BD25" s="146">
        <f t="shared" si="4"/>
        <v>0</v>
      </c>
      <c r="BE25" s="146">
        <f t="shared" si="5"/>
        <v>0</v>
      </c>
      <c r="CA25" s="177">
        <v>12</v>
      </c>
      <c r="CB25" s="177">
        <v>0</v>
      </c>
      <c r="CZ25" s="146">
        <v>0</v>
      </c>
    </row>
    <row r="26" spans="1:104" ht="12.75">
      <c r="A26" s="171">
        <v>15</v>
      </c>
      <c r="B26" s="172" t="s">
        <v>115</v>
      </c>
      <c r="C26" s="231" t="s">
        <v>143</v>
      </c>
      <c r="D26" s="174" t="s">
        <v>86</v>
      </c>
      <c r="E26" s="175">
        <v>1</v>
      </c>
      <c r="F26" s="175">
        <v>0</v>
      </c>
      <c r="G26" s="176">
        <f t="shared" si="0"/>
        <v>0</v>
      </c>
      <c r="O26" s="170">
        <v>2</v>
      </c>
      <c r="AA26" s="146">
        <v>12</v>
      </c>
      <c r="AB26" s="146">
        <v>0</v>
      </c>
      <c r="AC26" s="146">
        <v>118</v>
      </c>
      <c r="AZ26" s="146">
        <v>1</v>
      </c>
      <c r="BA26" s="146">
        <f t="shared" si="1"/>
        <v>0</v>
      </c>
      <c r="BB26" s="146">
        <f t="shared" si="2"/>
        <v>0</v>
      </c>
      <c r="BC26" s="146">
        <f t="shared" si="3"/>
        <v>0</v>
      </c>
      <c r="BD26" s="146">
        <f t="shared" si="4"/>
        <v>0</v>
      </c>
      <c r="BE26" s="146">
        <f t="shared" si="5"/>
        <v>0</v>
      </c>
      <c r="CA26" s="177">
        <v>12</v>
      </c>
      <c r="CB26" s="177">
        <v>0</v>
      </c>
      <c r="CZ26" s="146">
        <v>0</v>
      </c>
    </row>
    <row r="27" spans="1:104" ht="12.75">
      <c r="A27" s="171">
        <v>16</v>
      </c>
      <c r="B27" s="172" t="s">
        <v>116</v>
      </c>
      <c r="C27" s="173" t="s">
        <v>117</v>
      </c>
      <c r="D27" s="174" t="s">
        <v>86</v>
      </c>
      <c r="E27" s="175">
        <v>1</v>
      </c>
      <c r="F27" s="175">
        <v>0</v>
      </c>
      <c r="G27" s="176">
        <f t="shared" si="0"/>
        <v>0</v>
      </c>
      <c r="O27" s="170">
        <v>2</v>
      </c>
      <c r="AA27" s="146">
        <v>12</v>
      </c>
      <c r="AB27" s="146">
        <v>0</v>
      </c>
      <c r="AC27" s="146">
        <v>119</v>
      </c>
      <c r="AZ27" s="146">
        <v>1</v>
      </c>
      <c r="BA27" s="146">
        <f t="shared" si="1"/>
        <v>0</v>
      </c>
      <c r="BB27" s="146">
        <f t="shared" si="2"/>
        <v>0</v>
      </c>
      <c r="BC27" s="146">
        <f t="shared" si="3"/>
        <v>0</v>
      </c>
      <c r="BD27" s="146">
        <f t="shared" si="4"/>
        <v>0</v>
      </c>
      <c r="BE27" s="146">
        <f t="shared" si="5"/>
        <v>0</v>
      </c>
      <c r="CA27" s="177">
        <v>12</v>
      </c>
      <c r="CB27" s="177">
        <v>0</v>
      </c>
      <c r="CZ27" s="146">
        <v>0</v>
      </c>
    </row>
    <row r="28" spans="1:104" ht="12.75">
      <c r="A28" s="171">
        <v>17</v>
      </c>
      <c r="B28" s="172" t="s">
        <v>118</v>
      </c>
      <c r="C28" s="173" t="s">
        <v>119</v>
      </c>
      <c r="D28" s="174" t="s">
        <v>86</v>
      </c>
      <c r="E28" s="175">
        <v>1</v>
      </c>
      <c r="F28" s="175">
        <v>0</v>
      </c>
      <c r="G28" s="176">
        <f t="shared" si="0"/>
        <v>0</v>
      </c>
      <c r="O28" s="170">
        <v>2</v>
      </c>
      <c r="AA28" s="146">
        <v>12</v>
      </c>
      <c r="AB28" s="146">
        <v>0</v>
      </c>
      <c r="AC28" s="146">
        <v>120</v>
      </c>
      <c r="AZ28" s="146">
        <v>1</v>
      </c>
      <c r="BA28" s="146">
        <f t="shared" si="1"/>
        <v>0</v>
      </c>
      <c r="BB28" s="146">
        <f t="shared" si="2"/>
        <v>0</v>
      </c>
      <c r="BC28" s="146">
        <f t="shared" si="3"/>
        <v>0</v>
      </c>
      <c r="BD28" s="146">
        <f t="shared" si="4"/>
        <v>0</v>
      </c>
      <c r="BE28" s="146">
        <f t="shared" si="5"/>
        <v>0</v>
      </c>
      <c r="CA28" s="177">
        <v>12</v>
      </c>
      <c r="CB28" s="177">
        <v>0</v>
      </c>
      <c r="CZ28" s="146">
        <v>0</v>
      </c>
    </row>
    <row r="29" spans="1:104" ht="22.5">
      <c r="A29" s="171">
        <v>18</v>
      </c>
      <c r="B29" s="172" t="s">
        <v>120</v>
      </c>
      <c r="C29" s="173" t="s">
        <v>121</v>
      </c>
      <c r="D29" s="174" t="s">
        <v>86</v>
      </c>
      <c r="E29" s="175">
        <v>1</v>
      </c>
      <c r="F29" s="175">
        <v>0</v>
      </c>
      <c r="G29" s="176">
        <f t="shared" si="0"/>
        <v>0</v>
      </c>
      <c r="O29" s="170">
        <v>2</v>
      </c>
      <c r="AA29" s="146">
        <v>12</v>
      </c>
      <c r="AB29" s="146">
        <v>0</v>
      </c>
      <c r="AC29" s="146">
        <v>121</v>
      </c>
      <c r="AZ29" s="146">
        <v>1</v>
      </c>
      <c r="BA29" s="146">
        <f t="shared" si="1"/>
        <v>0</v>
      </c>
      <c r="BB29" s="146">
        <f t="shared" si="2"/>
        <v>0</v>
      </c>
      <c r="BC29" s="146">
        <f t="shared" si="3"/>
        <v>0</v>
      </c>
      <c r="BD29" s="146">
        <f t="shared" si="4"/>
        <v>0</v>
      </c>
      <c r="BE29" s="146">
        <f t="shared" si="5"/>
        <v>0</v>
      </c>
      <c r="CA29" s="177">
        <v>12</v>
      </c>
      <c r="CB29" s="177">
        <v>0</v>
      </c>
      <c r="CZ29" s="146">
        <v>0</v>
      </c>
    </row>
    <row r="30" spans="1:57" ht="12.75">
      <c r="A30" s="184"/>
      <c r="B30" s="185" t="s">
        <v>74</v>
      </c>
      <c r="C30" s="186" t="str">
        <f>CONCATENATE(B22," ",C22)</f>
        <v>00002 Ostatní náklady</v>
      </c>
      <c r="D30" s="187"/>
      <c r="E30" s="188"/>
      <c r="F30" s="189"/>
      <c r="G30" s="190">
        <f>SUM(G22:G29)</f>
        <v>0</v>
      </c>
      <c r="O30" s="170">
        <v>4</v>
      </c>
      <c r="BA30" s="191">
        <f>SUM(BA22:BA29)</f>
        <v>0</v>
      </c>
      <c r="BB30" s="191">
        <f>SUM(BB22:BB29)</f>
        <v>0</v>
      </c>
      <c r="BC30" s="191">
        <f>SUM(BC22:BC29)</f>
        <v>0</v>
      </c>
      <c r="BD30" s="191">
        <f>SUM(BD22:BD29)</f>
        <v>0</v>
      </c>
      <c r="BE30" s="191">
        <f>SUM(BE22:BE29)</f>
        <v>0</v>
      </c>
    </row>
    <row r="31" spans="1:15" ht="12.75">
      <c r="A31" s="163" t="s">
        <v>72</v>
      </c>
      <c r="B31" s="164" t="s">
        <v>122</v>
      </c>
      <c r="C31" s="165" t="s">
        <v>123</v>
      </c>
      <c r="D31" s="166"/>
      <c r="E31" s="167"/>
      <c r="F31" s="167"/>
      <c r="G31" s="168"/>
      <c r="H31" s="169"/>
      <c r="I31" s="169"/>
      <c r="O31" s="170">
        <v>1</v>
      </c>
    </row>
    <row r="32" spans="1:104" ht="12.75">
      <c r="A32" s="171">
        <v>19</v>
      </c>
      <c r="B32" s="172" t="s">
        <v>124</v>
      </c>
      <c r="C32" s="173" t="s">
        <v>125</v>
      </c>
      <c r="D32" s="174" t="s">
        <v>126</v>
      </c>
      <c r="E32" s="175">
        <v>1</v>
      </c>
      <c r="F32" s="175">
        <v>0</v>
      </c>
      <c r="G32" s="176">
        <f>E32*F32</f>
        <v>0</v>
      </c>
      <c r="O32" s="170">
        <v>2</v>
      </c>
      <c r="AA32" s="146">
        <v>12</v>
      </c>
      <c r="AB32" s="146">
        <v>0</v>
      </c>
      <c r="AC32" s="146">
        <v>123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7">
        <v>12</v>
      </c>
      <c r="CB32" s="177">
        <v>0</v>
      </c>
      <c r="CZ32" s="146">
        <v>0</v>
      </c>
    </row>
    <row r="33" spans="1:15" ht="12.75">
      <c r="A33" s="178"/>
      <c r="B33" s="180"/>
      <c r="C33" s="224" t="s">
        <v>73</v>
      </c>
      <c r="D33" s="225"/>
      <c r="E33" s="181">
        <v>1</v>
      </c>
      <c r="F33" s="182"/>
      <c r="G33" s="183"/>
      <c r="M33" s="179">
        <v>1</v>
      </c>
      <c r="O33" s="170"/>
    </row>
    <row r="34" spans="1:104" ht="12.75">
      <c r="A34" s="171">
        <v>20</v>
      </c>
      <c r="B34" s="172" t="s">
        <v>127</v>
      </c>
      <c r="C34" s="173" t="s">
        <v>128</v>
      </c>
      <c r="D34" s="174" t="s">
        <v>126</v>
      </c>
      <c r="E34" s="175">
        <v>1</v>
      </c>
      <c r="F34" s="175">
        <v>0</v>
      </c>
      <c r="G34" s="176">
        <f>E34*F34</f>
        <v>0</v>
      </c>
      <c r="O34" s="170">
        <v>2</v>
      </c>
      <c r="AA34" s="146">
        <v>12</v>
      </c>
      <c r="AB34" s="146">
        <v>0</v>
      </c>
      <c r="AC34" s="146">
        <v>124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12</v>
      </c>
      <c r="CB34" s="177">
        <v>0</v>
      </c>
      <c r="CZ34" s="146">
        <v>0</v>
      </c>
    </row>
    <row r="35" spans="1:15" ht="12.75">
      <c r="A35" s="178"/>
      <c r="B35" s="180"/>
      <c r="C35" s="224" t="s">
        <v>73</v>
      </c>
      <c r="D35" s="225"/>
      <c r="E35" s="181">
        <v>1</v>
      </c>
      <c r="F35" s="182"/>
      <c r="G35" s="183"/>
      <c r="M35" s="179">
        <v>1</v>
      </c>
      <c r="O35" s="170"/>
    </row>
    <row r="36" spans="1:104" ht="12.75">
      <c r="A36" s="171">
        <v>21</v>
      </c>
      <c r="B36" s="172" t="s">
        <v>129</v>
      </c>
      <c r="C36" s="173" t="s">
        <v>130</v>
      </c>
      <c r="D36" s="174" t="s">
        <v>126</v>
      </c>
      <c r="E36" s="175">
        <v>1</v>
      </c>
      <c r="F36" s="175">
        <v>0</v>
      </c>
      <c r="G36" s="176">
        <f>E36*F36</f>
        <v>0</v>
      </c>
      <c r="O36" s="170">
        <v>2</v>
      </c>
      <c r="AA36" s="146">
        <v>12</v>
      </c>
      <c r="AB36" s="146">
        <v>0</v>
      </c>
      <c r="AC36" s="146">
        <v>125</v>
      </c>
      <c r="AZ36" s="146">
        <v>1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7">
        <v>12</v>
      </c>
      <c r="CB36" s="177">
        <v>0</v>
      </c>
      <c r="CZ36" s="146">
        <v>0</v>
      </c>
    </row>
    <row r="37" spans="1:15" ht="12.75">
      <c r="A37" s="178"/>
      <c r="B37" s="180"/>
      <c r="C37" s="224" t="s">
        <v>73</v>
      </c>
      <c r="D37" s="225"/>
      <c r="E37" s="181">
        <v>1</v>
      </c>
      <c r="F37" s="182"/>
      <c r="G37" s="183"/>
      <c r="M37" s="179">
        <v>1</v>
      </c>
      <c r="O37" s="170"/>
    </row>
    <row r="38" spans="1:104" ht="12.75">
      <c r="A38" s="171">
        <v>22</v>
      </c>
      <c r="B38" s="172" t="s">
        <v>131</v>
      </c>
      <c r="C38" s="173" t="s">
        <v>132</v>
      </c>
      <c r="D38" s="174" t="s">
        <v>126</v>
      </c>
      <c r="E38" s="175">
        <v>1</v>
      </c>
      <c r="F38" s="175">
        <v>0</v>
      </c>
      <c r="G38" s="176">
        <f>E38*F38</f>
        <v>0</v>
      </c>
      <c r="O38" s="170">
        <v>2</v>
      </c>
      <c r="AA38" s="146">
        <v>12</v>
      </c>
      <c r="AB38" s="146">
        <v>0</v>
      </c>
      <c r="AC38" s="146">
        <v>122</v>
      </c>
      <c r="AZ38" s="146">
        <v>1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A38" s="177">
        <v>12</v>
      </c>
      <c r="CB38" s="177">
        <v>0</v>
      </c>
      <c r="CZ38" s="146">
        <v>0</v>
      </c>
    </row>
    <row r="39" spans="1:15" ht="12.75">
      <c r="A39" s="178"/>
      <c r="B39" s="180"/>
      <c r="C39" s="224" t="s">
        <v>73</v>
      </c>
      <c r="D39" s="225"/>
      <c r="E39" s="181">
        <v>1</v>
      </c>
      <c r="F39" s="182"/>
      <c r="G39" s="183"/>
      <c r="M39" s="179">
        <v>1</v>
      </c>
      <c r="O39" s="170"/>
    </row>
    <row r="40" spans="1:57" ht="12.75">
      <c r="A40" s="184"/>
      <c r="B40" s="185" t="s">
        <v>74</v>
      </c>
      <c r="C40" s="186" t="str">
        <f>CONCATENATE(B31," ",C31)</f>
        <v>300 Stavební objekty</v>
      </c>
      <c r="D40" s="187"/>
      <c r="E40" s="188"/>
      <c r="F40" s="189"/>
      <c r="G40" s="190">
        <f>SUM(G31:G39)</f>
        <v>0</v>
      </c>
      <c r="O40" s="170">
        <v>4</v>
      </c>
      <c r="BA40" s="191">
        <f>SUM(BA31:BA39)</f>
        <v>0</v>
      </c>
      <c r="BB40" s="191">
        <f>SUM(BB31:BB39)</f>
        <v>0</v>
      </c>
      <c r="BC40" s="191">
        <f>SUM(BC31:BC39)</f>
        <v>0</v>
      </c>
      <c r="BD40" s="191">
        <f>SUM(BD31:BD39)</f>
        <v>0</v>
      </c>
      <c r="BE40" s="191">
        <f>SUM(BE31:BE39)</f>
        <v>0</v>
      </c>
    </row>
    <row r="41" ht="12.75">
      <c r="E41" s="146"/>
    </row>
    <row r="42" ht="12.75">
      <c r="E42" s="146"/>
    </row>
    <row r="43" ht="12.75">
      <c r="E43" s="146"/>
    </row>
    <row r="44" ht="12.75">
      <c r="E44" s="146"/>
    </row>
    <row r="45" ht="12.75">
      <c r="E45" s="146"/>
    </row>
    <row r="46" ht="12.75">
      <c r="E46" s="146"/>
    </row>
    <row r="47" ht="12.75">
      <c r="E47" s="146"/>
    </row>
    <row r="48" ht="12.75">
      <c r="E48" s="146"/>
    </row>
    <row r="49" ht="12.75">
      <c r="E49" s="146"/>
    </row>
    <row r="50" ht="12.75">
      <c r="E50" s="146"/>
    </row>
    <row r="51" ht="12.75">
      <c r="E51" s="146"/>
    </row>
    <row r="52" ht="12.75">
      <c r="E52" s="146"/>
    </row>
    <row r="53" ht="12.75">
      <c r="E53" s="146"/>
    </row>
    <row r="54" ht="12.75">
      <c r="E54" s="146"/>
    </row>
    <row r="55" ht="12.75">
      <c r="E55" s="146"/>
    </row>
    <row r="56" ht="12.75">
      <c r="E56" s="146"/>
    </row>
    <row r="57" ht="12.75">
      <c r="E57" s="146"/>
    </row>
    <row r="58" ht="12.75">
      <c r="E58" s="146"/>
    </row>
    <row r="59" ht="12.75">
      <c r="E59" s="146"/>
    </row>
    <row r="60" ht="12.75">
      <c r="E60" s="146"/>
    </row>
    <row r="61" ht="12.75">
      <c r="E61" s="146"/>
    </row>
    <row r="62" ht="12.75">
      <c r="E62" s="146"/>
    </row>
    <row r="63" ht="12.75">
      <c r="E63" s="146"/>
    </row>
    <row r="64" spans="1:7" ht="12.75">
      <c r="A64" s="192"/>
      <c r="B64" s="192"/>
      <c r="C64" s="192"/>
      <c r="D64" s="192"/>
      <c r="E64" s="192"/>
      <c r="F64" s="192"/>
      <c r="G64" s="192"/>
    </row>
    <row r="65" spans="1:7" ht="12.75">
      <c r="A65" s="192"/>
      <c r="B65" s="192"/>
      <c r="C65" s="192"/>
      <c r="D65" s="192"/>
      <c r="E65" s="192"/>
      <c r="F65" s="192"/>
      <c r="G65" s="192"/>
    </row>
    <row r="66" spans="1:7" ht="12.75">
      <c r="A66" s="192"/>
      <c r="B66" s="192"/>
      <c r="C66" s="192"/>
      <c r="D66" s="192"/>
      <c r="E66" s="192"/>
      <c r="F66" s="192"/>
      <c r="G66" s="192"/>
    </row>
    <row r="67" spans="1:7" ht="12.75">
      <c r="A67" s="192"/>
      <c r="B67" s="192"/>
      <c r="C67" s="192"/>
      <c r="D67" s="192"/>
      <c r="E67" s="192"/>
      <c r="F67" s="192"/>
      <c r="G67" s="192"/>
    </row>
    <row r="68" ht="12.75">
      <c r="E68" s="146"/>
    </row>
    <row r="69" ht="12.75">
      <c r="E69" s="146"/>
    </row>
    <row r="70" ht="12.75">
      <c r="E70" s="146"/>
    </row>
    <row r="71" ht="12.75">
      <c r="E71" s="146"/>
    </row>
    <row r="72" ht="12.75">
      <c r="E72" s="146"/>
    </row>
    <row r="73" ht="12.75">
      <c r="E73" s="146"/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spans="1:2" ht="12.75">
      <c r="A99" s="193"/>
      <c r="B99" s="193"/>
    </row>
    <row r="100" spans="1:7" ht="12.75">
      <c r="A100" s="192"/>
      <c r="B100" s="192"/>
      <c r="C100" s="195"/>
      <c r="D100" s="195"/>
      <c r="E100" s="196"/>
      <c r="F100" s="195"/>
      <c r="G100" s="197"/>
    </row>
    <row r="101" spans="1:7" ht="12.75">
      <c r="A101" s="198"/>
      <c r="B101" s="198"/>
      <c r="C101" s="192"/>
      <c r="D101" s="192"/>
      <c r="E101" s="199"/>
      <c r="F101" s="192"/>
      <c r="G101" s="192"/>
    </row>
    <row r="102" spans="1:7" ht="12.75">
      <c r="A102" s="192"/>
      <c r="B102" s="192"/>
      <c r="C102" s="192"/>
      <c r="D102" s="192"/>
      <c r="E102" s="199"/>
      <c r="F102" s="192"/>
      <c r="G102" s="192"/>
    </row>
    <row r="103" spans="1:7" ht="12.75">
      <c r="A103" s="192"/>
      <c r="B103" s="192"/>
      <c r="C103" s="192"/>
      <c r="D103" s="192"/>
      <c r="E103" s="199"/>
      <c r="F103" s="192"/>
      <c r="G103" s="192"/>
    </row>
    <row r="104" spans="1:7" ht="12.75">
      <c r="A104" s="192"/>
      <c r="B104" s="192"/>
      <c r="C104" s="192"/>
      <c r="D104" s="192"/>
      <c r="E104" s="199"/>
      <c r="F104" s="192"/>
      <c r="G104" s="192"/>
    </row>
    <row r="105" spans="1:7" ht="12.75">
      <c r="A105" s="192"/>
      <c r="B105" s="192"/>
      <c r="C105" s="192"/>
      <c r="D105" s="192"/>
      <c r="E105" s="199"/>
      <c r="F105" s="192"/>
      <c r="G105" s="192"/>
    </row>
    <row r="106" spans="1:7" ht="12.75">
      <c r="A106" s="192"/>
      <c r="B106" s="192"/>
      <c r="C106" s="192"/>
      <c r="D106" s="192"/>
      <c r="E106" s="199"/>
      <c r="F106" s="192"/>
      <c r="G106" s="192"/>
    </row>
    <row r="107" spans="1:7" ht="12.75">
      <c r="A107" s="192"/>
      <c r="B107" s="192"/>
      <c r="C107" s="192"/>
      <c r="D107" s="192"/>
      <c r="E107" s="199"/>
      <c r="F107" s="192"/>
      <c r="G107" s="192"/>
    </row>
    <row r="108" spans="1:7" ht="12.75">
      <c r="A108" s="192"/>
      <c r="B108" s="192"/>
      <c r="C108" s="192"/>
      <c r="D108" s="192"/>
      <c r="E108" s="199"/>
      <c r="F108" s="192"/>
      <c r="G108" s="192"/>
    </row>
    <row r="109" spans="1:7" ht="12.75">
      <c r="A109" s="192"/>
      <c r="B109" s="192"/>
      <c r="C109" s="192"/>
      <c r="D109" s="192"/>
      <c r="E109" s="199"/>
      <c r="F109" s="192"/>
      <c r="G109" s="192"/>
    </row>
    <row r="110" spans="1:7" ht="12.75">
      <c r="A110" s="192"/>
      <c r="B110" s="192"/>
      <c r="C110" s="192"/>
      <c r="D110" s="192"/>
      <c r="E110" s="199"/>
      <c r="F110" s="192"/>
      <c r="G110" s="192"/>
    </row>
    <row r="111" spans="1:7" ht="12.75">
      <c r="A111" s="192"/>
      <c r="B111" s="192"/>
      <c r="C111" s="192"/>
      <c r="D111" s="192"/>
      <c r="E111" s="199"/>
      <c r="F111" s="192"/>
      <c r="G111" s="192"/>
    </row>
    <row r="112" spans="1:7" ht="12.75">
      <c r="A112" s="192"/>
      <c r="B112" s="192"/>
      <c r="C112" s="192"/>
      <c r="D112" s="192"/>
      <c r="E112" s="199"/>
      <c r="F112" s="192"/>
      <c r="G112" s="192"/>
    </row>
    <row r="113" spans="1:7" ht="12.75">
      <c r="A113" s="192"/>
      <c r="B113" s="192"/>
      <c r="C113" s="192"/>
      <c r="D113" s="192"/>
      <c r="E113" s="199"/>
      <c r="F113" s="192"/>
      <c r="G113" s="192"/>
    </row>
  </sheetData>
  <sheetProtection/>
  <mergeCells count="10">
    <mergeCell ref="C33:D33"/>
    <mergeCell ref="C35:D35"/>
    <mergeCell ref="C37:D37"/>
    <mergeCell ref="C39:D39"/>
    <mergeCell ref="A1:G1"/>
    <mergeCell ref="A3:B3"/>
    <mergeCell ref="A4:B4"/>
    <mergeCell ref="E4:G4"/>
    <mergeCell ref="C12:D12"/>
    <mergeCell ref="C16:D1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Huk</dc:creator>
  <cp:keywords/>
  <dc:description/>
  <cp:lastModifiedBy>Miky</cp:lastModifiedBy>
  <dcterms:created xsi:type="dcterms:W3CDTF">2018-08-15T07:31:21Z</dcterms:created>
  <dcterms:modified xsi:type="dcterms:W3CDTF">2018-08-15T08:19:14Z</dcterms:modified>
  <cp:category/>
  <cp:version/>
  <cp:contentType/>
  <cp:contentStatus/>
</cp:coreProperties>
</file>