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9040" windowHeight="15840" activeTab="0"/>
  </bookViews>
  <sheets>
    <sheet name="upresneni" sheetId="32" r:id="rId1"/>
    <sheet name="souhrn" sheetId="1" r:id="rId2"/>
    <sheet name="VN" sheetId="2" r:id="rId3"/>
    <sheet name="so_01_demolice" sheetId="31" r:id="rId4"/>
    <sheet name="so_01_demolice_plyn" sheetId="30" r:id="rId5"/>
    <sheet name="celkem_so02" sheetId="4" r:id="rId6"/>
    <sheet name="asr_so02" sheetId="5" r:id="rId7"/>
    <sheet name="celkem_zti" sheetId="19" r:id="rId8"/>
    <sheet name="vnitrni_zti" sheetId="18" r:id="rId9"/>
    <sheet name="venkovni_zti" sheetId="17" r:id="rId10"/>
    <sheet name="ut" sheetId="21" r:id="rId11"/>
    <sheet name="hromosvod" sheetId="25" r:id="rId12"/>
    <sheet name="slp" sheetId="24" r:id="rId13"/>
    <sheet name="vzt" sheetId="23" r:id="rId14"/>
    <sheet name="celkem_nn" sheetId="29" r:id="rId15"/>
    <sheet name="nn" sheetId="28" r:id="rId16"/>
    <sheet name="celkem_mar" sheetId="27" r:id="rId17"/>
    <sheet name="mar" sheetId="26" r:id="rId18"/>
    <sheet name="celkem_so_03" sheetId="7" r:id="rId19"/>
    <sheet name="pol_so03" sheetId="6" r:id="rId20"/>
    <sheet name="celkem_so04" sheetId="10" r:id="rId21"/>
    <sheet name="pol_so04" sheetId="11" r:id="rId22"/>
    <sheet name="celkem_so06" sheetId="12" r:id="rId23"/>
    <sheet name="pol_so06" sheetId="13" r:id="rId24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dph1">NA()</definedName>
    <definedName name="_dph2">NA()</definedName>
    <definedName name="_dph3">NA()</definedName>
    <definedName name="AP_KMat" localSheetId="0">#REF!</definedName>
    <definedName name="AP_KMat">#REF!</definedName>
    <definedName name="AP_KMont" localSheetId="0">#REF!</definedName>
    <definedName name="AP_KMont">#REF!</definedName>
    <definedName name="AP_O" localSheetId="0">#REF!</definedName>
    <definedName name="AP_O">#REF!</definedName>
    <definedName name="AP_TMat" localSheetId="0">#REF!</definedName>
    <definedName name="AP_TMat">#REF!</definedName>
    <definedName name="AP_TMont" localSheetId="0">#REF!</definedName>
    <definedName name="AP_TMont">#REF!</definedName>
    <definedName name="AVT_KMat" localSheetId="0">#REF!</definedName>
    <definedName name="AVT_KMat">#REF!</definedName>
    <definedName name="AVT_KMont" localSheetId="0">#REF!</definedName>
    <definedName name="AVT_KMont">#REF!</definedName>
    <definedName name="AVT_O" localSheetId="0">#REF!</definedName>
    <definedName name="AVT_O">#REF!</definedName>
    <definedName name="AVT_TMat" localSheetId="0">#REF!</definedName>
    <definedName name="AVT_TMat">#REF!</definedName>
    <definedName name="AVT_TMont" localSheetId="0">#REF!</definedName>
    <definedName name="AVT_TMont">#REF!</definedName>
    <definedName name="CCTV_KMat" localSheetId="0">#REF!</definedName>
    <definedName name="CCTV_KMat">#REF!</definedName>
    <definedName name="CCTV_KMont" localSheetId="0">#REF!</definedName>
    <definedName name="CCTV_KMont">#REF!</definedName>
    <definedName name="CCTV_O" localSheetId="0">#REF!</definedName>
    <definedName name="CCTV_O">#REF!</definedName>
    <definedName name="CCTV_TMat" localSheetId="0">#REF!</definedName>
    <definedName name="CCTV_TMat">#REF!</definedName>
    <definedName name="CCTV_TMont" localSheetId="0">#REF!</definedName>
    <definedName name="CCTV_TMont">#REF!</definedName>
    <definedName name="CelkemDPHVypocet" localSheetId="18">'celkem_so_03'!$H$42</definedName>
    <definedName name="CelkemDPHVypocet">'celkem_zti'!#REF!</definedName>
    <definedName name="CenaCelkem" localSheetId="7">'celkem_zti'!#REF!</definedName>
    <definedName name="CenaCelkem" localSheetId="0">#REF!</definedName>
    <definedName name="CenaCelkem" localSheetId="9">'[2]Stavba'!$G$29</definedName>
    <definedName name="CenaCelkem" localSheetId="8">'[2]Stavba'!$G$29</definedName>
    <definedName name="CenaCelkem">'celkem_so_03'!$G$29</definedName>
    <definedName name="CenaCelkemBezDPH" localSheetId="7">'celkem_zti'!#REF!</definedName>
    <definedName name="CenaCelkemBezDPH" localSheetId="0">#REF!</definedName>
    <definedName name="CenaCelkemBezDPH">'celkem_so_03'!$G$28</definedName>
    <definedName name="CenaCelkemVypocet" localSheetId="18">'celkem_so_03'!$I$42</definedName>
    <definedName name="CenaCelkemVypocet">'[2]Stavba'!$I$43</definedName>
    <definedName name="CenikovaCena">'[1]Rekapitulace'!$S$3</definedName>
    <definedName name="cisloobjektu" localSheetId="6">'[3]Krycí list'!$A$5</definedName>
    <definedName name="cisloobjektu" localSheetId="18">'celkem_so_03'!$D$3</definedName>
    <definedName name="cisloobjektu" localSheetId="5">'[3]Krycí list'!$A$5</definedName>
    <definedName name="cisloobjektu" localSheetId="20">'[4]Krycí list'!$A$5</definedName>
    <definedName name="cisloobjektu" localSheetId="22">'[5]Krycí list'!$A$5</definedName>
    <definedName name="cisloobjektu" localSheetId="7">'celkem_zti'!#REF!</definedName>
    <definedName name="cisloobjektu" localSheetId="21">'[4]Krycí list'!$A$5</definedName>
    <definedName name="cisloobjektu" localSheetId="23">'[5]Krycí list'!$A$5</definedName>
    <definedName name="cisloobjektu" localSheetId="3">'[6]Krycí list'!$A$5</definedName>
    <definedName name="cisloobjektu" localSheetId="4">'[7]Krycí list'!$A$5</definedName>
    <definedName name="cisloobjektu" localSheetId="0">#REF!</definedName>
    <definedName name="cisloobjektu" localSheetId="13">'[8]Krycí list'!$A$4</definedName>
    <definedName name="cisloobjektu">#REF!</definedName>
    <definedName name="CisloRozpoctu" localSheetId="7">{#NAME?}</definedName>
    <definedName name="CisloRozpoctu" localSheetId="0">'[9]Krycí list'!$C$2</definedName>
    <definedName name="CisloRozpoctu" localSheetId="9">{#NAME?}</definedName>
    <definedName name="CisloRozpoctu" localSheetId="8">{#NAME?}</definedName>
    <definedName name="CisloRozpoctu">'[10]Krycí list'!$C$2</definedName>
    <definedName name="cislostavby" localSheetId="6">'[3]Krycí list'!$A$7</definedName>
    <definedName name="CisloStavby" localSheetId="18">'celkem_so_03'!$D$2</definedName>
    <definedName name="cislostavby" localSheetId="5">'[3]Krycí list'!$A$7</definedName>
    <definedName name="cislostavby" localSheetId="20">'[4]Krycí list'!$A$7</definedName>
    <definedName name="cislostavby" localSheetId="22">'[5]Krycí list'!$A$7</definedName>
    <definedName name="cislostavby" localSheetId="7">{#NAME?}</definedName>
    <definedName name="cislostavby" localSheetId="19">'[10]Krycí list'!$A$7</definedName>
    <definedName name="cislostavby" localSheetId="21">'[4]Krycí list'!$A$7</definedName>
    <definedName name="cislostavby" localSheetId="23">'[5]Krycí list'!$A$7</definedName>
    <definedName name="cislostavby" localSheetId="3">'[6]Krycí list'!$A$7</definedName>
    <definedName name="cislostavby" localSheetId="4">'[7]Krycí list'!$A$7</definedName>
    <definedName name="cislostavby" localSheetId="0">'[9]Krycí list'!$A$7</definedName>
    <definedName name="cislostavby" localSheetId="9">{#NAME?}</definedName>
    <definedName name="cislostavby" localSheetId="8">{#NAME?}</definedName>
    <definedName name="cislostavby" localSheetId="13">'[8]Krycí list'!$A$6</definedName>
    <definedName name="cislostavby">#REF!</definedName>
    <definedName name="CisloStavebnihoRozpoctu" localSheetId="7">'celkem_zti'!#REF!</definedName>
    <definedName name="CisloStavebnihoRozpoctu" localSheetId="0">#REF!</definedName>
    <definedName name="CisloStavebnihoRozpoctu">'celkem_so_03'!$D$4</definedName>
    <definedName name="dadresa" localSheetId="7">'celkem_zti'!#REF!</definedName>
    <definedName name="dadresa" localSheetId="0">#REF!</definedName>
    <definedName name="dadresa">'celkem_so_03'!$D$12:$G$12</definedName>
    <definedName name="Datum">#REF!</definedName>
    <definedName name="DIČ" localSheetId="18">'celkem_so_03'!$I$12</definedName>
    <definedName name="DIČ">'celkem_zti'!#REF!</definedName>
    <definedName name="Dil" localSheetId="5">'celkem_so02'!$A$6</definedName>
    <definedName name="Dil" localSheetId="22">'celkem_so06'!$A$6</definedName>
    <definedName name="Dil">'celkem_so04'!$A$6</definedName>
    <definedName name="dmisto" localSheetId="7">'celkem_zti'!#REF!</definedName>
    <definedName name="dmisto" localSheetId="0">#REF!</definedName>
    <definedName name="dmisto">'celkem_so_03'!$E$13:$G$13</definedName>
    <definedName name="Dodavka" localSheetId="5">'celkem_so02'!$G$42</definedName>
    <definedName name="Dodavka" localSheetId="20">'celkem_so04'!$G$14</definedName>
    <definedName name="Dodavka" localSheetId="22">'celkem_so06'!$G$15</definedName>
    <definedName name="Dodavka" localSheetId="21">'[4]Rekapitulace'!$G$14</definedName>
    <definedName name="Dodavka" localSheetId="23">'[5]Rekapitulace'!$G$15</definedName>
    <definedName name="Dodavka" localSheetId="3">'[6]Rekapitulace'!$G$13</definedName>
    <definedName name="Dodavka" localSheetId="4">'[7]Rekapitulace'!$G$13</definedName>
    <definedName name="Dodavka" localSheetId="13">'[8]Rekapitulace'!$G$8</definedName>
    <definedName name="Dodavka">'[3]Rekapitulace'!$G$44</definedName>
    <definedName name="Dodavka0" localSheetId="5">#REF!</definedName>
    <definedName name="Dodavka0" localSheetId="20">#REF!</definedName>
    <definedName name="Dodavka0" localSheetId="22">#REF!</definedName>
    <definedName name="Dodavka0" localSheetId="21">'pol_so04'!#REF!</definedName>
    <definedName name="Dodavka0" localSheetId="23">'pol_so06'!#REF!</definedName>
    <definedName name="Dodavka0" localSheetId="3">'so_01_demolice'!#REF!</definedName>
    <definedName name="Dodavka0" localSheetId="4">'so_01_demolice_plyn'!#REF!</definedName>
    <definedName name="Dodavka0" localSheetId="2">'VN'!#REF!</definedName>
    <definedName name="Dodavka0" localSheetId="13">'vzt'!#REF!</definedName>
    <definedName name="Dodavka0">'asr_so02'!#REF!</definedName>
    <definedName name="Dokument">'[1]Rekapitulace'!$O$2</definedName>
    <definedName name="DPH">'[1]Rekapitulace'!$J$1</definedName>
    <definedName name="DPHSni" localSheetId="7">'celkem_zti'!#REF!</definedName>
    <definedName name="DPHSni" localSheetId="0">'[11]Stavba'!$G$24</definedName>
    <definedName name="DPHSni" localSheetId="9">'[2]Stavba'!$G$24</definedName>
    <definedName name="DPHSni" localSheetId="8">'[2]Stavba'!$G$24</definedName>
    <definedName name="DPHSni">'celkem_so_03'!$G$24</definedName>
    <definedName name="DPHZakl" localSheetId="7">'celkem_zti'!#REF!</definedName>
    <definedName name="DPHZakl" localSheetId="0">'[11]Stavba'!$G$26</definedName>
    <definedName name="DPHZakl" localSheetId="9">'[2]Stavba'!$G$26</definedName>
    <definedName name="DPHZakl" localSheetId="8">'[2]Stavba'!$G$26</definedName>
    <definedName name="DPHZakl">'celkem_so_03'!$G$26</definedName>
    <definedName name="dpsc" localSheetId="18">'celkem_so_03'!$D$13</definedName>
    <definedName name="dpsc">'celkem_zti'!#REF!</definedName>
    <definedName name="DT_KMat" localSheetId="0">#REF!</definedName>
    <definedName name="DT_KMat">#REF!</definedName>
    <definedName name="DT_KMont" localSheetId="0">#REF!</definedName>
    <definedName name="DT_KMont">#REF!</definedName>
    <definedName name="DT_O" localSheetId="0">#REF!</definedName>
    <definedName name="DT_O">#REF!</definedName>
    <definedName name="DT_TMat" localSheetId="0">#REF!</definedName>
    <definedName name="DT_TMat">#REF!</definedName>
    <definedName name="DT_TMont" localSheetId="0">#REF!</definedName>
    <definedName name="DT_TMont">#REF!</definedName>
    <definedName name="EKV_KMat" localSheetId="0">#REF!</definedName>
    <definedName name="EKV_KMat">#REF!</definedName>
    <definedName name="EKV_KMont" localSheetId="0">#REF!</definedName>
    <definedName name="EKV_KMont">#REF!</definedName>
    <definedName name="EKV_O" localSheetId="0">#REF!</definedName>
    <definedName name="EKV_O">#REF!</definedName>
    <definedName name="EKV_TMat" localSheetId="0">#REF!</definedName>
    <definedName name="EKV_TMat">#REF!</definedName>
    <definedName name="EKV_TMont" localSheetId="0">#REF!</definedName>
    <definedName name="EKV_TMont">#REF!</definedName>
    <definedName name="EPS_KMat" localSheetId="0">#REF!</definedName>
    <definedName name="EPS_KMat">#REF!</definedName>
    <definedName name="EPS_KMont" localSheetId="0">#REF!</definedName>
    <definedName name="EPS_KMont">#REF!</definedName>
    <definedName name="EPS_O" localSheetId="0">#REF!</definedName>
    <definedName name="EPS_O">#REF!</definedName>
    <definedName name="EPS_TMat" localSheetId="0">#REF!</definedName>
    <definedName name="EPS_TMat">#REF!</definedName>
    <definedName name="EPS_TMont" localSheetId="0">#REF!</definedName>
    <definedName name="EPS_TMont">#REF!</definedName>
    <definedName name="footer">NA()</definedName>
    <definedName name="G___P__">'hromosvod'!$A$7:$CC$1067</definedName>
    <definedName name="Globalindex">'[1]Rekapitulace'!$Q$4</definedName>
    <definedName name="GMS_KMat" localSheetId="0">#REF!</definedName>
    <definedName name="GMS_KMat">#REF!</definedName>
    <definedName name="GMS_KMont" localSheetId="0">#REF!</definedName>
    <definedName name="GMS_KMont">#REF!</definedName>
    <definedName name="GMS_O" localSheetId="0">#REF!</definedName>
    <definedName name="GMS_O">#REF!</definedName>
    <definedName name="GMS_TMat" localSheetId="0">#REF!</definedName>
    <definedName name="GMS_TMat">#REF!</definedName>
    <definedName name="GMS_TMont" localSheetId="0">#REF!</definedName>
    <definedName name="GMS_TMont">#REF!</definedName>
    <definedName name="head1">NA()</definedName>
    <definedName name="Header">NA()</definedName>
    <definedName name="Hlava1">NA()</definedName>
    <definedName name="Hlava2">NA()</definedName>
    <definedName name="Hlava3">NA()</definedName>
    <definedName name="Hlava4">NA()</definedName>
    <definedName name="HSV" localSheetId="5">'celkem_so02'!$E$42</definedName>
    <definedName name="HSV" localSheetId="20">'celkem_so04'!$E$14</definedName>
    <definedName name="HSV" localSheetId="22">'celkem_so06'!$E$15</definedName>
    <definedName name="HSV" localSheetId="21">'[4]Rekapitulace'!$E$14</definedName>
    <definedName name="HSV" localSheetId="23">'[5]Rekapitulace'!$E$15</definedName>
    <definedName name="HSV" localSheetId="3">'[6]Rekapitulace'!$E$13</definedName>
    <definedName name="HSV" localSheetId="4">'[7]Rekapitulace'!$E$13</definedName>
    <definedName name="HSV" localSheetId="13">'[8]Rekapitulace'!$E$8</definedName>
    <definedName name="HSV">'[3]Rekapitulace'!$E$44</definedName>
    <definedName name="HSV0" localSheetId="5">#REF!</definedName>
    <definedName name="HSV0" localSheetId="20">#REF!</definedName>
    <definedName name="HSV0" localSheetId="22">#REF!</definedName>
    <definedName name="HSV0" localSheetId="21">'pol_so04'!#REF!</definedName>
    <definedName name="HSV0" localSheetId="23">'pol_so06'!#REF!</definedName>
    <definedName name="HSV0" localSheetId="3">'so_01_demolice'!#REF!</definedName>
    <definedName name="HSV0" localSheetId="4">'so_01_demolice_plyn'!#REF!</definedName>
    <definedName name="HSV0" localSheetId="2">'VN'!#REF!</definedName>
    <definedName name="HSV0" localSheetId="13">'vzt'!#REF!</definedName>
    <definedName name="HSV0">'asr_so02'!#REF!</definedName>
    <definedName name="HZS" localSheetId="5">'celkem_so02'!$I$42</definedName>
    <definedName name="HZS" localSheetId="20">'celkem_so04'!$I$14</definedName>
    <definedName name="HZS" localSheetId="22">'celkem_so06'!$I$15</definedName>
    <definedName name="HZS" localSheetId="21">'[4]Rekapitulace'!$I$14</definedName>
    <definedName name="HZS" localSheetId="23">'[5]Rekapitulace'!$I$15</definedName>
    <definedName name="HZS" localSheetId="3">'[6]Rekapitulace'!$I$13</definedName>
    <definedName name="HZS" localSheetId="4">'[7]Rekapitulace'!$I$13</definedName>
    <definedName name="HZS" localSheetId="13">'[8]Rekapitulace'!$I$8</definedName>
    <definedName name="HZS">'[3]Rekapitulace'!$I$44</definedName>
    <definedName name="HZS0" localSheetId="5">#REF!</definedName>
    <definedName name="HZS0" localSheetId="20">#REF!</definedName>
    <definedName name="HZS0" localSheetId="22">#REF!</definedName>
    <definedName name="HZS0" localSheetId="21">'pol_so04'!#REF!</definedName>
    <definedName name="HZS0" localSheetId="23">'pol_so06'!#REF!</definedName>
    <definedName name="HZS0" localSheetId="3">'so_01_demolice'!#REF!</definedName>
    <definedName name="HZS0" localSheetId="4">'so_01_demolice_plyn'!#REF!</definedName>
    <definedName name="HZS0" localSheetId="2">'VN'!#REF!</definedName>
    <definedName name="HZS0" localSheetId="13">'vzt'!#REF!</definedName>
    <definedName name="HZS0">'asr_so02'!#REF!</definedName>
    <definedName name="IČO" localSheetId="18">'celkem_so_03'!$I$11</definedName>
    <definedName name="IČO">'celkem_zti'!#REF!</definedName>
    <definedName name="JC_KMat" localSheetId="0">#REF!</definedName>
    <definedName name="JC_KMat">#REF!</definedName>
    <definedName name="JC_KMont" localSheetId="0">#REF!</definedName>
    <definedName name="JC_KMont">#REF!</definedName>
    <definedName name="JC_O" localSheetId="0">#REF!</definedName>
    <definedName name="JC_O">#REF!</definedName>
    <definedName name="JC_TMat" localSheetId="0">#REF!</definedName>
    <definedName name="JC_TMat">#REF!</definedName>
    <definedName name="JC_TMont" localSheetId="0">#REF!</definedName>
    <definedName name="JC_TMont">#REF!</definedName>
    <definedName name="JKSO">#REF!</definedName>
    <definedName name="Mena" localSheetId="7">'celkem_zti'!#REF!</definedName>
    <definedName name="Mena" localSheetId="0">'[11]Stavba'!$J$29</definedName>
    <definedName name="Mena" localSheetId="9">'[2]Stavba'!$J$29</definedName>
    <definedName name="Mena" localSheetId="8">'[2]Stavba'!$J$29</definedName>
    <definedName name="Mena">'[12]Stavba'!$J$29</definedName>
    <definedName name="MistoStavby" localSheetId="7">'celkem_zti'!#REF!</definedName>
    <definedName name="MistoStavby" localSheetId="0">#REF!</definedName>
    <definedName name="MistoStavby">'celkem_so_03'!$D$4</definedName>
    <definedName name="MJ">#REF!</definedName>
    <definedName name="Mont" localSheetId="5">'celkem_so02'!$H$42</definedName>
    <definedName name="Mont" localSheetId="20">'celkem_so04'!$H$14</definedName>
    <definedName name="Mont" localSheetId="22">'celkem_so06'!$H$15</definedName>
    <definedName name="Mont" localSheetId="21">'[4]Rekapitulace'!$H$14</definedName>
    <definedName name="Mont" localSheetId="23">'[5]Rekapitulace'!$H$15</definedName>
    <definedName name="Mont" localSheetId="3">'[6]Rekapitulace'!$H$13</definedName>
    <definedName name="Mont" localSheetId="4">'[7]Rekapitulace'!$H$13</definedName>
    <definedName name="Mont" localSheetId="13">'[8]Rekapitulace'!$H$8</definedName>
    <definedName name="Mont">'[3]Rekapitulace'!$H$44</definedName>
    <definedName name="Montaz0" localSheetId="5">#REF!</definedName>
    <definedName name="Montaz0" localSheetId="20">#REF!</definedName>
    <definedName name="Montaz0" localSheetId="22">#REF!</definedName>
    <definedName name="Montaz0" localSheetId="21">'pol_so04'!#REF!</definedName>
    <definedName name="Montaz0" localSheetId="23">'pol_so06'!#REF!</definedName>
    <definedName name="Montaz0" localSheetId="3">'so_01_demolice'!#REF!</definedName>
    <definedName name="Montaz0" localSheetId="4">'so_01_demolice_plyn'!#REF!</definedName>
    <definedName name="Montaz0" localSheetId="2">'VN'!#REF!</definedName>
    <definedName name="Montaz0" localSheetId="13">'vzt'!#REF!</definedName>
    <definedName name="Montaz0">'asr_so02'!#REF!</definedName>
    <definedName name="MS_M_BLESK" localSheetId="0">#REF!</definedName>
    <definedName name="MS_M_BLESK">#REF!</definedName>
    <definedName name="MS_M_VYKOPY" localSheetId="0">#REF!</definedName>
    <definedName name="MS_M_VYKOPY">#REF!</definedName>
    <definedName name="MS_P_BLESK" localSheetId="0">#REF!</definedName>
    <definedName name="MS_P_BLESK">#REF!</definedName>
    <definedName name="MS_P_vykopy" localSheetId="0">#REF!</definedName>
    <definedName name="MS_P_vykopy">#REF!</definedName>
    <definedName name="NAR_KMat" localSheetId="0">#REF!</definedName>
    <definedName name="NAR_KMat">#REF!</definedName>
    <definedName name="NAR_KMont" localSheetId="0">#REF!</definedName>
    <definedName name="NAR_KMont">#REF!</definedName>
    <definedName name="NAR_O" localSheetId="0">#REF!</definedName>
    <definedName name="NAR_O">#REF!</definedName>
    <definedName name="NAR_TMat" localSheetId="0">#REF!</definedName>
    <definedName name="NAR_TMat">#REF!</definedName>
    <definedName name="NAR_TMont" localSheetId="0">#REF!</definedName>
    <definedName name="NAR_TMont">#REF!</definedName>
    <definedName name="NazevDilu" localSheetId="5">'celkem_so02'!$B$6</definedName>
    <definedName name="NazevDilu" localSheetId="22">'celkem_so06'!$B$6</definedName>
    <definedName name="NazevDilu">'celkem_so04'!$B$6</definedName>
    <definedName name="nazevobjektu" localSheetId="6">'[3]Krycí list'!$C$5</definedName>
    <definedName name="nazevobjektu" localSheetId="18">'celkem_so_03'!$E$3</definedName>
    <definedName name="nazevobjektu" localSheetId="5">'[3]Krycí list'!$C$5</definedName>
    <definedName name="nazevobjektu" localSheetId="20">'[4]Krycí list'!$C$5</definedName>
    <definedName name="nazevobjektu" localSheetId="22">'[5]Krycí list'!$C$5</definedName>
    <definedName name="nazevobjektu" localSheetId="7">'celkem_zti'!#REF!</definedName>
    <definedName name="nazevobjektu" localSheetId="21">'[4]Krycí list'!$C$5</definedName>
    <definedName name="nazevobjektu" localSheetId="23">'[5]Krycí list'!$C$5</definedName>
    <definedName name="nazevobjektu" localSheetId="3">'[6]Krycí list'!$C$5</definedName>
    <definedName name="nazevobjektu" localSheetId="4">'[7]Krycí list'!$C$5</definedName>
    <definedName name="nazevobjektu" localSheetId="0">#REF!</definedName>
    <definedName name="nazevobjektu" localSheetId="13">'[8]Krycí list'!$C$4</definedName>
    <definedName name="nazevobjektu">#REF!</definedName>
    <definedName name="NazevRozpoctu" localSheetId="7">{#NAME?}</definedName>
    <definedName name="NazevRozpoctu" localSheetId="0">'[9]Krycí list'!$D$2</definedName>
    <definedName name="NazevRozpoctu" localSheetId="9">{#NAME?}</definedName>
    <definedName name="NazevRozpoctu" localSheetId="8">{#NAME?}</definedName>
    <definedName name="NazevRozpoctu">'[10]Krycí list'!$D$2</definedName>
    <definedName name="nazevstavby" localSheetId="6">'[3]Krycí list'!$C$7</definedName>
    <definedName name="NazevStavby" localSheetId="18">'celkem_so_03'!$E$2</definedName>
    <definedName name="nazevstavby" localSheetId="5">'[3]Krycí list'!$C$7</definedName>
    <definedName name="nazevstavby" localSheetId="20">'[4]Krycí list'!$C$7</definedName>
    <definedName name="nazevstavby" localSheetId="22">'[5]Krycí list'!$C$7</definedName>
    <definedName name="nazevstavby" localSheetId="7">{#NAME?}</definedName>
    <definedName name="nazevstavby" localSheetId="19">'[10]Krycí list'!$C$7</definedName>
    <definedName name="nazevstavby" localSheetId="21">'[4]Krycí list'!$C$7</definedName>
    <definedName name="nazevstavby" localSheetId="23">'[5]Krycí list'!$C$7</definedName>
    <definedName name="nazevstavby" localSheetId="3">'[6]Krycí list'!$C$7</definedName>
    <definedName name="nazevstavby" localSheetId="4">'[7]Krycí list'!$C$7</definedName>
    <definedName name="nazevstavby" localSheetId="0">'[9]Krycí list'!$C$7</definedName>
    <definedName name="nazevstavby" localSheetId="9">{#NAME?}</definedName>
    <definedName name="nazevstavby" localSheetId="8">{#NAME?}</definedName>
    <definedName name="nazevstavby" localSheetId="13">'[8]Krycí list'!$C$6</definedName>
    <definedName name="nazevstavby">#REF!</definedName>
    <definedName name="NazevStavebnihoRozpoctu" localSheetId="7">'celkem_zti'!#REF!</definedName>
    <definedName name="NazevStavebnihoRozpoctu" localSheetId="0">#REF!</definedName>
    <definedName name="NazevStavebnihoRozpoctu">'celkem_so_03'!$E$4</definedName>
    <definedName name="_xlnm.Print_Titles">{#NAME?}</definedName>
    <definedName name="oadresa" localSheetId="7">'celkem_zti'!#REF!</definedName>
    <definedName name="oadresa" localSheetId="0">#REF!</definedName>
    <definedName name="oadresa">'celkem_so_03'!$D$6</definedName>
    <definedName name="Objednatel" localSheetId="18">'celkem_so_03'!$D$5</definedName>
    <definedName name="Objednatel" localSheetId="7">'celkem_zti'!#REF!</definedName>
    <definedName name="Objednatel">#REF!</definedName>
    <definedName name="Objekt" localSheetId="18">'celkem_so_03'!$B$38</definedName>
    <definedName name="Objekt">'celkem_zti'!$B$3</definedName>
    <definedName name="_xlnm.Print_Area" localSheetId="6">'asr_so02'!$A$1:$G$3515</definedName>
    <definedName name="_xlnm.Print_Area" localSheetId="14">'celkem_nn'!$A$1:$C$12</definedName>
    <definedName name="_xlnm.Print_Area" localSheetId="18">'celkem_so_03'!$A$1:$J$55</definedName>
    <definedName name="_xlnm.Print_Area" localSheetId="5">'celkem_so02'!$A$1:$I$45</definedName>
    <definedName name="_xlnm.Print_Area" localSheetId="20">'celkem_so04'!$A$1:$I$15</definedName>
    <definedName name="_xlnm.Print_Area" localSheetId="22">'celkem_so06'!$A$1:$I$16</definedName>
    <definedName name="_xlnm.Print_Area" localSheetId="11">'hromosvod'!$A$1:$G$50</definedName>
    <definedName name="_xlnm.Print_Area" localSheetId="15">'nn'!$A$3:$I$631</definedName>
    <definedName name="_xlnm.Print_Area" localSheetId="19">'pol_so03'!$A$1:$K$41</definedName>
    <definedName name="_xlnm.Print_Area" localSheetId="21">'pol_so04'!$A$1:$G$116</definedName>
    <definedName name="_xlnm.Print_Area" localSheetId="23">'pol_so06'!$A$1:$G$156</definedName>
    <definedName name="_xlnm.Print_Area" localSheetId="3">'so_01_demolice'!$A$1:$K$78</definedName>
    <definedName name="_xlnm.Print_Area" localSheetId="4">'so_01_demolice_plyn'!$A$1:$K$76</definedName>
    <definedName name="_xlnm.Print_Area" localSheetId="0">'upresneni'!$A$1:$G$175</definedName>
    <definedName name="_xlnm.Print_Area" localSheetId="2">'VN'!$A$1:$G$70</definedName>
    <definedName name="_xlnm.Print_Area" localSheetId="13">'vzt'!$A$1:$G$208</definedName>
    <definedName name="_xlnm.Print_Area">{#NAME?}</definedName>
    <definedName name="Oblast_tisku_MI" localSheetId="11">'hromosvod'!$A$1:$E$6</definedName>
    <definedName name="odic" localSheetId="18">'celkem_so_03'!$I$6</definedName>
    <definedName name="odic">'celkem_zti'!#REF!</definedName>
    <definedName name="oico" localSheetId="18">'celkem_so_03'!$I$5</definedName>
    <definedName name="oico">'celkem_zti'!#REF!</definedName>
    <definedName name="omisto" localSheetId="18">'celkem_so_03'!$E$7</definedName>
    <definedName name="omisto">'celkem_zti'!#REF!</definedName>
    <definedName name="onazev" localSheetId="18">'celkem_so_03'!$D$6</definedName>
    <definedName name="onazev">'celkem_zti'!#REF!</definedName>
    <definedName name="opsc" localSheetId="18">'celkem_so_03'!$D$7</definedName>
    <definedName name="opsc">'celkem_zti'!#REF!</definedName>
    <definedName name="padresa" localSheetId="7">'celkem_zti'!#REF!</definedName>
    <definedName name="padresa" localSheetId="0">#REF!</definedName>
    <definedName name="padresa">'celkem_so_03'!$D$9</definedName>
    <definedName name="pdic" localSheetId="7">'celkem_zti'!#REF!</definedName>
    <definedName name="pdic" localSheetId="0">#REF!</definedName>
    <definedName name="pdic">'celkem_so_03'!$I$9</definedName>
    <definedName name="pico" localSheetId="7">'celkem_zti'!#REF!</definedName>
    <definedName name="pico" localSheetId="0">#REF!</definedName>
    <definedName name="pico">'celkem_so_03'!$I$8</definedName>
    <definedName name="pmisto" localSheetId="7">'celkem_zti'!#REF!</definedName>
    <definedName name="pmisto" localSheetId="0">#REF!</definedName>
    <definedName name="pmisto">'celkem_so_03'!$E$10</definedName>
    <definedName name="PocetMJ" localSheetId="18">#REF!</definedName>
    <definedName name="PocetMJ" localSheetId="20">'[4]Krycí list'!$G$6</definedName>
    <definedName name="PocetMJ" localSheetId="22">'[5]Krycí list'!$G$6</definedName>
    <definedName name="PocetMJ" localSheetId="7">#REF!</definedName>
    <definedName name="PocetMJ" localSheetId="19">#REF!</definedName>
    <definedName name="PocetMJ" localSheetId="21">'[4]Krycí list'!$G$6</definedName>
    <definedName name="PocetMJ" localSheetId="23">'[5]Krycí list'!$G$6</definedName>
    <definedName name="PocetMJ" localSheetId="3">'[6]Krycí list'!$G$6</definedName>
    <definedName name="PocetMJ" localSheetId="4">'[7]Krycí list'!$G$6</definedName>
    <definedName name="PocetMJ" localSheetId="0">#REF!</definedName>
    <definedName name="PocetMJ" localSheetId="9">#REF!</definedName>
    <definedName name="PocetMJ" localSheetId="8">#REF!</definedName>
    <definedName name="PocetMJ" localSheetId="13">'[8]Krycí list'!$G$7</definedName>
    <definedName name="PocetMJ">'[3]Krycí list'!$G$6</definedName>
    <definedName name="PoptavkaID" localSheetId="7">'celkem_zti'!#REF!</definedName>
    <definedName name="PoptavkaID" localSheetId="0">#REF!</definedName>
    <definedName name="PoptavkaID">'celkem_so_03'!$A$1</definedName>
    <definedName name="Poznamka" localSheetId="12">NA()</definedName>
    <definedName name="Poznamka">#REF!</definedName>
    <definedName name="pPSC" localSheetId="7">'celkem_zti'!#REF!</definedName>
    <definedName name="pPSC" localSheetId="0">#REF!</definedName>
    <definedName name="pPSC">'celkem_so_03'!$D$10</definedName>
    <definedName name="Print_Area_1" localSheetId="7">{#NAME?}</definedName>
    <definedName name="Print_Area_1" localSheetId="8">{#NAME?}</definedName>
    <definedName name="Print_Area_1">{#NAME?}</definedName>
    <definedName name="Print_Area_1_1">'venkovni_zti'!$A$1:$K$127</definedName>
    <definedName name="Print_Area_2" localSheetId="7">{#NAME?}</definedName>
    <definedName name="Print_Area_2" localSheetId="8">{#NAME?}</definedName>
    <definedName name="Print_Area_2">{#NAME?}</definedName>
    <definedName name="Print_Area_2_1">'celkem_zti'!$A$2:$F$8</definedName>
    <definedName name="Print_Area_3">'vnitrni_zti'!$A$1:$K$260</definedName>
    <definedName name="Print_Titles_1" localSheetId="7">{#NAME?}</definedName>
    <definedName name="Print_Titles_1" localSheetId="8">{#NAME?}</definedName>
    <definedName name="Print_Titles_1">{#NAME?}</definedName>
    <definedName name="Print_Titles_1_1">'venkovni_zti'!$1:$7</definedName>
    <definedName name="Print_Titles_2">'vnitrni_zti'!$1:$7</definedName>
    <definedName name="Projektant" localSheetId="18">'celkem_so_03'!$D$8</definedName>
    <definedName name="Projektant" localSheetId="7">'celkem_zti'!#REF!</definedName>
    <definedName name="Projektant" localSheetId="0">#REF!</definedName>
    <definedName name="Projektant">#REF!</definedName>
    <definedName name="PS_KMat" localSheetId="0">#REF!</definedName>
    <definedName name="PS_KMat">#REF!</definedName>
    <definedName name="PS_KMont" localSheetId="0">#REF!</definedName>
    <definedName name="PS_KMont">#REF!</definedName>
    <definedName name="PS_O" localSheetId="0">#REF!</definedName>
    <definedName name="PS_O">#REF!</definedName>
    <definedName name="PS_TMat" localSheetId="0">#REF!</definedName>
    <definedName name="PS_TMat">#REF!</definedName>
    <definedName name="PS_TMont" localSheetId="0">#REF!</definedName>
    <definedName name="PS_TMont">#REF!</definedName>
    <definedName name="PSV" localSheetId="5">'celkem_so02'!$F$42</definedName>
    <definedName name="PSV" localSheetId="20">'celkem_so04'!$F$14</definedName>
    <definedName name="PSV" localSheetId="22">'celkem_so06'!$F$15</definedName>
    <definedName name="PSV" localSheetId="21">'[4]Rekapitulace'!$F$14</definedName>
    <definedName name="PSV" localSheetId="23">'[5]Rekapitulace'!$F$15</definedName>
    <definedName name="PSV" localSheetId="3">'[6]Rekapitulace'!$F$13</definedName>
    <definedName name="PSV" localSheetId="4">'[7]Rekapitulace'!$F$13</definedName>
    <definedName name="PSV" localSheetId="13">'[8]Rekapitulace'!$F$8</definedName>
    <definedName name="PSV">'[3]Rekapitulace'!$F$44</definedName>
    <definedName name="PSV0" localSheetId="5">#REF!</definedName>
    <definedName name="PSV0" localSheetId="20">#REF!</definedName>
    <definedName name="PSV0" localSheetId="22">#REF!</definedName>
    <definedName name="PSV0" localSheetId="21">'pol_so04'!#REF!</definedName>
    <definedName name="PSV0" localSheetId="23">'pol_so06'!#REF!</definedName>
    <definedName name="PSV0" localSheetId="3">'so_01_demolice'!#REF!</definedName>
    <definedName name="PSV0" localSheetId="4">'so_01_demolice_plyn'!#REF!</definedName>
    <definedName name="PSV0" localSheetId="2">'VN'!#REF!</definedName>
    <definedName name="PSV0" localSheetId="13">'vzt'!#REF!</definedName>
    <definedName name="PSV0">'asr_so02'!#REF!</definedName>
    <definedName name="PZTS_KMat" localSheetId="0">#REF!</definedName>
    <definedName name="PZTS_KMat">#REF!</definedName>
    <definedName name="PZTS_KMont" localSheetId="0">#REF!</definedName>
    <definedName name="PZTS_KMont">#REF!</definedName>
    <definedName name="PZTS_O" localSheetId="0">#REF!</definedName>
    <definedName name="PZTS_O">#REF!</definedName>
    <definedName name="PZTS_TMat" localSheetId="0">#REF!</definedName>
    <definedName name="PZTS_TMat">#REF!</definedName>
    <definedName name="PZTS_TMont" localSheetId="0">#REF!</definedName>
    <definedName name="PZTS_TMont">#REF!</definedName>
    <definedName name="RO_KMat" localSheetId="0">#REF!</definedName>
    <definedName name="RO_KMat">#REF!</definedName>
    <definedName name="RO_KMont" localSheetId="0">#REF!</definedName>
    <definedName name="RO_KMont">#REF!</definedName>
    <definedName name="RO_O" localSheetId="0">#REF!</definedName>
    <definedName name="RO_O">#REF!</definedName>
    <definedName name="RO_TMat" localSheetId="0">#REF!</definedName>
    <definedName name="RO_TMat">#REF!</definedName>
    <definedName name="RO_TMont" localSheetId="0">#REF!</definedName>
    <definedName name="RO_TMont">#REF!</definedName>
    <definedName name="RTS" localSheetId="0">#REF!</definedName>
    <definedName name="RTS">#REF!</definedName>
    <definedName name="SazbaDPH1" localSheetId="18">'celkem_so_03'!$E$23</definedName>
    <definedName name="SazbaDPH1" localSheetId="20">'[4]Krycí list'!$C$30</definedName>
    <definedName name="SazbaDPH1" localSheetId="22">'[5]Krycí list'!$C$30</definedName>
    <definedName name="SazbaDPH1" localSheetId="7">'celkem_zti'!#REF!</definedName>
    <definedName name="SazbaDPH1" localSheetId="19">'[10]Krycí list'!$C$30</definedName>
    <definedName name="SazbaDPH1" localSheetId="21">'[4]Krycí list'!$C$30</definedName>
    <definedName name="SazbaDPH1" localSheetId="23">'[5]Krycí list'!$C$30</definedName>
    <definedName name="SazbaDPH1" localSheetId="3">'[6]Krycí list'!$C$30</definedName>
    <definedName name="SazbaDPH1" localSheetId="4">'[7]Krycí list'!$C$30</definedName>
    <definedName name="SazbaDPH1" localSheetId="0">'[9]Krycí list'!$C$30</definedName>
    <definedName name="SazbaDPH1" localSheetId="9">'[2]Stavba'!$E$23</definedName>
    <definedName name="SazbaDPH1" localSheetId="8">'[2]Stavba'!$E$23</definedName>
    <definedName name="SazbaDPH1">'[3]Krycí list'!$C$30</definedName>
    <definedName name="SazbaDPH1_1" localSheetId="7">{#NAME?}</definedName>
    <definedName name="SazbaDPH1_1" localSheetId="8">{#NAME?}</definedName>
    <definedName name="SazbaDPH1_1">{#NAME?}</definedName>
    <definedName name="SazbaDPH2" localSheetId="18">'celkem_so_03'!$E$25</definedName>
    <definedName name="SazbaDPH2" localSheetId="20">'[4]Krycí list'!$C$32</definedName>
    <definedName name="SazbaDPH2" localSheetId="22">'[5]Krycí list'!$C$32</definedName>
    <definedName name="SazbaDPH2" localSheetId="7">'celkem_zti'!#REF!</definedName>
    <definedName name="SazbaDPH2" localSheetId="19">'[10]Krycí list'!$C$32</definedName>
    <definedName name="SazbaDPH2" localSheetId="21">'[4]Krycí list'!$C$32</definedName>
    <definedName name="SazbaDPH2" localSheetId="23">'[5]Krycí list'!$C$32</definedName>
    <definedName name="SazbaDPH2" localSheetId="3">'[6]Krycí list'!$C$32</definedName>
    <definedName name="SazbaDPH2" localSheetId="4">'[7]Krycí list'!$C$32</definedName>
    <definedName name="SazbaDPH2" localSheetId="0">'[9]Krycí list'!$C$32</definedName>
    <definedName name="SazbaDPH2" localSheetId="9">'[2]Stavba'!$E$25</definedName>
    <definedName name="SazbaDPH2" localSheetId="8">'[2]Stavba'!$E$25</definedName>
    <definedName name="SazbaDPH2">'[3]Krycí list'!$C$32</definedName>
    <definedName name="SazbaDPH2_1" localSheetId="7">{#NAME?}</definedName>
    <definedName name="SazbaDPH2_1" localSheetId="8">{#NAME?}</definedName>
    <definedName name="SazbaDPH2_1">{#NAME?}</definedName>
    <definedName name="SK_KMat" localSheetId="0">#REF!</definedName>
    <definedName name="SK_KMat">#REF!</definedName>
    <definedName name="SK_KMont" localSheetId="0">#REF!</definedName>
    <definedName name="SK_KMont">#REF!</definedName>
    <definedName name="SK_O" localSheetId="0">#REF!</definedName>
    <definedName name="SK_O">#REF!</definedName>
    <definedName name="SK_TMat" localSheetId="0">#REF!</definedName>
    <definedName name="SK_TMat">#REF!</definedName>
    <definedName name="SK_TMont" localSheetId="0">#REF!</definedName>
    <definedName name="SK_TMont">#REF!</definedName>
    <definedName name="SloupecCC" localSheetId="18">#REF!</definedName>
    <definedName name="SloupecCC" localSheetId="7">#REF!</definedName>
    <definedName name="SloupecCC" localSheetId="19">#REF!</definedName>
    <definedName name="SloupecCC" localSheetId="21">'pol_so04'!$G$6</definedName>
    <definedName name="SloupecCC" localSheetId="23">'pol_so06'!$G$6</definedName>
    <definedName name="SloupecCC" localSheetId="3">'so_01_demolice'!$G$6</definedName>
    <definedName name="SloupecCC" localSheetId="4">'so_01_demolice_plyn'!$G$6</definedName>
    <definedName name="SloupecCC" localSheetId="0">#REF!</definedName>
    <definedName name="SloupecCC" localSheetId="9">#REF!</definedName>
    <definedName name="SloupecCC" localSheetId="2">'VN'!$G$6</definedName>
    <definedName name="SloupecCC" localSheetId="8">#REF!</definedName>
    <definedName name="SloupecCC" localSheetId="13">'vzt'!$G$6</definedName>
    <definedName name="SloupecCC">'asr_so02'!$G$6</definedName>
    <definedName name="SloupecCisloPol" localSheetId="18">#REF!</definedName>
    <definedName name="SloupecCisloPol" localSheetId="7">#REF!</definedName>
    <definedName name="SloupecCisloPol" localSheetId="19">#REF!</definedName>
    <definedName name="SloupecCisloPol" localSheetId="21">'pol_so04'!$B$6</definedName>
    <definedName name="SloupecCisloPol" localSheetId="23">'pol_so06'!$B$6</definedName>
    <definedName name="SloupecCisloPol" localSheetId="3">'so_01_demolice'!$B$6</definedName>
    <definedName name="SloupecCisloPol" localSheetId="4">'so_01_demolice_plyn'!$B$6</definedName>
    <definedName name="SloupecCisloPol" localSheetId="0">#REF!</definedName>
    <definedName name="SloupecCisloPol" localSheetId="9">#REF!</definedName>
    <definedName name="SloupecCisloPol" localSheetId="2">'VN'!$B$6</definedName>
    <definedName name="SloupecCisloPol" localSheetId="8">#REF!</definedName>
    <definedName name="SloupecCisloPol" localSheetId="13">'vzt'!$B$6</definedName>
    <definedName name="SloupecCisloPol">'asr_so02'!$B$6</definedName>
    <definedName name="SloupecCH" localSheetId="3">'so_01_demolice'!$I$6</definedName>
    <definedName name="SloupecCH" localSheetId="4">'so_01_demolice_plyn'!$I$6</definedName>
    <definedName name="SloupecCH">'vzt'!#REF!</definedName>
    <definedName name="SloupecJC" localSheetId="18">#REF!</definedName>
    <definedName name="SloupecJC" localSheetId="7">#REF!</definedName>
    <definedName name="SloupecJC" localSheetId="19">#REF!</definedName>
    <definedName name="SloupecJC" localSheetId="21">'pol_so04'!$F$6</definedName>
    <definedName name="SloupecJC" localSheetId="23">'pol_so06'!$F$6</definedName>
    <definedName name="SloupecJC" localSheetId="3">'so_01_demolice'!$F$6</definedName>
    <definedName name="SloupecJC" localSheetId="4">'so_01_demolice_plyn'!$F$6</definedName>
    <definedName name="SloupecJC" localSheetId="0">#REF!</definedName>
    <definedName name="SloupecJC" localSheetId="9">#REF!</definedName>
    <definedName name="SloupecJC" localSheetId="2">'VN'!$F$6</definedName>
    <definedName name="SloupecJC" localSheetId="8">#REF!</definedName>
    <definedName name="SloupecJC" localSheetId="13">'vzt'!$F$6</definedName>
    <definedName name="SloupecJC">'asr_so02'!$F$6</definedName>
    <definedName name="SloupecJH" localSheetId="3">'so_01_demolice'!$H$6</definedName>
    <definedName name="SloupecJH" localSheetId="4">'so_01_demolice_plyn'!$H$6</definedName>
    <definedName name="SloupecJH">'vzt'!#REF!</definedName>
    <definedName name="SloupecMJ" localSheetId="18">#REF!</definedName>
    <definedName name="SloupecMJ" localSheetId="7">#REF!</definedName>
    <definedName name="SloupecMJ" localSheetId="19">#REF!</definedName>
    <definedName name="SloupecMJ" localSheetId="21">'pol_so04'!$D$6</definedName>
    <definedName name="SloupecMJ" localSheetId="23">'pol_so06'!$D$6</definedName>
    <definedName name="SloupecMJ" localSheetId="3">'so_01_demolice'!$D$6</definedName>
    <definedName name="SloupecMJ" localSheetId="4">'so_01_demolice_plyn'!$D$6</definedName>
    <definedName name="SloupecMJ" localSheetId="0">#REF!</definedName>
    <definedName name="SloupecMJ" localSheetId="9">#REF!</definedName>
    <definedName name="SloupecMJ" localSheetId="2">'VN'!$D$6</definedName>
    <definedName name="SloupecMJ" localSheetId="8">#REF!</definedName>
    <definedName name="SloupecMJ" localSheetId="13">'vzt'!$D$6</definedName>
    <definedName name="SloupecMJ">'asr_so02'!$D$6</definedName>
    <definedName name="SloupecMnozstvi" localSheetId="18">#REF!</definedName>
    <definedName name="SloupecMnozstvi" localSheetId="7">#REF!</definedName>
    <definedName name="SloupecMnozstvi" localSheetId="19">#REF!</definedName>
    <definedName name="SloupecMnozstvi" localSheetId="21">'pol_so04'!$E$6</definedName>
    <definedName name="SloupecMnozstvi" localSheetId="23">'pol_so06'!$E$6</definedName>
    <definedName name="SloupecMnozstvi" localSheetId="3">'so_01_demolice'!$E$6</definedName>
    <definedName name="SloupecMnozstvi" localSheetId="4">'so_01_demolice_plyn'!$E$6</definedName>
    <definedName name="SloupecMnozstvi" localSheetId="0">#REF!</definedName>
    <definedName name="SloupecMnozstvi" localSheetId="9">#REF!</definedName>
    <definedName name="SloupecMnozstvi" localSheetId="2">'VN'!$E$6</definedName>
    <definedName name="SloupecMnozstvi" localSheetId="8">#REF!</definedName>
    <definedName name="SloupecMnozstvi" localSheetId="13">'vzt'!$E$6</definedName>
    <definedName name="SloupecMnozstvi">'asr_so02'!$E$6</definedName>
    <definedName name="SloupecNazPol" localSheetId="18">#REF!</definedName>
    <definedName name="SloupecNazPol" localSheetId="7">#REF!</definedName>
    <definedName name="SloupecNazPol" localSheetId="19">#REF!</definedName>
    <definedName name="SloupecNazPol" localSheetId="21">'pol_so04'!$C$6</definedName>
    <definedName name="SloupecNazPol" localSheetId="23">'pol_so06'!$C$6</definedName>
    <definedName name="SloupecNazPol" localSheetId="3">'so_01_demolice'!$C$6</definedName>
    <definedName name="SloupecNazPol" localSheetId="4">'so_01_demolice_plyn'!$C$6</definedName>
    <definedName name="SloupecNazPol" localSheetId="0">#REF!</definedName>
    <definedName name="SloupecNazPol" localSheetId="9">#REF!</definedName>
    <definedName name="SloupecNazPol" localSheetId="2">'VN'!$C$6</definedName>
    <definedName name="SloupecNazPol" localSheetId="8">#REF!</definedName>
    <definedName name="SloupecNazPol" localSheetId="13">'vzt'!$C$6</definedName>
    <definedName name="SloupecNazPol">'asr_so02'!$C$6</definedName>
    <definedName name="SloupecPC" localSheetId="18">#REF!</definedName>
    <definedName name="SloupecPC" localSheetId="7">#REF!</definedName>
    <definedName name="SloupecPC" localSheetId="19">#REF!</definedName>
    <definedName name="SloupecPC" localSheetId="21">'pol_so04'!$A$6</definedName>
    <definedName name="SloupecPC" localSheetId="23">'pol_so06'!$A$6</definedName>
    <definedName name="SloupecPC" localSheetId="3">'so_01_demolice'!$A$6</definedName>
    <definedName name="SloupecPC" localSheetId="4">'so_01_demolice_plyn'!$A$6</definedName>
    <definedName name="SloupecPC" localSheetId="0">#REF!</definedName>
    <definedName name="SloupecPC" localSheetId="9">#REF!</definedName>
    <definedName name="SloupecPC" localSheetId="2">'VN'!$A$6</definedName>
    <definedName name="SloupecPC" localSheetId="8">#REF!</definedName>
    <definedName name="SloupecPC" localSheetId="13">'vzt'!$A$6</definedName>
    <definedName name="SloupecPC">'asr_so02'!$A$6</definedName>
    <definedName name="solver_lin" localSheetId="6" hidden="1">0</definedName>
    <definedName name="solver_lin" localSheetId="21" hidden="1">0</definedName>
    <definedName name="solver_lin" localSheetId="23" hidden="1">0</definedName>
    <definedName name="solver_lin" localSheetId="3" hidden="1">0</definedName>
    <definedName name="solver_lin" localSheetId="4" hidden="1">0</definedName>
    <definedName name="solver_lin" localSheetId="2" hidden="1">0</definedName>
    <definedName name="solver_lin" localSheetId="13">0</definedName>
    <definedName name="solver_num" localSheetId="6" hidden="1">0</definedName>
    <definedName name="solver_num" localSheetId="21" hidden="1">0</definedName>
    <definedName name="solver_num" localSheetId="23" hidden="1">0</definedName>
    <definedName name="solver_num" localSheetId="3" hidden="1">0</definedName>
    <definedName name="solver_num" localSheetId="4" hidden="1">0</definedName>
    <definedName name="solver_num" localSheetId="2" hidden="1">0</definedName>
    <definedName name="solver_num" localSheetId="13">0</definedName>
    <definedName name="solver_opt" localSheetId="6" hidden="1">'asr_so02'!#REF!</definedName>
    <definedName name="solver_opt" localSheetId="21" hidden="1">'pol_so04'!#REF!</definedName>
    <definedName name="solver_opt" localSheetId="23" hidden="1">'pol_so06'!#REF!</definedName>
    <definedName name="solver_opt" localSheetId="3" hidden="1">'so_01_demolice'!#REF!</definedName>
    <definedName name="solver_opt" localSheetId="4" hidden="1">'so_01_demolice_plyn'!#REF!</definedName>
    <definedName name="solver_opt" localSheetId="2" hidden="1">'VN'!#REF!</definedName>
    <definedName name="solver_opt" localSheetId="13">'vzt'!#REF!</definedName>
    <definedName name="solver_typ" localSheetId="6" hidden="1">1</definedName>
    <definedName name="solver_typ" localSheetId="21" hidden="1">1</definedName>
    <definedName name="solver_typ" localSheetId="23" hidden="1">1</definedName>
    <definedName name="solver_typ" localSheetId="3" hidden="1">1</definedName>
    <definedName name="solver_typ" localSheetId="4" hidden="1">1</definedName>
    <definedName name="solver_typ" localSheetId="2" hidden="1">1</definedName>
    <definedName name="solver_typ" localSheetId="13">1</definedName>
    <definedName name="solver_val" localSheetId="6" hidden="1">0</definedName>
    <definedName name="solver_val" localSheetId="21" hidden="1">0</definedName>
    <definedName name="solver_val" localSheetId="23" hidden="1">0</definedName>
    <definedName name="solver_val" localSheetId="3" hidden="1">0</definedName>
    <definedName name="solver_val" localSheetId="4" hidden="1">0</definedName>
    <definedName name="solver_val" localSheetId="2" hidden="1">0</definedName>
    <definedName name="solver_val" localSheetId="13">0</definedName>
    <definedName name="SOUSTAVA">'[1]Rekapitulace'!$S$1</definedName>
    <definedName name="STA_KMat" localSheetId="0">#REF!</definedName>
    <definedName name="STA_KMat">#REF!</definedName>
    <definedName name="STA_KMont" localSheetId="0">#REF!</definedName>
    <definedName name="STA_KMont">#REF!</definedName>
    <definedName name="STA_O" localSheetId="0">#REF!</definedName>
    <definedName name="STA_O">#REF!</definedName>
    <definedName name="STA_TMat" localSheetId="0">#REF!</definedName>
    <definedName name="STA_TMat">#REF!</definedName>
    <definedName name="STA_TMont" localSheetId="0">#REF!</definedName>
    <definedName name="STA_TMont">#REF!</definedName>
    <definedName name="TrasyKMat" localSheetId="0">#REF!</definedName>
    <definedName name="TrasyKMat">#REF!</definedName>
    <definedName name="TrasyKMont" localSheetId="0">#REF!</definedName>
    <definedName name="TrasyKMont">#REF!</definedName>
    <definedName name="Typ" localSheetId="5">#REF!</definedName>
    <definedName name="Typ" localSheetId="20">#REF!</definedName>
    <definedName name="Typ" localSheetId="22">#REF!</definedName>
    <definedName name="Typ" localSheetId="21">'pol_so04'!#REF!</definedName>
    <definedName name="Typ" localSheetId="23">'pol_so06'!#REF!</definedName>
    <definedName name="Typ" localSheetId="3">'so_01_demolice'!#REF!</definedName>
    <definedName name="Typ" localSheetId="4">'so_01_demolice_plyn'!#REF!</definedName>
    <definedName name="Typ" localSheetId="2">'VN'!#REF!</definedName>
    <definedName name="Typ" localSheetId="13">'vzt'!#REF!</definedName>
    <definedName name="Typ">'asr_so02'!#REF!</definedName>
    <definedName name="URS" localSheetId="0">#REF!</definedName>
    <definedName name="URS">#REF!</definedName>
    <definedName name="VenkyKMat" localSheetId="0">#REF!</definedName>
    <definedName name="VenkyKMat">#REF!</definedName>
    <definedName name="VenkyKMont" localSheetId="0">#REF!</definedName>
    <definedName name="VenkyKMont">#REF!</definedName>
    <definedName name="VRN" localSheetId="5">'celkem_so02'!#REF!</definedName>
    <definedName name="VRN" localSheetId="20">'celkem_so04'!#REF!</definedName>
    <definedName name="VRN" localSheetId="22">'celkem_so06'!#REF!</definedName>
    <definedName name="VRN" localSheetId="21">'[4]Rekapitulace'!$H$27</definedName>
    <definedName name="VRN" localSheetId="23">'[5]Rekapitulace'!$H$28</definedName>
    <definedName name="VRN" localSheetId="3">'[6]Rekapitulace'!$H$26</definedName>
    <definedName name="VRN" localSheetId="4">'[7]Rekapitulace'!$H$26</definedName>
    <definedName name="VRN" localSheetId="13">'[8]Rekapitulace'!$H$21</definedName>
    <definedName name="VRN">#REF!</definedName>
    <definedName name="VRNKc" localSheetId="5">'celkem_so02'!#REF!</definedName>
    <definedName name="VRNKc" localSheetId="20">'celkem_so04'!#REF!</definedName>
    <definedName name="VRNKc" localSheetId="22">'celkem_so06'!#REF!</definedName>
    <definedName name="VRNKc" localSheetId="21">#REF!</definedName>
    <definedName name="VRNKc" localSheetId="23">#REF!</definedName>
    <definedName name="VRNKc" localSheetId="3">#REF!</definedName>
    <definedName name="VRNKc" localSheetId="4">#REF!</definedName>
    <definedName name="VRNKc" localSheetId="2">#REF!</definedName>
    <definedName name="VRNKc" localSheetId="13">#REF!</definedName>
    <definedName name="VRNKc">#REF!</definedName>
    <definedName name="VRNnazev" localSheetId="5">'celkem_so02'!#REF!</definedName>
    <definedName name="VRNnazev" localSheetId="20">'celkem_so04'!#REF!</definedName>
    <definedName name="VRNnazev" localSheetId="22">'celkem_so06'!#REF!</definedName>
    <definedName name="VRNnazev" localSheetId="21">#REF!</definedName>
    <definedName name="VRNnazev" localSheetId="23">#REF!</definedName>
    <definedName name="VRNnazev" localSheetId="3">#REF!</definedName>
    <definedName name="VRNnazev" localSheetId="4">#REF!</definedName>
    <definedName name="VRNnazev" localSheetId="2">#REF!</definedName>
    <definedName name="VRNnazev" localSheetId="13">#REF!</definedName>
    <definedName name="VRNnazev">#REF!</definedName>
    <definedName name="VRNproc" localSheetId="5">'celkem_so02'!#REF!</definedName>
    <definedName name="VRNproc" localSheetId="20">'celkem_so04'!#REF!</definedName>
    <definedName name="VRNproc" localSheetId="22">'celkem_so06'!#REF!</definedName>
    <definedName name="VRNproc" localSheetId="21">#REF!</definedName>
    <definedName name="VRNproc" localSheetId="23">#REF!</definedName>
    <definedName name="VRNproc" localSheetId="3">#REF!</definedName>
    <definedName name="VRNproc" localSheetId="4">#REF!</definedName>
    <definedName name="VRNproc" localSheetId="2">#REF!</definedName>
    <definedName name="VRNproc" localSheetId="13">#REF!</definedName>
    <definedName name="VRNproc">#REF!</definedName>
    <definedName name="VRNzakl" localSheetId="5">'celkem_so02'!#REF!</definedName>
    <definedName name="VRNzakl" localSheetId="20">'celkem_so04'!#REF!</definedName>
    <definedName name="VRNzakl" localSheetId="22">'celkem_so06'!#REF!</definedName>
    <definedName name="VRNzakl" localSheetId="21">#REF!</definedName>
    <definedName name="VRNzakl" localSheetId="23">#REF!</definedName>
    <definedName name="VRNzakl" localSheetId="3">#REF!</definedName>
    <definedName name="VRNzakl" localSheetId="4">#REF!</definedName>
    <definedName name="VRNzakl" localSheetId="2">#REF!</definedName>
    <definedName name="VRNzakl" localSheetId="13">#REF!</definedName>
    <definedName name="VRNzakl">#REF!</definedName>
    <definedName name="Vypracoval" localSheetId="7">'celkem_zti'!#REF!</definedName>
    <definedName name="Vypracoval" localSheetId="0">#REF!</definedName>
    <definedName name="Vypracoval">'celkem_so_03'!$D$14</definedName>
    <definedName name="WC_KMat" localSheetId="0">#REF!</definedName>
    <definedName name="WC_KMat">#REF!</definedName>
    <definedName name="WC_KMont" localSheetId="0">#REF!</definedName>
    <definedName name="WC_KMont">#REF!</definedName>
    <definedName name="WC_O" localSheetId="0">#REF!</definedName>
    <definedName name="WC_O">#REF!</definedName>
    <definedName name="WC_TMat" localSheetId="0">#REF!</definedName>
    <definedName name="WC_TMat">#REF!</definedName>
    <definedName name="WC_TMont" localSheetId="0">#REF!</definedName>
    <definedName name="WC_TMont">#REF!</definedName>
    <definedName name="Z_B7E7C763_C459_487D_8ABA_5CFDDFBD5A84_.wvu.Cols" localSheetId="18" hidden="1">'celkem_so_03'!$A:$A</definedName>
    <definedName name="Z_B7E7C763_C459_487D_8ABA_5CFDDFBD5A84_.wvu.Cols">'celkem_zti'!$A:$A</definedName>
    <definedName name="Z_B7E7C763_C459_487D_8ABA_5CFDDFBD5A84_.wvu.PrintArea" localSheetId="18" hidden="1">'celkem_so_03'!$B$1:$J$36</definedName>
    <definedName name="Z_B7E7C763_C459_487D_8ABA_5CFDDFBD5A84_.wvu.PrintArea">'celkem_zti'!#REF!</definedName>
    <definedName name="Zakazka">#REF!</definedName>
    <definedName name="ZakHead">NA()</definedName>
    <definedName name="Zaklad22">#REF!</definedName>
    <definedName name="Zaklad5">#REF!</definedName>
    <definedName name="ZakladDPHSni" localSheetId="7">'celkem_zti'!#REF!</definedName>
    <definedName name="ZakladDPHSni" localSheetId="0">'[11]Stavba'!$G$23</definedName>
    <definedName name="ZakladDPHSni" localSheetId="9">'[2]Stavba'!$G$23</definedName>
    <definedName name="ZakladDPHSni" localSheetId="8">'[2]Stavba'!$G$23</definedName>
    <definedName name="ZakladDPHSni">'celkem_so_03'!$G$23</definedName>
    <definedName name="ZakladDPHSniVypocet" localSheetId="18">'celkem_so_03'!$F$42</definedName>
    <definedName name="ZakladDPHSniVypocet">'[2]Stavba'!$F$43</definedName>
    <definedName name="ZakladDPHZakl" localSheetId="7">'celkem_zti'!#REF!</definedName>
    <definedName name="ZakladDPHZakl" localSheetId="0">'[11]Stavba'!$G$25</definedName>
    <definedName name="ZakladDPHZakl" localSheetId="9">'[2]Stavba'!$G$25</definedName>
    <definedName name="ZakladDPHZakl" localSheetId="8">'[2]Stavba'!$G$25</definedName>
    <definedName name="ZakladDPHZakl">'celkem_so_03'!$G$25</definedName>
    <definedName name="ZakladDPHZaklVypocet" localSheetId="18">'celkem_so_03'!$G$42</definedName>
    <definedName name="ZakladDPHZaklVypocet">'[2]Stavba'!$G$43</definedName>
    <definedName name="ZaObjednatele" localSheetId="7">'celkem_zti'!#REF!</definedName>
    <definedName name="ZaObjednatele">'celkem_so_03'!$G$34</definedName>
    <definedName name="Zaokrouhleni" localSheetId="7">'celkem_zti'!#REF!</definedName>
    <definedName name="Zaokrouhleni" localSheetId="0">'[11]Stavba'!$G$27</definedName>
    <definedName name="Zaokrouhleni">'celkem_so_03'!$G$27</definedName>
    <definedName name="ZaZhotovitele" localSheetId="7">'celkem_zti'!#REF!</definedName>
    <definedName name="ZaZhotovitele">'celkem_so_03'!$D$34</definedName>
    <definedName name="Zhotovitel" localSheetId="18">'celkem_so_03'!$D$11:$G$11</definedName>
    <definedName name="Zhotovitel" localSheetId="7">'celkem_zti'!#REF!</definedName>
    <definedName name="Zhotovitel" localSheetId="0">#REF!</definedName>
    <definedName name="Zhotovitel">#REF!</definedName>
    <definedName name="_xlnm.Print_Titles" localSheetId="0">'upresneni'!$1:$3</definedName>
    <definedName name="_xlnm.Print_Titles" localSheetId="2">'VN'!$1:$6</definedName>
    <definedName name="_xlnm.Print_Titles" localSheetId="3">'so_01_demolice'!$1:$6</definedName>
    <definedName name="_xlnm.Print_Titles" localSheetId="4">'so_01_demolice_plyn'!$1:$6</definedName>
    <definedName name="_xlnm.Print_Titles" localSheetId="5">'celkem_so02'!$1:$6</definedName>
    <definedName name="_xlnm.Print_Titles" localSheetId="6">'asr_so02'!$1:$6</definedName>
    <definedName name="_xlnm.Print_Titles" localSheetId="13">'vzt'!$1:$6</definedName>
    <definedName name="_xlnm.Print_Titles" localSheetId="19">'pol_so03'!$1:$7</definedName>
    <definedName name="_xlnm.Print_Titles" localSheetId="20">'celkem_so04'!$1:$6</definedName>
    <definedName name="_xlnm.Print_Titles" localSheetId="21">'pol_so04'!$1:$6</definedName>
    <definedName name="_xlnm.Print_Titles" localSheetId="22">'celkem_so06'!$1:$6</definedName>
    <definedName name="_xlnm.Print_Titles" localSheetId="23">'pol_so06'!$1:$6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9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sharedStrings.xml><?xml version="1.0" encoding="utf-8"?>
<sst xmlns="http://schemas.openxmlformats.org/spreadsheetml/2006/main" count="11294" uniqueCount="5795">
  <si>
    <t>CELKEM</t>
  </si>
  <si>
    <t>SOUHRN NÁKLADŮ</t>
  </si>
  <si>
    <t>DPH</t>
  </si>
  <si>
    <t xml:space="preserve">SO 01-DEMOLICE OBJEKTŮ </t>
  </si>
  <si>
    <t>SO 03-PŘÍPOJKA PLYNU</t>
  </si>
  <si>
    <t>SO 04-KOMUNIKACE A ZPEVNĚNÉ PLOCHY</t>
  </si>
  <si>
    <t>SO 06-OPLOCENÍ A SADOVÉ ÚPRAVY</t>
  </si>
  <si>
    <t>AREÁL SPORTOVNÍCH NADĚJÍ - SPORTOVNÍ GYMNASIUM L. DAŇKA</t>
  </si>
  <si>
    <t>SO 02-HLAVNÍ OBJEKT VČ. VRN</t>
  </si>
  <si>
    <t>Stavba :</t>
  </si>
  <si>
    <t>Rozpočet:</t>
  </si>
  <si>
    <t>Objekt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</si>
  <si>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</si>
  <si>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</si>
  <si>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</si>
  <si>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</si>
  <si>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</si>
  <si>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</si>
  <si>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</si>
  <si>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Celkem za</t>
  </si>
  <si>
    <t>Vedlejší náklady</t>
  </si>
  <si>
    <t>Díl:</t>
  </si>
  <si>
    <t>00001</t>
  </si>
  <si>
    <t>Služby a prostředky pro objednatele prostory pro TDI,KBOZP</t>
  </si>
  <si>
    <t>MĚSÍC</t>
  </si>
  <si>
    <t>Služby a prostředky pro objednatele poskytnutí výpočetní techniky SW,HW</t>
  </si>
  <si>
    <t>Výroba ,instalace a odstranění informační tabule formátu 4,8x2,4m,materiál PVC tl.10mm,</t>
  </si>
  <si>
    <t>KOMPL</t>
  </si>
  <si>
    <t>barevný digitální potisk:1</t>
  </si>
  <si>
    <t>nutné pro provedení díla:1</t>
  </si>
  <si>
    <t>zjištěných stávajících inženýrských sítí:1</t>
  </si>
  <si>
    <t xml:space="preserve">Ostatní požadavky-fotodokumentace </t>
  </si>
  <si>
    <t>Zařízení staveniště zřízení,provoz,demontáž</t>
  </si>
  <si>
    <t>zřízení přístupu k sousedním objektům během stavebních prací,:</t>
  </si>
  <si>
    <t>1</t>
  </si>
  <si>
    <t>10</t>
  </si>
  <si>
    <t>Pomoc.práce,zříz.nebo zajišť.regulaci a ochranu dopravy-zřízení,údržba a dmtž staveništního sjezdu</t>
  </si>
  <si>
    <t>11</t>
  </si>
  <si>
    <t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</si>
  <si>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(náklady a poplatky spojené s užíváním veřejných prostranství, včetně ochrany stávajících ploch pomocnými konstrukcemi - ul. Ptašínského 150 m2 - Sazba poplatku za užívání veřejného prostranství 10 Kč/m2/den)</t>
  </si>
  <si>
    <t>12</t>
  </si>
  <si>
    <t>13</t>
  </si>
  <si>
    <t>Měření těsnosti pláště budovy blower door test</t>
  </si>
  <si>
    <t>vlastní objekt haly:1</t>
  </si>
  <si>
    <t>Vypracování výrobní dokumentace výztuže, bednění  a ocelových konstukcí</t>
  </si>
  <si>
    <t>Zpracování harmonogramu stavby a ZOV včetně průběžné aktualizace</t>
  </si>
  <si>
    <t>Pasportizace území stavby a jejího okolí, zejména stavu příjezdových komunikací staveništní dopravy, předpokládaných dotčených ploch zasažených realizací demolice, požadavků vlastníků a uživatelů sousedních nemovitostí, DOSS apod.</t>
  </si>
  <si>
    <t>1.5</t>
  </si>
  <si>
    <t>hod</t>
  </si>
  <si>
    <t>300</t>
  </si>
  <si>
    <t>Stavba</t>
  </si>
  <si>
    <t>HZS</t>
  </si>
  <si>
    <t>Za zhotovitele</t>
  </si>
  <si>
    <t>Za objednatele</t>
  </si>
  <si>
    <t>CELKEM  OBJEKT</t>
  </si>
  <si>
    <t>Montáž</t>
  </si>
  <si>
    <t>Dodávka</t>
  </si>
  <si>
    <t>PSV</t>
  </si>
  <si>
    <t>HSV</t>
  </si>
  <si>
    <t>Stavební díl</t>
  </si>
  <si>
    <t>REKAPITULACE  STAVEBNÍCH  DÍLŮ</t>
  </si>
  <si>
    <t>SO 02-hlavní objekt</t>
  </si>
  <si>
    <t>SO023270</t>
  </si>
  <si>
    <t>Rozpočet :</t>
  </si>
  <si>
    <t>soubor</t>
  </si>
  <si>
    <t>Zemní práce</t>
  </si>
  <si>
    <t>115101201R00</t>
  </si>
  <si>
    <t xml:space="preserve">Čerpání vody na výšku do 10 m, přítok do 500 l/min </t>
  </si>
  <si>
    <t>h</t>
  </si>
  <si>
    <t>(podle technické zprávy)-v místě výkopu pod úrovní kanalizace :</t>
  </si>
  <si>
    <t>115101301R00</t>
  </si>
  <si>
    <t xml:space="preserve">Pohotovost čerp.soupravy, výška 10 m, přítok 500 l </t>
  </si>
  <si>
    <t>den</t>
  </si>
  <si>
    <t>131201113R00</t>
  </si>
  <si>
    <t xml:space="preserve">Hloubení nezapaž. jam hor.3 do 10000 m3, STROJNĚ </t>
  </si>
  <si>
    <t>m3</t>
  </si>
  <si>
    <t>v.č.D.1.1.07-půdorys stavební jámy:</t>
  </si>
  <si>
    <t>z úr.-0,90 na úr.-1,92 (zešikmení):(8,95*2-1,05)/2*1,635*(1,92-0,9)/2</t>
  </si>
  <si>
    <t>0,705*1,635/2*(1,92-0,9)/2</t>
  </si>
  <si>
    <t>((1,785+0,6+0,935)*2-1,05)/2*1,05*(1,92-0,9)/2</t>
  </si>
  <si>
    <t>z úr.-0,35 na úr.-1,92:(2,655*2-0,973)/2*1,69*(1,92-0,35)/2</t>
  </si>
  <si>
    <t>(2,5+1)/2*0,97*(1,92-0,35)/2</t>
  </si>
  <si>
    <t>(2,65+1)*0,6*(1,92-0,35)</t>
  </si>
  <si>
    <t>prohl.na úr.-2,02:(1*3+1,5*2)*(2,02-0,35)</t>
  </si>
  <si>
    <t>Mezisoučet</t>
  </si>
  <si>
    <t>z úr.-3,27 na úr.-3,97:15,26*2,9*(3,97-3,27)</t>
  </si>
  <si>
    <t xml:space="preserve">       -3,27 na úr.-4,47:0,5*2,9*(4,47-3,27)</t>
  </si>
  <si>
    <t xml:space="preserve">       -3,27 na úr.-4,67:(3,856+0,9)*(0,9+5,087-1)*(4,67-3,27)</t>
  </si>
  <si>
    <t xml:space="preserve">       -3,27 na úr.-4,97:0,5*2,9*(4,97-3,27)</t>
  </si>
  <si>
    <t xml:space="preserve">       -3,27 n aúr.-5,17:(3,856+0,9)*0,5*(5,17-3,27)</t>
  </si>
  <si>
    <t xml:space="preserve">       -3,27 na úr.-5,47:(3,856+0,9)*0,5*(5,47-3,27)</t>
  </si>
  <si>
    <t>1,003*(0,45+5,725+0,9)*(5,47-3,27)</t>
  </si>
  <si>
    <t>(2,785+2,9+0,762)*(1,35+5,725)*(5,47-3,27)</t>
  </si>
  <si>
    <t>4,318*5,63*(5,47-3,27)</t>
  </si>
  <si>
    <t>15,15*(1,6+4,69)*(5,47-3,27)</t>
  </si>
  <si>
    <t>z úr.-3,27 na úr.-4,45 (výtah.šachta):2,584*3,23*(4,45-3,27)</t>
  </si>
  <si>
    <t xml:space="preserve">       -3,27 na úr.-3,84:8,4*(0,75+1,4+1,65)*(3,84-3,27)</t>
  </si>
  <si>
    <t>131201119R00</t>
  </si>
  <si>
    <t xml:space="preserve">Příplatek za lepivost - hloubení nezap.jam v hor.3 </t>
  </si>
  <si>
    <t>počítáno 50% kubatury výkopu:511,7523*0,5</t>
  </si>
  <si>
    <t>131201203R00</t>
  </si>
  <si>
    <t xml:space="preserve">Hloubení zapažených jam v hor.3 do 10000 m3 </t>
  </si>
  <si>
    <t>z úr.-0,9 na úr.-1,92:5,95*0,83*(1,92-0,9)/2</t>
  </si>
  <si>
    <t>stavební jáma na úr.-1,92:</t>
  </si>
  <si>
    <t xml:space="preserve">z úr.-0,32 až -0,20 na úr.-1,92:(1,5+18)*(0,8+1,8+5,205)*(1,92*2-0,32-0,2)/2  </t>
  </si>
  <si>
    <t>0,6*(0,6*2+0,935)*(1,92-0,32)</t>
  </si>
  <si>
    <t>(5,95+0,6)*0,82*(1,92-0,32)</t>
  </si>
  <si>
    <t>(0,6+2,15)*(0,82+0,83+1,4)*(1,92-0,32)</t>
  </si>
  <si>
    <t>prohl.z úr.-1,92 na úr.-2,02:2,15*(0,82+0,8)*(2,02-1,92)</t>
  </si>
  <si>
    <t>stavební jáma na úr.-3,27:</t>
  </si>
  <si>
    <t>z úr.-0,20 až -0,50,popř.-0,40 na úr.-0,53 (prům.úr.-0,41):</t>
  </si>
  <si>
    <t>z úr.-0,41 na úr.-3,27:(5,705*4,065)*(3,27-0,41)</t>
  </si>
  <si>
    <t>(25,64-4,574)*2,15*(3,27-0,41)</t>
  </si>
  <si>
    <t>(18,96+6,35+17,227)*25,64*(3,27-0,41)</t>
  </si>
  <si>
    <t>-část snížení na úr.-2,90:-6,35*1,35*(3,27-2,9)</t>
  </si>
  <si>
    <t>prohloubení po obvodě :</t>
  </si>
  <si>
    <t>z úr.-3,27 na úr.-4,37:(3,856+0,9)*0,8*(4,37-3,27)</t>
  </si>
  <si>
    <t>(0,8+4,63)*0,775*(4,37-3,7)</t>
  </si>
  <si>
    <t>z úr.-3,27 na úr.-5,17:(1+16+16,819)*0,775*(5,17-3,27)</t>
  </si>
  <si>
    <t>(15,15+0,775)*0,6*(5,17-3,27)</t>
  </si>
  <si>
    <t>131201209R00</t>
  </si>
  <si>
    <t xml:space="preserve">Příplatek za lepivost - hloubení zapaž.jam v hor.3 </t>
  </si>
  <si>
    <t>počítáno 50% kubatury výkopu:3666,4798*0,5</t>
  </si>
  <si>
    <t>132201110R00</t>
  </si>
  <si>
    <t xml:space="preserve">Hloubení rýh š.do 60 cm v hor.3 do 50 m3, STROJNĚ </t>
  </si>
  <si>
    <t>z úr.-2,90 na úr.-3,65:(6,35+0,6*2)*0,6*(3,65-2,9)</t>
  </si>
  <si>
    <t>132201119R00</t>
  </si>
  <si>
    <t xml:space="preserve">Přípl.za lepivost,hloubení rýh 60 cm,hor.3,STROJNĚ </t>
  </si>
  <si>
    <t>počítáno 50% kubatury výkopu:3,3975*0,5</t>
  </si>
  <si>
    <t>132201212R00</t>
  </si>
  <si>
    <t xml:space="preserve">Hloubení rýh š.do 200 cm hor.3 do 1000m3,STROJNĚ </t>
  </si>
  <si>
    <t>z úr.-1,92 na úr.-5,17:(5,205+0,9*2+18*2-2,98)*0,9*(5,17-1,92)</t>
  </si>
  <si>
    <t xml:space="preserve">       -3,27 na úr.-5,17:(2,98+2,815)*0,9*(5,17-3,27)</t>
  </si>
  <si>
    <t>(5,205+0,9+1,413+0,7+0,209)*0,9*(5,17-3,27)</t>
  </si>
  <si>
    <t>1,25*0,7*(5,17-3,27)</t>
  </si>
  <si>
    <t>(0,9*2+2,24+34,974)*0,9*(5,17-3,27)</t>
  </si>
  <si>
    <t>(4,73+4,84)*0,9*(5,17-3,27)</t>
  </si>
  <si>
    <t>(34,974+0,25+0,9-2,4)*1,6*(5,17-3,27)</t>
  </si>
  <si>
    <t>(0,865*0,3+1,535*(1,3+0,3)/2)*(5,17-3,27)</t>
  </si>
  <si>
    <t>(40,87-15,15)*1,6*(5,17-3,27)</t>
  </si>
  <si>
    <t>1,935*0,9*(5,17-3,27)</t>
  </si>
  <si>
    <t>z úr.-3,27 na úr.-4,76:0,5*0,9*(4,76-3,27)</t>
  </si>
  <si>
    <t xml:space="preserve">      -3,27 na úr.-4,35:0,59*0,8*(4,35-3,27)</t>
  </si>
  <si>
    <t xml:space="preserve">      -3,84 na úr.-4,35:(8,4-0,75-0,45)*0,75*(4,35-3,84)</t>
  </si>
  <si>
    <t>0,9*0,9*(4,35-3,84)</t>
  </si>
  <si>
    <t>(0,9*1+0,4+0,75)*(4,35-3,84)</t>
  </si>
  <si>
    <t>z úr.-3,84 na úr.-4,76:0,5*(0,9+1)*(4,76-3,84)</t>
  </si>
  <si>
    <t>0,5*0,75*(4,76-3,84)</t>
  </si>
  <si>
    <t>z úr.-3,84 na úr.-5,17:(1,2+1,65)*0,75*(5,17-3,84)</t>
  </si>
  <si>
    <t>(8,4-0,75)*1,65*(5,17-3,84)</t>
  </si>
  <si>
    <t>z úr.-0,32,popř.-0,35 na úr.-0,90:(8,88+1,524+3,196-0,6)*(0,8+0,6)*(0,9-0,32)</t>
  </si>
  <si>
    <t>(0,935+6)*(0,8+0,6)*(0,9-0,35)</t>
  </si>
  <si>
    <t>prohl.z úr.-0,90 na úr.-1,20:(8,88+1,524+3,196-0,6)*0,8*(1,2-0,9)</t>
  </si>
  <si>
    <t>(0,935+6)*0,8*(1,2-0,9)</t>
  </si>
  <si>
    <t>po obvodě dopadových jam:</t>
  </si>
  <si>
    <t>z úr.-4,67 na úr.-5,17:(0,45+3,856+4,63)*0,9*(5,17-4,67)</t>
  </si>
  <si>
    <t xml:space="preserve">      -4,67 na úr.-5,67:0,5*0,9*(5,67-4,67)</t>
  </si>
  <si>
    <t xml:space="preserve">      -5,47 na úr.-6,17 :(0,5+1,6+16,819)*0,9*(6,17-5,47)</t>
  </si>
  <si>
    <t>(15,15-0,9)*1,6*(6,17-5,47)</t>
  </si>
  <si>
    <t>132201219R00</t>
  </si>
  <si>
    <t xml:space="preserve">Přípl.za lepivost,hloubení rýh 200cm,hor.3,STROJNĚ </t>
  </si>
  <si>
    <t>počítáno 50% kubatury výkopu:492,2519*0,5</t>
  </si>
  <si>
    <t>161101101R00</t>
  </si>
  <si>
    <t xml:space="preserve">Svislé přemístění výkopku z hor.1-4 do 2,5 m </t>
  </si>
  <si>
    <t>jámy do 10000m3:(26,4835+279,578)*0,03</t>
  </si>
  <si>
    <t>rýha 600mm do 100m3:3,3975</t>
  </si>
  <si>
    <t>161101102R00</t>
  </si>
  <si>
    <t xml:space="preserve">Svislé přemístění výkopku z hor.1-4 do 4,0 m </t>
  </si>
  <si>
    <t>jámy do 10000m3:(485,2688+3386,9018)*0,07</t>
  </si>
  <si>
    <t>rýhy nad 100m3:492,2519*0,55</t>
  </si>
  <si>
    <t>162301101R00</t>
  </si>
  <si>
    <t xml:space="preserve">Vodorovné přemístění výkopku z hor.1-4 do 500 m </t>
  </si>
  <si>
    <t>zemina na zásyp (tam+zpět):783,1825*2/3*2</t>
  </si>
  <si>
    <t>162701105R00</t>
  </si>
  <si>
    <t xml:space="preserve">Vodorovné přemístění výkopku z hor.1-4 do 10000 m </t>
  </si>
  <si>
    <t>zemina vytěžená:511,7523+3666,4798+3,3975+492,2519</t>
  </si>
  <si>
    <t>-zemina na zásyp:-783,1825*2/3</t>
  </si>
  <si>
    <t>dovoz jílu:783,1825*1/3</t>
  </si>
  <si>
    <t>167101102R00</t>
  </si>
  <si>
    <t xml:space="preserve">Nakládání výkopku z hor.1-4 v množství nad 100 m3 </t>
  </si>
  <si>
    <t>na zásyp:783,1825*2/3</t>
  </si>
  <si>
    <t>jíl:783,1825*1/3</t>
  </si>
  <si>
    <t>171201201R00</t>
  </si>
  <si>
    <t xml:space="preserve">Uložení sypaniny na skl.-sypanina na výšku přes 2m </t>
  </si>
  <si>
    <t>na skládce,popř.na mezideponii:</t>
  </si>
  <si>
    <t>174101101R00</t>
  </si>
  <si>
    <t xml:space="preserve">Zásyp jam, rýh, šachet se zhutněním </t>
  </si>
  <si>
    <t>zeminoi+částečně jílem (cca 1/3) :</t>
  </si>
  <si>
    <t>podle půdorysů základů,1.pp a stavební jámy (řezy) :</t>
  </si>
  <si>
    <t>z úr.-0,56 až -0,37 na úr.-4,37:4,63*1,22*(4,37*2-0,56-0,37-0,15*2)/2</t>
  </si>
  <si>
    <t xml:space="preserve">      -0,56 až -0,37 na úr.-5,17:(2,6+16,819)*1,22*(5,17*2-0,56-0,37-0,15*2)/2</t>
  </si>
  <si>
    <t xml:space="preserve">      -0,40 na úr.-5,17:(18,96+17,227)*1,22*(5,17-0,4-0,15)</t>
  </si>
  <si>
    <t>kolem schodiště (řez J-J):</t>
  </si>
  <si>
    <t>z úr.-0,4 na úr.-2,90:(1,7+5,611)*0,2*(2,9-0,4-0,15)</t>
  </si>
  <si>
    <t>z úr.+0,0 až -0,56 na úr.-1,92 :(18+0,9)*1,22*(1,92*2-0,56-0,15*2)/2</t>
  </si>
  <si>
    <t xml:space="preserve">       +0,0  až -0,56 na úr.-3,27 :(65,8-18,9-5,531)*1,22*(3,27*2-0,56-0,15*2)/2</t>
  </si>
  <si>
    <t xml:space="preserve">       -0,56 n aúr.-5,17:5,531*1,22*(5,17-0,56-0,15)</t>
  </si>
  <si>
    <t xml:space="preserve">       +0,0 až -0,32 na úr.-1,92 až -0,90:(8,88+1,524+3,196-0,6)*(1,92*2+0,9*2-0,32-0,2*2)/2</t>
  </si>
  <si>
    <t xml:space="preserve">       -0,35 na úr.-1,92 až -0,90:(0,6+5,95)*3,49*(1,92*2+0,9*2-0,35*2-0,2*2)/2</t>
  </si>
  <si>
    <t>řez L-L (kolem kanálu):35</t>
  </si>
  <si>
    <t>ostatní zásyp cca:120</t>
  </si>
  <si>
    <t>199000002R00</t>
  </si>
  <si>
    <t xml:space="preserve">Poplatek za skládku horniny 1- 4 </t>
  </si>
  <si>
    <t>zemina uložená na skládce:4151,7598</t>
  </si>
  <si>
    <t>151827161RAX</t>
  </si>
  <si>
    <t>Záporové pažení dočasné, hor.3, I 120, různých hl. pažiny dř.fošny,kotvy tyčové,napnutí,injektáž</t>
  </si>
  <si>
    <t>m2</t>
  </si>
  <si>
    <t>případně kotvení pomocí kořenových pilot (viz technická zpráva):</t>
  </si>
  <si>
    <t>po obvodě výkopu:</t>
  </si>
  <si>
    <t>z úr.-0,35 na úr.-1,20:13,2*(1,2-0,35)</t>
  </si>
  <si>
    <t xml:space="preserve">       -0,2 na úr.-1,92:(18+0,9+0,6)*(1,92-0,2)</t>
  </si>
  <si>
    <t>1,635*(1,92-0,2-0,9)/2</t>
  </si>
  <si>
    <t>z úr.-0,20 až -0,50 na úr.-3,27:(65,8-21,135-5,531)*(3,27*2-0,2-0,5)/2</t>
  </si>
  <si>
    <t xml:space="preserve">      -0,50 na úr.-4,37:(5,531+0,8+4,63)*(4,37-0,5)</t>
  </si>
  <si>
    <t xml:space="preserve">      -0,50 až -0,53 na úr.-5,17 :(25,64-0,8-4,63)*(5,17*2-0,5-0,53)/2</t>
  </si>
  <si>
    <t xml:space="preserve">      -0,40 na úr.-5,17:(4,574+18,96+17,227)*(5,17-0,4)</t>
  </si>
  <si>
    <t xml:space="preserve">      -0,40 na úr.-3,65 (kolem schodiště):(0,77*2+6,35)*(3,65-0,4)</t>
  </si>
  <si>
    <t xml:space="preserve">      -1,92 na úr.-3,27 :0,8*(3,27-1,92)</t>
  </si>
  <si>
    <t xml:space="preserve">      -1,92 na úr.-3,27 :(5,705+0,775+0,8)*(3,27-1,92)</t>
  </si>
  <si>
    <t xml:space="preserve">      -1,92 na úr.-4,45:(4,065-0,775-0,8)*(4,45-1,92)</t>
  </si>
  <si>
    <t>1.01.</t>
  </si>
  <si>
    <t>Provedení svodných žlabů pro případné svedení vody z výkopu do kanalizace</t>
  </si>
  <si>
    <t>ks</t>
  </si>
  <si>
    <t>(podle technické zprávy):2</t>
  </si>
  <si>
    <t>58125110</t>
  </si>
  <si>
    <t>Zemina jílovinová  surová</t>
  </si>
  <si>
    <t>t</t>
  </si>
  <si>
    <t>jíl (počítáno 1/3 výměry zásypu):783,1825/3*1,8*1,1</t>
  </si>
  <si>
    <t>2</t>
  </si>
  <si>
    <t>Základy a zvláštní zakládání</t>
  </si>
  <si>
    <t>273321321R00</t>
  </si>
  <si>
    <t xml:space="preserve">Železobeton základových desek C 20/25 </t>
  </si>
  <si>
    <t>v.č.D.1.1.01-půdorys základů:</t>
  </si>
  <si>
    <t>dopadové jámy:</t>
  </si>
  <si>
    <t>z úr.-3,67 na úr.-3,92 (řez B-B):2,9*15,38*0,25</t>
  </si>
  <si>
    <t xml:space="preserve">      -5,17 na úr.-5,42 (řez B-B,E-E) :4,695*(13,45+0,8)*0,25</t>
  </si>
  <si>
    <t>(4,318+0,762+2,9+2,785+1,003)*4,75*0,25</t>
  </si>
  <si>
    <t>(0,782+2,9+2,785+7,777)/2*1,424*0,25</t>
  </si>
  <si>
    <t>z úr.-4,37 na úr.-4,62 (řez A-A,E-E):4,087*3,865*0,25</t>
  </si>
  <si>
    <t>základ výtahové šachty :</t>
  </si>
  <si>
    <t>z úr.-3,84 na úr.-4,40:(2,08+0,25*2+0,2)*(0,2*2+0,184+1,7)*(4,4-3,84)</t>
  </si>
  <si>
    <t>0,9*0,6*(4,4-3,84)</t>
  </si>
  <si>
    <t>v.č.D.1.1.023-výpis betonových výrobků:</t>
  </si>
  <si>
    <t>B-06-anglický dvorek dno:2,85*1,035*0,15</t>
  </si>
  <si>
    <t>273351215R00</t>
  </si>
  <si>
    <t xml:space="preserve">Bednění stěn základových desek - zřízení </t>
  </si>
  <si>
    <t>z úr.-3,67 na úr.-3,92 (řez B-B):(2,9+15,38*2)*0,25</t>
  </si>
  <si>
    <t xml:space="preserve">      -5,17 na úr.-5,42 (řez B-B,E-E) :(4,695+9,5+5,08+2,9+2,785+1,447)*0,25</t>
  </si>
  <si>
    <t>(1,701+0,946)*0,25</t>
  </si>
  <si>
    <t>z úr.-4,37 na úr.-4,62 (řez A-A,E-E):4,087*0,25</t>
  </si>
  <si>
    <t>z úr.-3,84 na úr.-4,40:((2,08+0,7)+(0,4+0,184+1,7)*2+0,9+0,5)*(4,4-3,84)</t>
  </si>
  <si>
    <t>B-06-anglický dvorek dno:(2,85+1,035*2)*0,15</t>
  </si>
  <si>
    <t>273351216R00</t>
  </si>
  <si>
    <t xml:space="preserve">Bednění stěn základových desek - odstranění </t>
  </si>
  <si>
    <t>viz bednění základových desek:22,3371</t>
  </si>
  <si>
    <t>273361821R00</t>
  </si>
  <si>
    <t xml:space="preserve">Výztuž základových desek z beton. oceli 10505 (R) </t>
  </si>
  <si>
    <t>výpis betonářské oceli-předběžný :</t>
  </si>
  <si>
    <t>ocel 10 505:</t>
  </si>
  <si>
    <t>dopadová jáma-dno:2480*0,001</t>
  </si>
  <si>
    <t>B-06-anglický dvorek dno (počítáno 100 kg/m3):0,4425*0,1</t>
  </si>
  <si>
    <t>274272110RT4</t>
  </si>
  <si>
    <t>Zdivo základové z bednicích tvárnic, tl. 15 cm výplň tvárnic betonem C 20/25</t>
  </si>
  <si>
    <t>řez D-D,K-K (z úr.-1,92 na úr.-3,12):(0,35+5,205+0,15+2,98)*(3,12-1,92)</t>
  </si>
  <si>
    <t xml:space="preserve">      H-H (z úr.-3,27 na úr.-3,84):(8,4+0,805-0,15+3,08)*(3,84-3,27)</t>
  </si>
  <si>
    <t xml:space="preserve">      K-K,M-M (z úr.-3,27 na úr.-3,69):(1,924+2,956)*(3,69-3,27)</t>
  </si>
  <si>
    <t>řez F-F,B-B (z úr.-2,86,popř.-3,27 na úr.-3,52) :(15,38*2+2)*(3,52-2,86)</t>
  </si>
  <si>
    <t>((15,38+0,3)*2+2,6)*(3,52-3,27)</t>
  </si>
  <si>
    <t>řez B-B,H-H (z úr.-2,86,popř.-3,27 na úr.-5,02):(0,55+4,245+9,5+4,89+1,447+0,832)*(5,02-2,86)</t>
  </si>
  <si>
    <t>(3,006+1,324+1,25)*(5,02-2,86)</t>
  </si>
  <si>
    <t>(0,55+4,695+9,8+4,318+1,447+0,762)*(5,02-3,27)</t>
  </si>
  <si>
    <t>(2,785+1,701+0,946)*(5,02-3,27)</t>
  </si>
  <si>
    <t>řez F-F (z úr.-3,35,popř.-3,67 na úr.-5,02):2*(5,02-3,35)+2*(5,02-3,67)</t>
  </si>
  <si>
    <t xml:space="preserve">      E-E (z úr.-4,02,popř.-4,37 na úr.-5,12):(3,405+0,2)*(5,12-4,02)+3,405*(5,12-4,37)</t>
  </si>
  <si>
    <t xml:space="preserve">      A-A (z úr.-2,86,příp.-3,27 na úr.-4,22):(5,537+0,3)*(4,22-2,86)</t>
  </si>
  <si>
    <t>(5,087+0,3)*(4,22-3,27)</t>
  </si>
  <si>
    <t>v místě dopadové jámy (1x po obvodě):</t>
  </si>
  <si>
    <t>řez H-H (z úr.-2,86 na úr.-5,02):(1,125+4,89+3,5+13)*(5,02-2,86)</t>
  </si>
  <si>
    <t>zalomená část:(1,4+0,85*2)*(5,02-2,86)*2</t>
  </si>
  <si>
    <t>(0,5+1,2*2)*(5,02-2,86)*2</t>
  </si>
  <si>
    <t>řez A-A (z úr.-2,86 na úr.-4,22):(5,088+0,3)*(4,22-2,86)</t>
  </si>
  <si>
    <t>274321321R00</t>
  </si>
  <si>
    <t xml:space="preserve">Železobeton základových pasů C 20/25 </t>
  </si>
  <si>
    <t>z úr.-1,92 na úr.-5,12:</t>
  </si>
  <si>
    <t>osa B:7,005*0,9*(5,12-1,92)</t>
  </si>
  <si>
    <t xml:space="preserve">       2:(18,65-0,325-2,98)*0,9*(5,17-1,92)</t>
  </si>
  <si>
    <t xml:space="preserve">       1 :18*0,9*(5,17-1,92)</t>
  </si>
  <si>
    <t>z úr.-3,27 na úr.-5,12:</t>
  </si>
  <si>
    <t>osa H:(5,205+0,9+1,413+0,7+0,209)*0,9*(5,12-3,27)</t>
  </si>
  <si>
    <t>1,25*0,7*(5,12-3,27)</t>
  </si>
  <si>
    <t>osa 2,G:(2,08+0,9+2,815)*0,9*(5,12-3,27)</t>
  </si>
  <si>
    <t xml:space="preserve">       1:(0,9*2*2,24+34,974)*0,9*(5,12-3,27)</t>
  </si>
  <si>
    <t xml:space="preserve">       CH:4,73*0,9*(5,12-3,27)</t>
  </si>
  <si>
    <t xml:space="preserve">       2:(0,25+0,9+34,974-2,4)*1,6*(5,12-3,27)</t>
  </si>
  <si>
    <t>(2,4-0,946)*(0,35+1,3)/2*(5,12-3,27)</t>
  </si>
  <si>
    <t>0,946*0,35*(5,12-3,27)</t>
  </si>
  <si>
    <t>osa CH:4,84*0,9*(5,12-3,27)</t>
  </si>
  <si>
    <t>1,935*0,9*(5,12-3,27)</t>
  </si>
  <si>
    <t>osa 3:24,37*1,6*(5,12-3,27)</t>
  </si>
  <si>
    <t>z úr.-4,37 na úr.-5,12:</t>
  </si>
  <si>
    <t>osa 1:3,856*0,9*(5,12-4,37)</t>
  </si>
  <si>
    <t xml:space="preserve">       N:4,63*0,9*(5,12-4,37)</t>
  </si>
  <si>
    <t xml:space="preserve">       2:(3,856-0,45)*0,5*(5,12-4,37)</t>
  </si>
  <si>
    <t>z úr.-4,37 na úr.-5,62 :</t>
  </si>
  <si>
    <t>osa N:0,5*0,9*(5,62-4,37)</t>
  </si>
  <si>
    <t>z úr.-4,37 na úr.-6,12:</t>
  </si>
  <si>
    <t>osa N:0,5*0,9*(6,12-4,37)</t>
  </si>
  <si>
    <t>z úr.-3,27 na úr.-6,12:</t>
  </si>
  <si>
    <t>osa N:1,6*0,9*(6,12-3,27)</t>
  </si>
  <si>
    <t xml:space="preserve">       3:1*1,6*(6,12-3,27)</t>
  </si>
  <si>
    <t>z úr.-5,17 na úr.-6,12:</t>
  </si>
  <si>
    <t>osa N:18,42*0,9*(6,12-5,17)</t>
  </si>
  <si>
    <t xml:space="preserve">       3:(15,15-0,9)*1,6*(6,12-5,17)</t>
  </si>
  <si>
    <t>z úr.-3,27 na úr.-5,62:</t>
  </si>
  <si>
    <t>osa 3:1*1,6*(5,62-3,27)</t>
  </si>
  <si>
    <t>z úr.-4,37 na úr.-5,42:</t>
  </si>
  <si>
    <t>osa 2:(3,856-0,45)*0,5*(5,42-4,37)</t>
  </si>
  <si>
    <t>z úr.-3,27 na úr.-4,71:</t>
  </si>
  <si>
    <t>osa G:0,5*0,9*(4,71-3,27)</t>
  </si>
  <si>
    <t>z úr.-3,27 na úr.-4,30:</t>
  </si>
  <si>
    <t>osa G:0,5*0,8*(4,3-3,27)</t>
  </si>
  <si>
    <t>z úr.-3,84 na úr.-4,30:</t>
  </si>
  <si>
    <t>osa H:6,85*0,75*(4,3-3,84)</t>
  </si>
  <si>
    <t>0,75*0,4*(4,3-3,84)</t>
  </si>
  <si>
    <t>mezi osou H-CH:0,9*(0,9+1)*(4,3-3,84)</t>
  </si>
  <si>
    <t>z úr.-3,84 na úr.-4,71:</t>
  </si>
  <si>
    <t>mezi osou H-CH:0,5*(0,9+1)*(4,71-3,84)</t>
  </si>
  <si>
    <t>z úr.-3,84 na úr.-5,12:</t>
  </si>
  <si>
    <t>mezi osou H-CH:1,2*0,75*(5,12-3,84)</t>
  </si>
  <si>
    <t>osa CH:8,4*1,65*(5,12-3,84)</t>
  </si>
  <si>
    <t>řez J-J (pod osou 3):</t>
  </si>
  <si>
    <t>z úr.-2,90 na úr.-3,60:(6,11+1,1*2)*0,6*(3,6-2,9)</t>
  </si>
  <si>
    <t xml:space="preserve">       -0,52 na úr.-1,37:0,764*0,34*(1,37-0,52)</t>
  </si>
  <si>
    <t xml:space="preserve">       -0,62 na úr.-1,22:1,4*0,6*(1,22-0,62)*3</t>
  </si>
  <si>
    <t>274351215R00</t>
  </si>
  <si>
    <t xml:space="preserve">Bednění stěn základových pasů - zřízení </t>
  </si>
  <si>
    <t>osa B:7,005*(5,12-1,92)*2</t>
  </si>
  <si>
    <t xml:space="preserve">       2:(18,65-0,325-2,98)*(5,17-1,92)*2</t>
  </si>
  <si>
    <t xml:space="preserve">       1 :18*(5,17-1,92)*2</t>
  </si>
  <si>
    <t>osa H:(5,205+0,9+1,413+0,7+0,209)*(5,12-3,27)*2</t>
  </si>
  <si>
    <t>1,25*(5,12-3,27)*2</t>
  </si>
  <si>
    <t>osa 2,G:(2,08+0,9+2,815)*(5,12-3,27)*2</t>
  </si>
  <si>
    <t xml:space="preserve">       1:(0,9*2*2,24+34,974)*(5,12-3,27)*2</t>
  </si>
  <si>
    <t xml:space="preserve">       CH:4,73*(5,12-3,27)*2</t>
  </si>
  <si>
    <t xml:space="preserve">       2:(0,25+0,9+34,974-2,4)*(5,12-3,27)*2</t>
  </si>
  <si>
    <t>(2,4+0,35+0,946+1,701+0,25)*(5,12-3,27)</t>
  </si>
  <si>
    <t>osa CH:4,84*(5,12-3,27)*2</t>
  </si>
  <si>
    <t>1,935*(5,12-3,27)*2</t>
  </si>
  <si>
    <t>osa 3:24,37*(5,12-3,27)*2</t>
  </si>
  <si>
    <t>osa 1:3,856*(5,12-4,37)*2</t>
  </si>
  <si>
    <t xml:space="preserve">       N:4,63*(5,12-4,37)*2</t>
  </si>
  <si>
    <t xml:space="preserve">       2:(3,856-0,45)*(5,12-4,37)</t>
  </si>
  <si>
    <t>osa N:0,5*(5,62-4,37)*2</t>
  </si>
  <si>
    <t>osa N:0,5*(6,12-4,37)*2</t>
  </si>
  <si>
    <t>osa N:1,6*(6,12-3,27)*2</t>
  </si>
  <si>
    <t xml:space="preserve">       3:1*(6,12-3,27)*2</t>
  </si>
  <si>
    <t>osa N:18,42*(6,12-5,17)*2</t>
  </si>
  <si>
    <t xml:space="preserve">       3:(15,15-0,9)*(6,12-5,17)*2</t>
  </si>
  <si>
    <t>osa 3:1*(5,62-3,27)*2</t>
  </si>
  <si>
    <t>osa 2:(3,856-0,45)*(5,42-4,37)</t>
  </si>
  <si>
    <t>osa G:0,5*(4,71-3,27)*2</t>
  </si>
  <si>
    <t>osa G:0,5*(4,3-3,27)*2</t>
  </si>
  <si>
    <t>osa H:6,85*(4,3-3,84)*2</t>
  </si>
  <si>
    <t>0,75*(4,3-3,84)*2</t>
  </si>
  <si>
    <t>mezi osou H-CH:0,9*(4,3-3,84)*2*2</t>
  </si>
  <si>
    <t>mezi osou H-CH:0,5*(4,71-3,84)*2*2</t>
  </si>
  <si>
    <t>mezi osou H-CH:1,2*(5,12-3,84)*2</t>
  </si>
  <si>
    <t>osa CH:8,4*(5,12-3,84)*2</t>
  </si>
  <si>
    <t>přechod horní úrovně pasů:</t>
  </si>
  <si>
    <t>z úr.-1,92 na úr.-3,27:</t>
  </si>
  <si>
    <t>osa 1,2:0,9*(3,27-1,92)*2</t>
  </si>
  <si>
    <t>z úr.-3,27 na úr.-4,37:</t>
  </si>
  <si>
    <t>osa 1,N:0,9*(4,37-3,27)*2</t>
  </si>
  <si>
    <t>z úr.-3,27 na úr.-5,17:</t>
  </si>
  <si>
    <t>osa N,3:(0,9+1,6)*(5,17-3,27)</t>
  </si>
  <si>
    <t>z úr.-2,90 na úr.-3,60:(6,11+1,1*2)*(3,6-2,9)*2</t>
  </si>
  <si>
    <t xml:space="preserve">       -0,52 na úr.-1,37:(0,764+0,34)*2*(1,37-0,52)</t>
  </si>
  <si>
    <t xml:space="preserve">       -0,62 na úr.-1,22:(1,4+0,6)*2*(1,22-0,62)*3</t>
  </si>
  <si>
    <t>274351216R00</t>
  </si>
  <si>
    <t xml:space="preserve">Bednění stěn základových pasů - odstranění </t>
  </si>
  <si>
    <t>viz bednění základových pasů:901,864</t>
  </si>
  <si>
    <t>274361821R00</t>
  </si>
  <si>
    <t xml:space="preserve">Výztuž základ. pasů z betonářské oceli 10505 (R) </t>
  </si>
  <si>
    <t>základy:6250*0,001</t>
  </si>
  <si>
    <t>dopadová jáma-stěny:3250*0,001</t>
  </si>
  <si>
    <t>3</t>
  </si>
  <si>
    <t>Svislé a kompletní konstrukce</t>
  </si>
  <si>
    <t>311238112R00</t>
  </si>
  <si>
    <t xml:space="preserve">Zdivo cihelné 17,5 P+D P10 na MVC 5, tl. 175 mm </t>
  </si>
  <si>
    <t>v.č.D.1.1.02-půdorys 1.pp:</t>
  </si>
  <si>
    <t>-1.12,-1.14 (řez G-G):3,02*(2,82+0,37)-1*2,1</t>
  </si>
  <si>
    <t>-P01-N1250:-1,25*0,238</t>
  </si>
  <si>
    <t>-1.12 (řez G-G):5,4*(2,82+0,37+2,62+0,57+0,37)/2</t>
  </si>
  <si>
    <t>v.č.D.1.1.03-půdorys 1.np:</t>
  </si>
  <si>
    <t>1.02 (řez G-G):(1,37+0,3)*4,93+(6,21-0,89+0,3)*(4,93+4,58)/2</t>
  </si>
  <si>
    <t>v.č.D.1.1.04-půdorys 2.np:</t>
  </si>
  <si>
    <t>2.03:(4,67+0,15)*3,44</t>
  </si>
  <si>
    <t>311238116R00</t>
  </si>
  <si>
    <t xml:space="preserve">Zdivo cihelné 30 P+D P15 na MC 10, tl. 300 mm </t>
  </si>
  <si>
    <t>z úr.+4,83 na úr.+12,57 (řez E-E,B-B):(3,74+0,46+40,525-0,5*2+17,66-0,21)*(12,57-4,83)</t>
  </si>
  <si>
    <t>-1*2,1-32,62*1,9-13,59*1,9</t>
  </si>
  <si>
    <t>zazdění kolem ocel.sloupů:0,3*1,9*5</t>
  </si>
  <si>
    <t>z úr.+8,30 na úr.+12,57 (řez E-E,B-B):40,525*(12,57-8,3)-32,62*1,9</t>
  </si>
  <si>
    <t>z úr.+8,52 na úr.+12,57 (řez F-F):(17,66-0,5*2)*(12,57-8,52)</t>
  </si>
  <si>
    <t>-vzt:-1,75*0,6</t>
  </si>
  <si>
    <t>-věnec nad okny (překlad 2xI160),rozměr 300x250mm :-((40,525-0,2*2)*2+16,62)*0,25</t>
  </si>
  <si>
    <t>v.č.D.1.1.06-půdorys střechy:</t>
  </si>
  <si>
    <t>atikové zdivo z úr.+13,18 na úr.+13,97:(39,525+0,3*2+16,62)*2*(13,97-13,18)</t>
  </si>
  <si>
    <t>311321312R00</t>
  </si>
  <si>
    <t xml:space="preserve">Železobeton nadzákladových zdí C 20/25 </t>
  </si>
  <si>
    <t>B-06-anglický dvorek stěny:(2,85+0,885*2)*(1,64-0,15)*0,15</t>
  </si>
  <si>
    <t>-prostup 900x510mm:-0,9*0,51*0,15</t>
  </si>
  <si>
    <t>-výřez u stropu pro osazení ocel.roštu:-(2,75+0,885*2)*0,1*0,03</t>
  </si>
  <si>
    <t>311321815R00</t>
  </si>
  <si>
    <t xml:space="preserve">Zeď nosná ŽB C30/37 pohledový </t>
  </si>
  <si>
    <t>v.č.D.1.1.02-D.1.1.03-půdorys 1.pp+1.np:</t>
  </si>
  <si>
    <t>m.č.-1,02,-1.17:</t>
  </si>
  <si>
    <t>z úr.+4,58 na úr.-3,27:(40,4-0,21*2)*(3,27+4,58)*0,3</t>
  </si>
  <si>
    <t>-2,9*1,73*0,3*2-6,2*1,73*0,3*3</t>
  </si>
  <si>
    <t>(16,57+5,83)*(3,27+4,58)*0,25</t>
  </si>
  <si>
    <t>-13,5*1,73*0,25</t>
  </si>
  <si>
    <t>(40,37+0,25*2)*(3,27+4,58)*0,5</t>
  </si>
  <si>
    <t>-0,7*0,9*0,5-1*2,1*0,5-2,9*1,73*0,5</t>
  </si>
  <si>
    <t>-6,2*1,73*0,5*2</t>
  </si>
  <si>
    <t>3,46*(3,27+4,58)*0,25</t>
  </si>
  <si>
    <t>snížení z úr.-3,27 na úr.-4,37:(0,45+2,9+0,15+0,356+0,325)*(4,37-3,27)*0,25</t>
  </si>
  <si>
    <t>(0,25+0,3+4,63-0,9+0,5*2)*(4,37-3,27)*0,25</t>
  </si>
  <si>
    <t>snížení z úr.-3,27 na úr.-5,17:(18,42-1,05)*(5,17-3,27)*0,25</t>
  </si>
  <si>
    <t>(14,125+0,25+0,45)*(5,17-3,27)*0,5</t>
  </si>
  <si>
    <t>m.č.-1.05 až -1,11,popř.1,08,1.10 až 1.19:</t>
  </si>
  <si>
    <t>z úr.+4,58 na úr.-1,92 :(19,57-0,21*2)*(1,92+4,58)*0,25</t>
  </si>
  <si>
    <t>-1,4*0,55*0,25-1,25*0,55*0,25*4</t>
  </si>
  <si>
    <t>-11,4*0,82*0,25</t>
  </si>
  <si>
    <t>(4,23+1,65)*(1,92+4,58)*0,25</t>
  </si>
  <si>
    <t>(16,02-0,21)*(1,92+4,58)*0,25</t>
  </si>
  <si>
    <t>-8,98*0,55*0,25</t>
  </si>
  <si>
    <t>-prostup do kanálu:-1,75*2,5*0,25</t>
  </si>
  <si>
    <t>-9,6*0,82*0,25</t>
  </si>
  <si>
    <t>m.č.-1.03,-1.04,1.01,1.02:</t>
  </si>
  <si>
    <t>z úr.+4,58 na úr.-3,27:(4,23+0,25+0,15)*(3,27+4,58)*0,25</t>
  </si>
  <si>
    <t>(4,08+1+0,96-0,5)*(3,27+4,58)*0,25</t>
  </si>
  <si>
    <t>-1*2,1*0,25-0,96*2,97*0,25</t>
  </si>
  <si>
    <t>-1.16:1,65*2,84*0,25</t>
  </si>
  <si>
    <t>-1.12,1.01,-1.02,1,02:</t>
  </si>
  <si>
    <t>z úr.+3,58 na úr.-3,27:(0,5+7,42)*(3,27+3,58)*0,25+0,5*1*0,25</t>
  </si>
  <si>
    <t>5,68*(3,27+3,58)*0,2-1,75*2,1*0,2</t>
  </si>
  <si>
    <t>-2,98*0,95*0,2</t>
  </si>
  <si>
    <t>snížení z úr.-3,27 na úr.-3,69:(0,5+7,42)*(3,69-3,27)*0,25</t>
  </si>
  <si>
    <t>v.č.D.1.1.02-D.1.1.04-půdorys 1.pp-2.np:</t>
  </si>
  <si>
    <t>výtah.šachta:</t>
  </si>
  <si>
    <t>z úr.+8,27 na úr.-3,84:(1,7+0,2*2)*(3,84+8,27)*0,25*2</t>
  </si>
  <si>
    <t>2,08*(3,84+8,26)*0,2*2</t>
  </si>
  <si>
    <t>-1,18*2,14*0,25*3</t>
  </si>
  <si>
    <t>u schodiště z úr.+8,27 na úr.-3,27:(4,04+0,25+0,45)*(3,27+8,27)*0,25</t>
  </si>
  <si>
    <t>-3,4*7,93*0,25</t>
  </si>
  <si>
    <t>-1.14,-1.12,1.02,2.03:</t>
  </si>
  <si>
    <t>z úr.+8,27 na úr.-3,84 :(7,12+2,77)*(3,84+8,27)*0,25</t>
  </si>
  <si>
    <t>-0,71*0,63*0,25-2*0,7*0,25</t>
  </si>
  <si>
    <t>-0,9*2,3*0,25-0,9*0,3*0,25</t>
  </si>
  <si>
    <t>-1,6*1,97*0,25</t>
  </si>
  <si>
    <t>-1.01,-1.12:</t>
  </si>
  <si>
    <t>z úr.-0,15 na úr.-3,84:2,77*(3,84-0,15)*0,25-1,8*2,1*0,25</t>
  </si>
  <si>
    <t>-1.04:</t>
  </si>
  <si>
    <t>z úr.-0,43 na úr.-3,27:(2,89-0,3)*(3,27-0,43)*0,25</t>
  </si>
  <si>
    <t>0,3*(3,27-0,43)*0,3</t>
  </si>
  <si>
    <t>-1.16 (v místě schodiště):</t>
  </si>
  <si>
    <t>z úr.-1,40 na úr.-3,27:2,73*(3,27-1,4)*0,25</t>
  </si>
  <si>
    <t>1.02:</t>
  </si>
  <si>
    <t>z úr.+4,58 na úr.+0,0:0,5*4,58*0,25</t>
  </si>
  <si>
    <t>1.01:</t>
  </si>
  <si>
    <t>z úr.+4,58 na úr.-0,13:2,89*(4,58+0,13)*0,25-2,47*3,5*0,25</t>
  </si>
  <si>
    <t>2.03,2.04:</t>
  </si>
  <si>
    <t>z úr.+8,27 na úr.+4,83:(0,5+2,2+4,67+2,77+5,7+0,15)*(8,27-4,83)*0,25</t>
  </si>
  <si>
    <t>-1,8*2,1*0,25-1,7*2,1*0,25</t>
  </si>
  <si>
    <t>311322611R0X</t>
  </si>
  <si>
    <t>Zeď nosná ŽB C30/37 XF1,pohledová vodostavební</t>
  </si>
  <si>
    <t>řez J-J (kolem venkovního schodiště):</t>
  </si>
  <si>
    <t>z úr.-2,90 na úr.-0,14 až +1,951:1,5*(2,9-0,14)*0,2</t>
  </si>
  <si>
    <t>(1,471+3,36+0,58)*(2,9*2-0,14+1,951)/2*0,2</t>
  </si>
  <si>
    <t>311351805R00</t>
  </si>
  <si>
    <t xml:space="preserve">Bednění nadzákl.zdí,pohled.hl.,oboustranné-zřízení </t>
  </si>
  <si>
    <t>B-06-anglický dvorek stěny:(2,85+1,035*2)*1,49+(2,55+0,885*2)*1,46</t>
  </si>
  <si>
    <t>-prostup 900x510mm:-0,9*0,51*2+(0,9+0,51*2)*0,15</t>
  </si>
  <si>
    <t>-výřez u stropu pro osazení ocel.roštu:(2,75+0,985*2)*0,03</t>
  </si>
  <si>
    <t>z úr.+4,58 na úr.-3,27:(40,4-0,21*2)*(3,27+4,58)*2</t>
  </si>
  <si>
    <t>-2,9*1,73*2*2-6,2*1,73*2*3</t>
  </si>
  <si>
    <t>0,3*(2,9+1,73*2)*2+0,3*(6,2+1,73*2)*2*3</t>
  </si>
  <si>
    <t>(16,57+5,83)*(3,27+4,58)*2</t>
  </si>
  <si>
    <t>-13,5*1,73*2+0,25*(13,5+1,73*2)</t>
  </si>
  <si>
    <t>(40,37+0,25*2)*(3,27+4,58)*2</t>
  </si>
  <si>
    <t>-0,7*0,9*2-1*2,1*2-2,9*1,73*2</t>
  </si>
  <si>
    <t>0,5*(0,7+0,9*2)+0,5*(1+2,1*2)+0,5*(2,9+1,73*2)</t>
  </si>
  <si>
    <t>-6,2*1,73*2*2+0,5*(6,2+1,73*2)*2</t>
  </si>
  <si>
    <t>3,46*(3,27+4,58)*2</t>
  </si>
  <si>
    <t>snížení z úr.-3,27 na úr.-4,37:(0,45+2,9+0,15+0,356+0,325)*(4,37-3,27)*2</t>
  </si>
  <si>
    <t>(0,25+0,3+4,63-0,9+0,5*2)*(4,37-3,27)*2</t>
  </si>
  <si>
    <t>snížení z úr.-3,27 na úr.-5,17:(18,42-1,05)*(5,17-3,27)*2</t>
  </si>
  <si>
    <t>(14,125+0,25+0,45)*(5,17-3,27)*2</t>
  </si>
  <si>
    <t>z úr.+4,58 na úr.-1,92 :(19,57-0,21*2)*(1,92+4,58)*2</t>
  </si>
  <si>
    <t>-1,4*0,55*2-1,25*0,55*2*4</t>
  </si>
  <si>
    <t>0,25*(1,4+0,55*2)+0,25*(1,25+0,55*2)*4</t>
  </si>
  <si>
    <t>-11,4*0,82*2+0,25*(11,4+0,82*2)</t>
  </si>
  <si>
    <t>(4,23+1,65)*(1,92+4,58)*2</t>
  </si>
  <si>
    <t>(16,02-0,21)*(1,92+4,58)*2</t>
  </si>
  <si>
    <t>-8,98*0,55*2+0,25*(0,898+0,55*2)</t>
  </si>
  <si>
    <t>-prostup do kanálu:-1,75*2,5*2+0,25*(1,75+2,5*2)</t>
  </si>
  <si>
    <t>-9,6*0,82*2+0,25*(9,6+0,82*2)</t>
  </si>
  <si>
    <t>z úr.+4,58 na úr.-3,27:(4,23+0,25+0,15)*(3,27+4,58)*2</t>
  </si>
  <si>
    <t>(4,08+1+0,96-0,5)*(3,27+4,58)*2</t>
  </si>
  <si>
    <t>-1*2,1*2-0,96*2,97*2</t>
  </si>
  <si>
    <t>0,25*(1+2,1*2)+0,25*(0,96+2,97*2)</t>
  </si>
  <si>
    <t>-1.16:1,65*2,84*2</t>
  </si>
  <si>
    <t>z úr.+3,58 na úr.-3,27:(0,5+7,42)*(3,27+3,58)*2+0,5*1*2</t>
  </si>
  <si>
    <t>5,68*(3,27+3,58)*2-1,75*2,1*2</t>
  </si>
  <si>
    <t>0,2*(1,75+2,1*2)-2,98*0,95*2+0,2*(2,98+0,95*2)</t>
  </si>
  <si>
    <t>snížení z úr.-3,27 na úr.-3,69:(0,5+7,42)*(3,69-3,27)*2</t>
  </si>
  <si>
    <t>z úr.+8,27 na úr.-3,84:(1,7+0,2*2)*(3,84+8,27)*2*2</t>
  </si>
  <si>
    <t>2,08*(3,84+8,26)*2*2</t>
  </si>
  <si>
    <t>-1,18*2,14*2*3+0,25*(1,18+2,14*2)*3</t>
  </si>
  <si>
    <t>u schodiště z úr.+8,27 na úr.-3,27:(4,04+0,25+0,45)*(3,27+8,27)*2</t>
  </si>
  <si>
    <t>-3,4*7,93*2+0,25*(3,4+7,93*2)</t>
  </si>
  <si>
    <t>z úr.+8,27 na úr.-3,84 :(7,12+2,77)*(3,84+8,27)*2</t>
  </si>
  <si>
    <t>-0,71*0,63*2-2*0,7*2</t>
  </si>
  <si>
    <t>0,25*(0,71+0,63*2)+0,25*(2+0,7*2)</t>
  </si>
  <si>
    <t>-0,9*2,3*2-0,9*0,3*2</t>
  </si>
  <si>
    <t>0,25*(0,9+2,3*2)+0,25*(0,9+0,3*2)</t>
  </si>
  <si>
    <t>-1,6*1,97*2+0,25*(1,6+1,97*2)</t>
  </si>
  <si>
    <t>z úr.-0,15 na úr.-3,84:2,77*(3,84-0,15)*2-1,8*2,1*2</t>
  </si>
  <si>
    <t>0,25*(1,8+2,1*2)</t>
  </si>
  <si>
    <t>z úr.-0,43 na úr.-3,27:(2,89-0,3)*(3,27-0,43)*2</t>
  </si>
  <si>
    <t>0,3*(3,27-0,43)*2+0,1*(3,27-0,43)</t>
  </si>
  <si>
    <t>z úr.-1,40 na úr.-3,27:2,73*(3,27-1,4)*2+0,25*(3,27-1,4)</t>
  </si>
  <si>
    <t>z úr.-2,90 na úr.-0,14 až +1,951:1,5*(2,9-0,14)*2</t>
  </si>
  <si>
    <t>(1,471+3,36+0,58)*(2,9*2-0,14+1,951)/2*2</t>
  </si>
  <si>
    <t>z úr.+4,58 na úr.+0,0:0,5*4,58*2</t>
  </si>
  <si>
    <t>z úr.+4,58 na úr.-0,13:2,89*(4,58+0,13)*2-2,47*3,5*2</t>
  </si>
  <si>
    <t>0,25*(2,47+3,5*2)</t>
  </si>
  <si>
    <t>z úr.+8,27 na úr.+4,83:(0,5+2,2+4,67+2,77+5,7+0,15)*(8,27-4,83)*2</t>
  </si>
  <si>
    <t>-1,8*2,1*2-1,7*2,1*2</t>
  </si>
  <si>
    <t>0,25*(1,8+2,1*2)+0,25*(1,7+2,1*2)</t>
  </si>
  <si>
    <t>311351806R00</t>
  </si>
  <si>
    <t xml:space="preserve">Bednění nadzákl.zdí,pohled.hl.,oboustr.-odstranění </t>
  </si>
  <si>
    <t>viz bednění nadzákl.zdí:3198,943</t>
  </si>
  <si>
    <t>311361821R00</t>
  </si>
  <si>
    <t xml:space="preserve">Výztuž nadzáklad. zdí z betonářské oceli 10505 (R) </t>
  </si>
  <si>
    <t>stěny 1.pp:38900*0,001</t>
  </si>
  <si>
    <t>B-06-anglický dvorek stěny (počítáno 100 kg/m3):0,9502*0,1</t>
  </si>
  <si>
    <t>317145331R00</t>
  </si>
  <si>
    <t xml:space="preserve">Překlad pórobeton. plochý PSF IV/900 150x124x1300 </t>
  </si>
  <si>
    <t>kus</t>
  </si>
  <si>
    <t>výpis překladů:</t>
  </si>
  <si>
    <t>317168122R00</t>
  </si>
  <si>
    <t xml:space="preserve">Překlad cihelný plochý 145x71x1250 mm </t>
  </si>
  <si>
    <t>P03-145x71x1250:12</t>
  </si>
  <si>
    <t>317168123R00</t>
  </si>
  <si>
    <t xml:space="preserve">Překlad cihelný plochý 145x71x1500 mm </t>
  </si>
  <si>
    <t>P02-145x71x1500:1</t>
  </si>
  <si>
    <t>317168131R00</t>
  </si>
  <si>
    <t xml:space="preserve">Překlad cihelný vysoký 70x238x1250 mm </t>
  </si>
  <si>
    <t>P01-70x250x1250:5</t>
  </si>
  <si>
    <t>317311711R00</t>
  </si>
  <si>
    <t xml:space="preserve">Beton klenbových pásů prostý C 25/30 </t>
  </si>
  <si>
    <t>pás 300x150mm:</t>
  </si>
  <si>
    <t>ukončení atikového zdiva na úr.+13,97:(39,525+0,3*2+16,62)*2*0,3*0,15</t>
  </si>
  <si>
    <t>317351101R00</t>
  </si>
  <si>
    <t xml:space="preserve">Bednění klenbových pásů - zřízení </t>
  </si>
  <si>
    <t>ukončení atikového zdiva na úr.+13,97:(39,525+0,3*2+16,62)*2*0,15*2</t>
  </si>
  <si>
    <t>317351102R00</t>
  </si>
  <si>
    <t xml:space="preserve">Bednění klenbových pásů - odstranění </t>
  </si>
  <si>
    <t>viz bednění pásů:34,047</t>
  </si>
  <si>
    <t>330321710R00</t>
  </si>
  <si>
    <t>Sloup/pilíř ŽB C35/45 pohledový beton</t>
  </si>
  <si>
    <t>řezy A-A,B-B:</t>
  </si>
  <si>
    <t>-1.02-slouby dn 400mm,z úr.-3,27 na úr.+3,58:0,2*0,2*3,14*(3,27+3,58)*5,5</t>
  </si>
  <si>
    <t>sloup 400x600mm z úr.-3,27 na úr.+4,58:0,4*0,6*(3,27+4,58)</t>
  </si>
  <si>
    <t>-1.17-sloupy 200x150mm:0,2*0,15*3,49*4</t>
  </si>
  <si>
    <t>331351101R00</t>
  </si>
  <si>
    <t xml:space="preserve">Bednění sloupů čtyřúhelníkového průřezu - zřízení </t>
  </si>
  <si>
    <t>řezy A-A:</t>
  </si>
  <si>
    <t>sloup 400x600mm z úr.-3,27 na úr.+4,58:(0,4+0,6)*2*(3,27+4,58)</t>
  </si>
  <si>
    <t>-(0,25+0,2+0,15)*(3,27+4,58)</t>
  </si>
  <si>
    <t>-1.17-sloupy 200x150mm:(0,2+0,15)*2*3,49*4-0,15*3,49</t>
  </si>
  <si>
    <t>331351102R00</t>
  </si>
  <si>
    <t xml:space="preserve">Bednění sloupů čtyřúhelníkového průřezu-odstranění </t>
  </si>
  <si>
    <t>viz bednění sloupů:20,2385</t>
  </si>
  <si>
    <t>331351109R00</t>
  </si>
  <si>
    <t xml:space="preserve">Příplatek za vzepření bednění při výšce 6 - 10 m </t>
  </si>
  <si>
    <t>332351101R00</t>
  </si>
  <si>
    <t xml:space="preserve">Bednění sloupů oblých - zřízení </t>
  </si>
  <si>
    <t>-1.02-slouby dn 400mm,z úr.-3,27 na úr.+3,58:0,4*3,14*(3,27+3,58)*5,5</t>
  </si>
  <si>
    <t>332351102R00</t>
  </si>
  <si>
    <t xml:space="preserve">Bednění sloupů oblých - odstranění </t>
  </si>
  <si>
    <t>viz bednění sloupů :47,3198</t>
  </si>
  <si>
    <t>332351109R00</t>
  </si>
  <si>
    <t xml:space="preserve">Příplatek za vzepření bednění při výšce 6-10 m </t>
  </si>
  <si>
    <t>332361821R00</t>
  </si>
  <si>
    <t xml:space="preserve">Výztuž sloupů oblých z betonářské oceli 10 505(R) </t>
  </si>
  <si>
    <t>sloupy:1000*0,001</t>
  </si>
  <si>
    <t>340201119R00</t>
  </si>
  <si>
    <t xml:space="preserve">Příplatek za zaoblení příček poloměru do 5 m </t>
  </si>
  <si>
    <t>obezdění vaniček:</t>
  </si>
  <si>
    <t>1.06:0,9*3,14/2*0,3</t>
  </si>
  <si>
    <t>341321610R00</t>
  </si>
  <si>
    <t>Beton nosných stěn železový C 30/37,XC1 beton pohledový</t>
  </si>
  <si>
    <t>-1.15,-1.16 (pod schodištěm-řez D-D):1,5*2,92*0,1+(1,96+1,692-1,5)*(1,32+2,92)/2*0,1</t>
  </si>
  <si>
    <t>-0,8*1,97*0,1</t>
  </si>
  <si>
    <t>-1.17:3,9*3,49*0,15</t>
  </si>
  <si>
    <t>1.01,1.02 (řez K-K):2,89*(4,58+0,13)*0,15-1,8*3,5*0,15</t>
  </si>
  <si>
    <t>1.03,1.02:(6,802-0,4-0,2)*3,81*0,15-2,68*1,38*0,15</t>
  </si>
  <si>
    <t>5,63*2,81*0,15-3,46*1,38*0,15</t>
  </si>
  <si>
    <t>2.04:(1,25+1,48+3,03)*3,44*0,15</t>
  </si>
  <si>
    <t>341351105R00</t>
  </si>
  <si>
    <t xml:space="preserve">Bednění stěn nosných oboustranné - zřízení </t>
  </si>
  <si>
    <t>-1.15,-1.16 (pod schodištěm-řez D-D):1,5*2,92*2+(1,96+1,692-1,5)*(1,32+2,92)/2*2</t>
  </si>
  <si>
    <t>-0,8*1,97*2+0,1*(0,8+1,97*2)</t>
  </si>
  <si>
    <t>-1.17:3,9*3,49*2</t>
  </si>
  <si>
    <t>1.01,1.02 (řez K-K):2,89*(4,58+0,13)*2-1,8*3,5*2</t>
  </si>
  <si>
    <t>0,15*(1,8+3,5*2)</t>
  </si>
  <si>
    <t>1.03,1.02:(6,802-0,4-0,2)*3,81*2-2,68*1,38*2</t>
  </si>
  <si>
    <t>5,63*2,81*2-3,46*1,38*2</t>
  </si>
  <si>
    <t>0,15*(2,68+1,38*2)+0,15*(3,46+1,38*2)</t>
  </si>
  <si>
    <t>2.04:(1,25+1,48+3,03)*3,44*2</t>
  </si>
  <si>
    <t>341351106R00</t>
  </si>
  <si>
    <t xml:space="preserve">Bednění stěn nosných oboustranné - odstranění </t>
  </si>
  <si>
    <t>viz bednění stěn :161,7035</t>
  </si>
  <si>
    <t>342248109R00</t>
  </si>
  <si>
    <t xml:space="preserve">Příčky cihelné 8 P+D na MVC 5, tl. 80 mm </t>
  </si>
  <si>
    <t>1.09,1.08:(1,15+0,2*2)*2,93</t>
  </si>
  <si>
    <t>(1,795+0,15+1,23)*2,93-0,8*1,97-0,7*1,97</t>
  </si>
  <si>
    <t>1.11-1.16:(4,23*3+5,88)*2,93-0,8*1,97</t>
  </si>
  <si>
    <t>342248112R00</t>
  </si>
  <si>
    <t xml:space="preserve">Příčky cihelné 11,5 P+D na MVC 5, tl. 115 mm </t>
  </si>
  <si>
    <t>-1.11 (u prostupu do kanálu-řez L-L):1,75*(2,75-0,34)</t>
  </si>
  <si>
    <t>342248114R00</t>
  </si>
  <si>
    <t xml:space="preserve">Příčky cihelné 14 P+D na MVC 5, tl. 140 mm </t>
  </si>
  <si>
    <t>-1.03,-1.04:2,89*(0,37+2,32)+2,89*(0,37+2,47)</t>
  </si>
  <si>
    <t>-P02-P1500:-1,5*0,071</t>
  </si>
  <si>
    <t>-1.16,-1.11:(4,04+0,15+11,73)*(1,77+1,4)-0,8*1,97*3</t>
  </si>
  <si>
    <t>1,5*(1,77+1,4)-0,8*1,97</t>
  </si>
  <si>
    <t>-P03-P1250:-1,25*0,071*4</t>
  </si>
  <si>
    <t>1.03:4,985*3,81-0,8*1,97*2</t>
  </si>
  <si>
    <t>1.07,1.10:(2,47+1,24+0,15+11,88)*2,93-0,8*1,97*5</t>
  </si>
  <si>
    <t>1,5*2,93-0,8*1,97</t>
  </si>
  <si>
    <t>-P03-P1250:-1,25*0,071*8</t>
  </si>
  <si>
    <t>2.03:0,5*3,44</t>
  </si>
  <si>
    <t>342256363R00</t>
  </si>
  <si>
    <t xml:space="preserve">Příčka z tvárnic pórobetonových tl. 100 mm </t>
  </si>
  <si>
    <t>-1.08:1*(1,77+1,4)*2+1,1*(1,77+1,4)</t>
  </si>
  <si>
    <t>-1.09:1*(1,77+1,4)*2+1,1*(1,77+1,4)</t>
  </si>
  <si>
    <t>1.04-1.06:1,639*2*3,81-0,7*1,97*2</t>
  </si>
  <si>
    <t>342256365R00</t>
  </si>
  <si>
    <t xml:space="preserve">Příčka z tvárnic pórobetonových tl. 150 mm </t>
  </si>
  <si>
    <t>-1.06,-1.07:4,23*(1,77+1,4)</t>
  </si>
  <si>
    <t>-1.07,-1.08:4,23*(1,77+1,4)-0,8*1,97</t>
  </si>
  <si>
    <t>-1.08,-1.09:4,23*(1,77+1,4)</t>
  </si>
  <si>
    <t>-1.10:(3,73+2,15)*(1,77+1,4)-0,8*1,97*2</t>
  </si>
  <si>
    <t>-překlad P04-1300:-1,3*0,124*3</t>
  </si>
  <si>
    <t>1.05:1,639*3,81</t>
  </si>
  <si>
    <t>342263320RT2</t>
  </si>
  <si>
    <t>1.pp:1</t>
  </si>
  <si>
    <t>342263320RT3</t>
  </si>
  <si>
    <t>1.pp:4</t>
  </si>
  <si>
    <t>1.np:6</t>
  </si>
  <si>
    <t>342264051RT1</t>
  </si>
  <si>
    <t>Podhled sádrokartonový na zavěšenou ocel. konstr. desky standard tl. 12,5 mm, bez izolace</t>
  </si>
  <si>
    <t>v.č.D.1.1.024-výpis ostatních výrobků:</t>
  </si>
  <si>
    <t>v 1.np-m.č.1.02:</t>
  </si>
  <si>
    <t>C01:5,76*0,4</t>
  </si>
  <si>
    <t>342264098RT2</t>
  </si>
  <si>
    <t>Příplatek k podhledu sádrokart. za plochu do 10 m2 pro plochy 2 - 5 m2</t>
  </si>
  <si>
    <t>342266111RA1</t>
  </si>
  <si>
    <t>Obklad stěn sádrokartonem na ocelovou konstrukci desky standard tl. 12,5 mm 2x, bez izolace</t>
  </si>
  <si>
    <t>C14:(0,4+0,82+0,8+0,23)*4,58</t>
  </si>
  <si>
    <t>342266111RU7</t>
  </si>
  <si>
    <t>Obklad stěn sádrokartonem na ocelovou konstrukci desky standard tl. 12,5 mm, bez izolace</t>
  </si>
  <si>
    <t>C01:5,76*0,6</t>
  </si>
  <si>
    <t>342266111RU9</t>
  </si>
  <si>
    <t>Obklad stěn sádrokartonem na ocelovou konstrukci desky standard impreg. tl. 12,5 mm, bez izolace</t>
  </si>
  <si>
    <t>sdk předstěny za wc v.1500mm:</t>
  </si>
  <si>
    <t>-1.03:(0,8+0,2)*1,5+0,8*0,15</t>
  </si>
  <si>
    <t>-1.04:1,79*(1,5+0,15)</t>
  </si>
  <si>
    <t>-1.05:0,9*(1,5+0,15)</t>
  </si>
  <si>
    <t>-1.06:1,9*(1,5+0,15)</t>
  </si>
  <si>
    <t>1.05:1*(1,5+0,15)</t>
  </si>
  <si>
    <t>1.08,1.09:0,85*(1,5+0,15)*2</t>
  </si>
  <si>
    <t>1.16:1*(1,5+0,15)</t>
  </si>
  <si>
    <t>1.17:0,86*(1,5+0,15)</t>
  </si>
  <si>
    <t>1.18:0,94*(1,5+0,15)</t>
  </si>
  <si>
    <t>342266998RT1</t>
  </si>
  <si>
    <t>Příplatek pro obklad za plochu do 5 m2 plochy do 2 m2</t>
  </si>
  <si>
    <t>342266998RT2</t>
  </si>
  <si>
    <t>Příplatek pro obklad za plochu do 5 m2 plochy 2 - 5 m2</t>
  </si>
  <si>
    <t>342948112R00</t>
  </si>
  <si>
    <t xml:space="preserve">Ukotvení příček k beton.kcím přistřelenými kotvami </t>
  </si>
  <si>
    <t>m</t>
  </si>
  <si>
    <t>tl.125mm:(2,75-0,34)*2</t>
  </si>
  <si>
    <t>345321717R00</t>
  </si>
  <si>
    <t xml:space="preserve">Zídky z betonu železového C 35/45 </t>
  </si>
  <si>
    <t>atika-rozměr 150x450mm:</t>
  </si>
  <si>
    <t>po obvodě střechy (viz řezy):(5,47+64,45+5,8+18,8+3,89+0,5)*0,45*0,15</t>
  </si>
  <si>
    <t>(1,64+0,651+7,429+0,976+3,837)*0,45*0,15</t>
  </si>
  <si>
    <t>345351101R00</t>
  </si>
  <si>
    <t xml:space="preserve">Bednění zídek plnostěnných - zřízení </t>
  </si>
  <si>
    <t>po obvodě střechy (viz řezy):(5,47+64,45+5,8+18,8+3,89+0,5)*0,45*2</t>
  </si>
  <si>
    <t>(1,64+0,651+7,429+0,976+3,837)*0,45*2</t>
  </si>
  <si>
    <t>345351102R00</t>
  </si>
  <si>
    <t xml:space="preserve">Bednění zídek plnostěnných - odstranění </t>
  </si>
  <si>
    <t>viz bednění zídek atikových:102,0987</t>
  </si>
  <si>
    <t>346244312R00</t>
  </si>
  <si>
    <t xml:space="preserve">Obezdívky van z desek porobetonových tl. 75 mm </t>
  </si>
  <si>
    <t>1.06:(0,9*2+0,9*3,14/2)*0,3</t>
  </si>
  <si>
    <t>1.16:(0,9+0,8)*2*0,3</t>
  </si>
  <si>
    <t>1.19:(0,9+0,8)*2*0,3</t>
  </si>
  <si>
    <t>346244821R00</t>
  </si>
  <si>
    <t xml:space="preserve">Přizdívky izol. z cihel dl.29 cm, MC 10, tl.140 mm </t>
  </si>
  <si>
    <t>v 1.np:</t>
  </si>
  <si>
    <t>C05:15,5*4,39</t>
  </si>
  <si>
    <t>388381141R00</t>
  </si>
  <si>
    <t xml:space="preserve">Kanály ze železobetonu volné 1050 x 1200 mm </t>
  </si>
  <si>
    <t>B07-žb kanál vzt:</t>
  </si>
  <si>
    <t>rozměr 1550x760mm:1</t>
  </si>
  <si>
    <t xml:space="preserve">           1550x610mm:3,85</t>
  </si>
  <si>
    <t>34226.C02</t>
  </si>
  <si>
    <t>Stěna sdk z desek 12,5mm se zabudovanými svítidly rozm.500x50mm (16 ks) kotvená k zděné příčce-C02</t>
  </si>
  <si>
    <t>vč.p.ú.stěny:</t>
  </si>
  <si>
    <t>C02:7,14*(4,93+4,58)/2</t>
  </si>
  <si>
    <t>38</t>
  </si>
  <si>
    <t>4</t>
  </si>
  <si>
    <t>Vodorovné konstrukce</t>
  </si>
  <si>
    <t>411321414R00</t>
  </si>
  <si>
    <t xml:space="preserve">Stropy deskové ze železobetonu C 25/30,XC1 </t>
  </si>
  <si>
    <t>strop žb kanálu :</t>
  </si>
  <si>
    <t>rozměr 1550x760mm,tl.stropu 120mm:1*1,85*0,12</t>
  </si>
  <si>
    <t xml:space="preserve">           1550x610mm,tl.stropu 150mm (podle řezu L-L):3,85*1,85*0,15</t>
  </si>
  <si>
    <t>411321717R0X</t>
  </si>
  <si>
    <t>Strop deskový ŽB C35/45,XC1 beton pohledový</t>
  </si>
  <si>
    <t xml:space="preserve">      D.1.1.03-půdorys 1.np:</t>
  </si>
  <si>
    <t>řezy A-A,F-F,K-K:</t>
  </si>
  <si>
    <t>tl.300mm-strop na spodní úr.-0,43 (nad m.č.-1,04-část) :2,47*0,9*0,3-0,9*0,9*0,3</t>
  </si>
  <si>
    <t>tl.150mm-strop na spodní úr.-0,28 (nad m.č.-1,04-část,-1,03,-1,01):(2,98+0,25*2)*(0,25+1,79+0,15*2+2,3+7,429)*0,15</t>
  </si>
  <si>
    <t>-2,47*0,65*0,15</t>
  </si>
  <si>
    <t>tl.250mm-strop na spodní úr.-1,40 (nad m.č.-1,05 až -1,11,-1,16):(6,8-0,21*2)*(0,25*2+2,58+0,15*2+11,73+4,04)*0,25</t>
  </si>
  <si>
    <t>řez G-G:</t>
  </si>
  <si>
    <t>tl.150mm-strop na spodní úr.-0,50 až -0,15 (nad m.č.-1,12,-1,14):(0,25+1,32)*(3,02-0,25)*0,15</t>
  </si>
  <si>
    <t>(5,4+0,2+0,25)*(3,02+0,25)*0,15</t>
  </si>
  <si>
    <t>-5,4*0,5*0,15</t>
  </si>
  <si>
    <t>řezy A-A,I-I:</t>
  </si>
  <si>
    <t>tl.250mm-strop na spodní úr.+0,52 (nad m.č.-1,17):(6,35+0,15+0,25)*(0,96+5,08+0,3)*0,25</t>
  </si>
  <si>
    <t xml:space="preserve">      D.1.1.04-půdorys 2.np:</t>
  </si>
  <si>
    <t>řezy E-E,H-H:</t>
  </si>
  <si>
    <t>tl.250mm-strop na spodní úr.+4,13 (nad.m.č.-1.02):(6,2+0,4*2)*3,5*0,25</t>
  </si>
  <si>
    <t>řezy A-A,B-B,E-E,F-F:</t>
  </si>
  <si>
    <t>tl.250mm-strop na spodní úr.+4,58 (nad m.č.-1,02,1.01 až 1.19):(6,8-0,21*2)*65,57*0,25</t>
  </si>
  <si>
    <t>(19,19+0,25-6,38)*(0,25+2,05)*0,25</t>
  </si>
  <si>
    <t>(41,29-0,21*2)*(23,62-0,21*2-6,38)*0,25</t>
  </si>
  <si>
    <t>-prostup:-(6,92-0,68-0,43)*0,5*0,25-0,68*0,2*0,25</t>
  </si>
  <si>
    <t>-0,43*0,2*0,25</t>
  </si>
  <si>
    <t>-část sníženého stropu na úr.+4,13:-6,2*3*0,25</t>
  </si>
  <si>
    <t xml:space="preserve">      D.1,1.06-půdorys střechy:</t>
  </si>
  <si>
    <t>řezy D-D,G-G,K-K,M-M:</t>
  </si>
  <si>
    <t>tl.250mm-strop na spodní úr.+8,27 (nad m.č.2.01,2.03,2.04):(0,15+2,5+0,25+1,25)*(0,5+1,25+1,48+3,03)*0,25</t>
  </si>
  <si>
    <t>(1,64+0,2)*(0,2+2,28+2,77+0,25)*0,25</t>
  </si>
  <si>
    <t>(4,67+0,05+0,15+2,3)*(0,5+2,77)*0,25</t>
  </si>
  <si>
    <t>-světlíky 714x1200mm:-0,714*1,2*0,25</t>
  </si>
  <si>
    <t xml:space="preserve">              1200x1200mm:-1,2*1,2*0,25</t>
  </si>
  <si>
    <t>411321719R0X</t>
  </si>
  <si>
    <t>Strop deskový ŽB C35/45,XF1,beton pohledový vodostavební</t>
  </si>
  <si>
    <t>z úr.+0,022 na úr.+2,111:5,611*1,5*0,15</t>
  </si>
  <si>
    <t>411322424R00</t>
  </si>
  <si>
    <t xml:space="preserve">Stropy trámové ze železobetonu C 25/30,XC1 </t>
  </si>
  <si>
    <t>žb strop střech (výplň vln v.160+nadbetonování tl.60mm):</t>
  </si>
  <si>
    <t>střecha S10 vč.uložení:400,9653*1,08*0,06</t>
  </si>
  <si>
    <t>výplň vln výšky 160mm:400,9653*1,08*(0,042+0,116)/2*0,16*4</t>
  </si>
  <si>
    <t>střecha S12 vč.uložení:668,1745*1,08*0,06</t>
  </si>
  <si>
    <t>668,1745*1,08*(0,042+0,116)/2*0,16*4</t>
  </si>
  <si>
    <t>411351201R00</t>
  </si>
  <si>
    <t xml:space="preserve">Bednění stropů deskových, podepření, do 3,5m, 5kPa </t>
  </si>
  <si>
    <t>bednění stropů:</t>
  </si>
  <si>
    <t>tl.150mm-strop na spodní úr.-0,28 (nad m.č.-1,04-část,-1,03,-1,01):2,98*(1,79-0,65+0,15*2+2,3+7,429)</t>
  </si>
  <si>
    <t>-2,47*0,65</t>
  </si>
  <si>
    <t>svislá část:(1,79-0,065+0,15*2+2,3+7,49)*2*0,25</t>
  </si>
  <si>
    <t>2,98*0,15</t>
  </si>
  <si>
    <t>tl.150mm-strop na spodní úr.-0,50 až -0,15 (nad m.č.-1,12,-1,14):1,32*(3,02-0,25)</t>
  </si>
  <si>
    <t>5,4*2,07</t>
  </si>
  <si>
    <t>svislá část :((5,4+0,2+1,32+0,25)*2+3,27)*0,15</t>
  </si>
  <si>
    <t>(5,4+0,5)*2*0,15</t>
  </si>
  <si>
    <t>z úr.+0,022 na úr.+2,111:5,611*1,3</t>
  </si>
  <si>
    <t>rozměr 1550x760mm,tl.stropu 120mm+svislá část:1*1,55</t>
  </si>
  <si>
    <t xml:space="preserve">           1550x610mm,tl.stropu 150mm (podle řezu L-L):3,85*1,55</t>
  </si>
  <si>
    <t>411351202R00</t>
  </si>
  <si>
    <t xml:space="preserve">Odstranění bednění stropů deskových do 3,5m, 5kPa </t>
  </si>
  <si>
    <t>viz bednění stropů do 3,5m,5 kPa:72,0903</t>
  </si>
  <si>
    <t>411351203R00</t>
  </si>
  <si>
    <t xml:space="preserve">Bednění stropů deskových, podepření,do 3,5m, 10kPa </t>
  </si>
  <si>
    <t>tl.300mm-strop na spodní úr.-0,43 (nad m.č.-1,04-část) :2,47*0,65-0,9*0,9</t>
  </si>
  <si>
    <t>tl.250mm-strop na spodní úr.-1,40 (nad m.č.-1,05 až -1,11,-1,16):(6,8-0,21*2-0,25*2)*(2,58+0,15*2+11,73+4,04)</t>
  </si>
  <si>
    <t>tl.250mm-strop na spodní úr.+0,52 (nad m.č.-1,17):6,35*(0,96-0,45+5,08+0,15)</t>
  </si>
  <si>
    <t>tl.250mm-strop na spodní úr.+4,58 (nad m.č.1.01 až 1.19):5,88*(19,11-0,35+0,46+1,25*2+0,2+0,25)</t>
  </si>
  <si>
    <t>(3,11-0,25)*(1,9+3,86+0,72)+(3,405-0,72)*2,89</t>
  </si>
  <si>
    <t>2,6*2,89+(6,802-0,4)*5,63</t>
  </si>
  <si>
    <t>(5,8+0,87+0,48)*2,05+0,48*0,3+0,23*0,3</t>
  </si>
  <si>
    <t>tl.250mm-strop na spodní úr.+8,27 (nad m.č.2.01,2.03,2.04):(2,5+1,25)*(1,25+1,48+3,03)</t>
  </si>
  <si>
    <t>2,08*1,7+(0,13+1,18+0,64)*2,77</t>
  </si>
  <si>
    <t>(4,67+2,2)*2,77-4,65*0,2-0,7*0,15</t>
  </si>
  <si>
    <t>-světlíky 714x1200mm:-0,714*1,2</t>
  </si>
  <si>
    <t xml:space="preserve">              1200x1200mm:-1,2*1,2</t>
  </si>
  <si>
    <t>411351204R00</t>
  </si>
  <si>
    <t xml:space="preserve">Odstranění bednění stropů deskových do 3,5m, 10kPa </t>
  </si>
  <si>
    <t>viz bednění stropů do 3,5m,10 kPa:408,2219</t>
  </si>
  <si>
    <t>411351215R00</t>
  </si>
  <si>
    <t xml:space="preserve">Bednění stropů deskových, podepření,do 5,9m, 12kPa </t>
  </si>
  <si>
    <t>tl.250mm-strop na spodní úr.+4,13 (nad.m.č.-1.02):6,2*3,5</t>
  </si>
  <si>
    <t>tl.250mm-strop na spodní úr.+4,58 (nad m.č.-1,02):39,59*(16,57+5,83)+(3,46-0,25)*0,6</t>
  </si>
  <si>
    <t>-6,802*6,03</t>
  </si>
  <si>
    <t>-žb trámy š.400mm:-(16,57+5,873)*0,4*4-16,57*(0,4+0,2)</t>
  </si>
  <si>
    <t>-(3,46-0,25)*0,2</t>
  </si>
  <si>
    <t>-část sníženého stropu na úr.+4,13:-6,2*3</t>
  </si>
  <si>
    <t>411351216R00</t>
  </si>
  <si>
    <t xml:space="preserve">Odstranění bednění stropů deskových do 5,9m, 12kPa </t>
  </si>
  <si>
    <t>viz bednění stropů do 5,9m,12 kPa:804,3331</t>
  </si>
  <si>
    <t>411351801R00</t>
  </si>
  <si>
    <t xml:space="preserve">Bednění čel stropních desek, zřízení </t>
  </si>
  <si>
    <t>tl.150mm-strop na spodní úr.-0,28 (nad m.č.-1,04-část,-1,03,-1,01):</t>
  </si>
  <si>
    <t>tl.150mm-strop na spodní úr.-0,50 až -0,15 (nad m.č.-1,12,-1,14):</t>
  </si>
  <si>
    <t>tl.300mm-strop na spodní úr.-0,43 (nad m.č.-1,04-část) :</t>
  </si>
  <si>
    <t>tl.250mm-strop na spodní úr.-1,40 (nad m.č.-1,05 až -1,11,-1,16):</t>
  </si>
  <si>
    <t>tl.250mm-strop na spodní úr.+0,52 (nad m.č.-1,17):</t>
  </si>
  <si>
    <t>z úr.+0,022 na úr.+2,111:</t>
  </si>
  <si>
    <t>tl.250mm-strop na spodní úr.+4,58 (nad m.č.1.01 až 1.19):</t>
  </si>
  <si>
    <t>tl.250mm-strop na spodní úr.+4,13 (nad.m.č.-1.02):</t>
  </si>
  <si>
    <t>tl.250mm-strop na spodní úr.+4,58 (nad m.č.-1,02):</t>
  </si>
  <si>
    <t>tl.250mm-strop na spodní úr.+8,27 (nad m.č.2.01,2.03,2.04):</t>
  </si>
  <si>
    <t>411351802R00</t>
  </si>
  <si>
    <t xml:space="preserve">Bednění čel stropních desek, odstranění </t>
  </si>
  <si>
    <t>viz příplatek k podpěrné kci stropů 12 kPa:804,3331</t>
  </si>
  <si>
    <t>411361821R00</t>
  </si>
  <si>
    <t xml:space="preserve">Výztuž stropů z betonářské oceli 10505(R) </t>
  </si>
  <si>
    <t>strop nad 1.pp:32200*0,001</t>
  </si>
  <si>
    <t xml:space="preserve">                1.np:4000*0,001</t>
  </si>
  <si>
    <t xml:space="preserve">                2,np-střecha  :23000*0,001</t>
  </si>
  <si>
    <t>B07-žb kanál vzt (počítáno 100kg/m3):1,2904*0,1</t>
  </si>
  <si>
    <t>413321717R00</t>
  </si>
  <si>
    <t>Nosník ŽB C35/45 pohledový beton</t>
  </si>
  <si>
    <t>nosník po obvodě 200x150 (řez A-A,I-I):(5,385+6,416)*0,2*0,15</t>
  </si>
  <si>
    <t>-1.02-z úr.+4,58 na úr.+3,58:(16,57+5,83)*0,4*1,0*5,5</t>
  </si>
  <si>
    <t>16,57*0,4*1</t>
  </si>
  <si>
    <t>v místě snížené žb desky (po obvodě):</t>
  </si>
  <si>
    <t>řez E-E z úr.+4,58 na úr.+4,38:6,2*0,25*(4,58-4,38)*2</t>
  </si>
  <si>
    <t xml:space="preserve">      H-H z úr.+4,83 na úr.+4,38:3*(0,4+0,3)*(4,83-4,38)</t>
  </si>
  <si>
    <t>413351107R00</t>
  </si>
  <si>
    <t xml:space="preserve">Bednění nosníků - zřízení </t>
  </si>
  <si>
    <t>nosník po obvodě 200x150 (řez A-A,I-I):(5,385+6,416)*(0,2+0,15*2)-(3,9+0,2*4)*0,15</t>
  </si>
  <si>
    <t>-1.02-z úr.+4,58 na úr.+3,58:(16,57+5,83)*(0,4+1*2)*5,5</t>
  </si>
  <si>
    <t>16,57*(0,4+1*2)-(3,86+1,9)*0,2</t>
  </si>
  <si>
    <t>-(5,8+1,37+0,2)*0,2</t>
  </si>
  <si>
    <t>řez E-E z úr.+4,58 na úr.+4,38:6,2*(4,58-4,38)*2*2</t>
  </si>
  <si>
    <t xml:space="preserve">      H-H z úr.+4,83 na úr.+4,38:3*(4,83-4,38)*2</t>
  </si>
  <si>
    <t>413351108R00</t>
  </si>
  <si>
    <t xml:space="preserve">Bednění nosníků - odstranění </t>
  </si>
  <si>
    <t>viz bednění nosníků:345,6775</t>
  </si>
  <si>
    <t>413351211R00</t>
  </si>
  <si>
    <t xml:space="preserve">Podpěrná konstr.nosníků do 4 m,do 5 kPa - zřízení </t>
  </si>
  <si>
    <t>nosník po obvodě 200x150 (řez A-A,I-I):(5,385+6,416)*0,2-(3,9+0,2*4)*0,15</t>
  </si>
  <si>
    <t>413351212R00</t>
  </si>
  <si>
    <t xml:space="preserve">Podpěrná konstr.nosníků do 4 m,5 kPa - odstranění </t>
  </si>
  <si>
    <t>viz podpěrná kce do 5 kPa :1,6552</t>
  </si>
  <si>
    <t>413351215R00</t>
  </si>
  <si>
    <t xml:space="preserve">Podpěrná konstr.nosníků do 4 m,do 20 kPa - zřízení </t>
  </si>
  <si>
    <t>-1.02-z úr.+4,58 na úr.+3,58:(16,57+5,83)*0,4*5,5</t>
  </si>
  <si>
    <t>-0,2*0,2*3,14*5,5-5,63*0,15</t>
  </si>
  <si>
    <t>16,57*0,4-(3,86+1,1)*0,2-(5,8+1,37+0,2)*0,2</t>
  </si>
  <si>
    <t>413351216R00</t>
  </si>
  <si>
    <t xml:space="preserve">Podpěrná konstr.nosníků do 4 m,20 kPa - odstranění </t>
  </si>
  <si>
    <t>viz podpěrná kce do 20 kPa:51,9067</t>
  </si>
  <si>
    <t>417321415R00</t>
  </si>
  <si>
    <t xml:space="preserve">Ztužující pásy a věnce z betonu železového C 30/37 </t>
  </si>
  <si>
    <t>z úr.+12,57 na úr.+13,18-v místě stropu z trapézu  (řez E-E,B-B):(39,525+0,3*2+16,62)*2*(13,18-12,57)*0,3</t>
  </si>
  <si>
    <t>nad okny (překlad 2xI160),rozměr 300x250mm :((40,525-0,2*2)*2+16,62)*0,3*0,25</t>
  </si>
  <si>
    <t>417351115R00</t>
  </si>
  <si>
    <t xml:space="preserve">Bednění ztužujících pásů a věnců - zřízení </t>
  </si>
  <si>
    <t>z úr.+12,57 na úr.+13,18-v místě stropu z trapézu  (řez E-E,B-B):(39,525+0,3*2+16,62+0,3*2)*2*(13,18-12,57)</t>
  </si>
  <si>
    <t>(39,525+16,62)*2*(0,61-0,22)</t>
  </si>
  <si>
    <t>nad okny (překlad 2xI160),rozměr 300x250mm :((40,525-0,2*2)*2+16,62)*0,25*2</t>
  </si>
  <si>
    <t>417351116R00</t>
  </si>
  <si>
    <t xml:space="preserve">Bednění ztužujících pásů a věnců - odstranění </t>
  </si>
  <si>
    <t>viz bednění věnců:162,189</t>
  </si>
  <si>
    <t>417361821R00</t>
  </si>
  <si>
    <t xml:space="preserve">Výztuž ztužujících pásů a věnců z oceli 10505(R) </t>
  </si>
  <si>
    <t>věnce:3000*0,001</t>
  </si>
  <si>
    <t>435124001R00</t>
  </si>
  <si>
    <t xml:space="preserve">Montáž schodišť. ramen v budov. H 18-52 m, do 2 t </t>
  </si>
  <si>
    <t>PZ02-2-schodiště vnitřní (stupně 8x168x280mm):1</t>
  </si>
  <si>
    <t>PZ02-6-schodiště vnitřní (stupně 7x177,7x254mm):1</t>
  </si>
  <si>
    <t>PZ02-7-schodiště vnitřní (stupně 5x180x270mm)-m.č.1.02:1</t>
  </si>
  <si>
    <t>435124002R00</t>
  </si>
  <si>
    <t xml:space="preserve">Montáž schodišť. ramen v budov. H 18-52 m, do 5 t </t>
  </si>
  <si>
    <t>PZ02-1-schodiště venkovní (stupně 13x183x280mm):1</t>
  </si>
  <si>
    <t>PZ02-3-schodiště vnitřní (stupně 8x175x280mm):1</t>
  </si>
  <si>
    <t>PZ02-4-schodiště vnitřní (stupně 10x178x274mm):1</t>
  </si>
  <si>
    <t>PZ02-5-schodiště vnitřní (stupně 11x177,7x254mm):1</t>
  </si>
  <si>
    <t>411320042RAC</t>
  </si>
  <si>
    <t>Strop ze železobetonu beton C 25/30, tl. 15 cm bednění, výztuž 150 kg/m3, podpěrná konstrukce</t>
  </si>
  <si>
    <t xml:space="preserve">      D.1.1.02-půdorys 1.pp:</t>
  </si>
  <si>
    <t>strop na úr.-2,75 (v místě dopadových jam)-řezy A-A,H-H:(4,087+1,456)*(0,15+0,356)</t>
  </si>
  <si>
    <t>(15,5-0,9)*(0,15+0,595)</t>
  </si>
  <si>
    <t>(4,98+3,5)*(0,15+0,65)</t>
  </si>
  <si>
    <t>43.1</t>
  </si>
  <si>
    <t>Akustické oddělení prefa schodiště pod uložení případně kotvení do stěny PZ02-1 až PZ02-7</t>
  </si>
  <si>
    <t>7*2</t>
  </si>
  <si>
    <t>PZ02-1</t>
  </si>
  <si>
    <t>Dodávka prefa schodiště š.1300mm,venkovní řez J-J z úr.-2,75 na úr.-0,37,vč.p.ú.povrchů</t>
  </si>
  <si>
    <t>kompletní dodávka vč.dopravy:</t>
  </si>
  <si>
    <t>PZ02-1-schodiště venkovní (stupně 13x183x280mm):1*1,01</t>
  </si>
  <si>
    <t>PZ02-2</t>
  </si>
  <si>
    <t>Dodávka prefa schodiště š.1250mm,vnitřní z úr.-2,75 na úr.-1,40,vč.p.ú.povrchů</t>
  </si>
  <si>
    <t>PZ02-2-schodiště vnitřní (stupně 8x168x280mm):1*1,01</t>
  </si>
  <si>
    <t>PZ02-3</t>
  </si>
  <si>
    <t>Dodávka prefa schodiště š.1250mm,vnitřní+podesta z úr.-1,40 na úr.+0,0,vč.p.ú.povrchů</t>
  </si>
  <si>
    <t>PZ02-3-schodiště vnitřní (stupně 8x175x280mm):1*1,01</t>
  </si>
  <si>
    <t>PZ02-4</t>
  </si>
  <si>
    <t>Dodávka prefa schodiště š.1250mm,vnitřní+podesta z úr.+0,0 na úr.+1,78,vč.p.ú.povrchů</t>
  </si>
  <si>
    <t>PZ02-4-schodiště vnitřní (stupně 10x178x274mm):1*1,01</t>
  </si>
  <si>
    <t>PZ02-5</t>
  </si>
  <si>
    <t>Dodávka prefa schodiště š.1250mm,vnitřní+podesta z úr.+1,78 na úr.+3,735,vč.p.ú.povrchů</t>
  </si>
  <si>
    <t>PZ02-5-schodiště vnitřní (stupně 11x177,7x254mm):1*1,01</t>
  </si>
  <si>
    <t>PZ02-6</t>
  </si>
  <si>
    <t>Dodávka prefa schodiště š.1250mm,vnitřní z úr.+3,735 na úr.+4,98,vč.p.ú.povrchů</t>
  </si>
  <si>
    <t>PZ02-6-schodiště vnitřní (stupně 7x177,7x254mm):1*1,01</t>
  </si>
  <si>
    <t>PZ02-7</t>
  </si>
  <si>
    <t>Dodávka prefa schodiště š.960mm,vnitřní,m.č.1.02 z úr.+0,0 na úr.+0,90,vč.p.ú.povrchů</t>
  </si>
  <si>
    <t>PZ02-7-schodiště vnitřní (stupně 5x180x270mm):1*1,01</t>
  </si>
  <si>
    <t>5</t>
  </si>
  <si>
    <t>Komunikace</t>
  </si>
  <si>
    <t>451577777R00</t>
  </si>
  <si>
    <t xml:space="preserve">Podklad pod dlažbu z kameniva těženého tl.do 10 cm </t>
  </si>
  <si>
    <t>B01-okap.chodník:176,545*0,4</t>
  </si>
  <si>
    <t>564851111R00</t>
  </si>
  <si>
    <t xml:space="preserve">Podklad ze štěrkodrti po zhutnění tloušťky 15 cm </t>
  </si>
  <si>
    <t>596811111R00</t>
  </si>
  <si>
    <t xml:space="preserve">Kladení dlaždic kom.pro pěší, lože z kameniva těž. </t>
  </si>
  <si>
    <t>592453330</t>
  </si>
  <si>
    <t>Dlaždice betonová 40x40x6 cm hladká</t>
  </si>
  <si>
    <t>dodávka dlažby:(176,545*0,4)*1,01</t>
  </si>
  <si>
    <t>61</t>
  </si>
  <si>
    <t>Upravy povrchů vnitřní</t>
  </si>
  <si>
    <t>611459171R00</t>
  </si>
  <si>
    <t>Vyspravení povrchu beton. konstukcí MC stropy</t>
  </si>
  <si>
    <t>úprava stropů po odbednění:</t>
  </si>
  <si>
    <t>-1.01 až -1,16 (-1.17):25,99+890,33+6,66+5,17+8,44+8,06+20,76</t>
  </si>
  <si>
    <t>13,87+13,85+15,17+17,47+15,95+43,35</t>
  </si>
  <si>
    <t>4,1+4,34+(4,04*1,5)</t>
  </si>
  <si>
    <t>1.01 až 1.19:4,82+28,76+27,33+1,64+3,27+(2,47+1,24)*1,405</t>
  </si>
  <si>
    <t>7,79+4,53+17,81+13,84+12,98*2+11,47+3,78</t>
  </si>
  <si>
    <t>5,27+2,26+1,56+3,5</t>
  </si>
  <si>
    <t>2.01,2.03,2.04:16,44+20,15+10,41</t>
  </si>
  <si>
    <t>612401918R00</t>
  </si>
  <si>
    <t xml:space="preserve">Příplatek za kropení podkladu omítky vnitřní stěn </t>
  </si>
  <si>
    <t>na porobetonu:(69,5601+85,4099)*2*0,8</t>
  </si>
  <si>
    <t>612433987R00</t>
  </si>
  <si>
    <t xml:space="preserve">Betonová stěrka omyvatelná,voděodolná </t>
  </si>
  <si>
    <t>na celou výšku místnosti:</t>
  </si>
  <si>
    <t>-1.03:(2,3+2,89)*2*2,47-1*1,97</t>
  </si>
  <si>
    <t>-1.04:(2,89+1,79)*2*2,32-0,8*1,97+0,1*(1+2,1*2)</t>
  </si>
  <si>
    <t>-1.05:(1,99+4,32)*2*2,8-0,8*1,97-1,4*0,55</t>
  </si>
  <si>
    <t>0,25*(1,4+0,55*2)</t>
  </si>
  <si>
    <t>-1.06:(1,9+4,32)*2*2,8-0,8*1,97</t>
  </si>
  <si>
    <t>-1.07:(4,895+4,23)*2*2,8-0,8*1,97*2-1,25*0,55*2</t>
  </si>
  <si>
    <t>0,25*(1,25+0,55*2)*2</t>
  </si>
  <si>
    <t>-1.08:(4,23+3,27+1*3)*2*2,8-0,8*1,97-1,25*0,55</t>
  </si>
  <si>
    <t>0,25*(1,25+0,55*2)</t>
  </si>
  <si>
    <t>-1.09:(4,23+3,265+1*3)*2*2,8-0,8*1,97-1,25*0,55</t>
  </si>
  <si>
    <t>-1.10:(2,15+3,73+2,58)*2*2,8-0,8*1,97</t>
  </si>
  <si>
    <t>1.04:(1,639+1)*2*3,68-0,8*1,97-0,7*1,97*2</t>
  </si>
  <si>
    <t>1.05:(1+1,639)*2*3,68-0,7*1,97</t>
  </si>
  <si>
    <t>1.06:(1,99+1,639)*2*3,68-0,7*1,97</t>
  </si>
  <si>
    <t>1.08:(2,54+1,795)*2*2,8-0,7*1,97</t>
  </si>
  <si>
    <t>(1,21+1,05)*2*2,8-0,7*1,97</t>
  </si>
  <si>
    <t>1.09:(1,795+1,59)*2*2,8-0,8*1,97*3</t>
  </si>
  <si>
    <t>(1,13+1,59)*2*2,8-0,8*1,97-0,7*1,97</t>
  </si>
  <si>
    <t>(1,23+1,13)*2*2,8-0,7*1,97</t>
  </si>
  <si>
    <t>1.16:(2+2,63+1)*2*2,8-0,8*1,97*2</t>
  </si>
  <si>
    <t>1.17:(2,63+0,86)*2*2,8-0,8*1,97</t>
  </si>
  <si>
    <t>1.18:(0,94+1,66)*2*2,8-0,7*1,97</t>
  </si>
  <si>
    <t>1.19:(2,105+1,66+1)*2*2,8-0,7*1,97*2</t>
  </si>
  <si>
    <t>612451071R00</t>
  </si>
  <si>
    <t>Vyspravení povrchu vnitřních bet. stěn maltou MC popř.sloupů</t>
  </si>
  <si>
    <t>žb zdivo:</t>
  </si>
  <si>
    <t>z úr.+4,58 na úr.-3,27:(40,4-0,21*2)*(3,27+4,58)</t>
  </si>
  <si>
    <t>-2,9*1,73*2-6,2*1,73*3</t>
  </si>
  <si>
    <t>(16,57+5,83)*(3,27+4,58)</t>
  </si>
  <si>
    <t>-13,5*1,73+0,25*(13,5+1,73*2)</t>
  </si>
  <si>
    <t>(40,37+0,25*2)*(3,27+4,58)</t>
  </si>
  <si>
    <t>-0,7*0,9-1*2,1-2,9*1,73</t>
  </si>
  <si>
    <t>-6,2*1,73*2+0,5*(6,2+1,73*2)*2</t>
  </si>
  <si>
    <t>3,46*(3,27+4,58)</t>
  </si>
  <si>
    <t>snížení z úr.-3,27 na úr.-4,37:(0,45+2,9+0,15+0,356+0,325)*(4,37-3,27)</t>
  </si>
  <si>
    <t>(0,25+0,3+4,63-0,9+0,5*2)*(4,37-3,27)</t>
  </si>
  <si>
    <t>snížení z úr.-3,27 na úr.-5,17:(18,42-1,05)*(5,17-3,27)</t>
  </si>
  <si>
    <t>(14,125+0,25+0,45)*(5,17-3,27)</t>
  </si>
  <si>
    <t>z úr.+4,58 na úr.-1,92 :(19,57-0,21*2)*(1,92+4,58)</t>
  </si>
  <si>
    <t>-1,4*0,55-1,25*0,55*4</t>
  </si>
  <si>
    <t>-11,4*0,82+0,25*(11,4+0,82*2)</t>
  </si>
  <si>
    <t>(4,23+1,65)*(1,92+4,58)</t>
  </si>
  <si>
    <t>(16,02-0,21)*(1,92+4,58)</t>
  </si>
  <si>
    <t>-8,98*0,55+0,25*(0,898+0,55*2)</t>
  </si>
  <si>
    <t>-prostup do kanálu:-1,75*2,5+0,25*(1,75+2,5*2)</t>
  </si>
  <si>
    <t>-9,6*0,82+0,25*(9,6+0,82*2)</t>
  </si>
  <si>
    <t>snížení z úr.-3,27 na úr.-3,69:(0,5+7,42)*(3,69-3,27)</t>
  </si>
  <si>
    <t>z úr.+8,27 na úr.-3,84:(1,7+2,08)*2*(3,84+8,27)</t>
  </si>
  <si>
    <t>-1,18*2,14*3+0,25*(1,18+2,14*2)*3</t>
  </si>
  <si>
    <t>u schodiště z úr.+8,27 na úr.-3,27:(4,04+0,25+0,45)*(3,27+8,27)</t>
  </si>
  <si>
    <t>-3,4*7,93+0,25*(3,4+7,93*2)</t>
  </si>
  <si>
    <t>z úr.+8,27 na úr.-3,84 :(7,12+2,77)*(3,84+8,27)</t>
  </si>
  <si>
    <t>-0,71*0,63-2*0,7</t>
  </si>
  <si>
    <t>-0,9*2,3-0,9*0,3</t>
  </si>
  <si>
    <t>z úr.-0,43 na úr.-3,27:(2,89-0,3)*(3,27-0,43)</t>
  </si>
  <si>
    <t>0,3*(3,27-0,43)+0,1*(3,27-0,43)</t>
  </si>
  <si>
    <t>z úr.+4,58 na úr.-0,13:2,89*(4,58+0,13)-2,47*3,5</t>
  </si>
  <si>
    <t>-(4,67+0,15+0,7)*(8,27-4,83)</t>
  </si>
  <si>
    <t>žb příčky:</t>
  </si>
  <si>
    <t>žb sloupy:20,2385+47,3198</t>
  </si>
  <si>
    <t>612472181R00</t>
  </si>
  <si>
    <t xml:space="preserve">Omítka stěn, jádro míchané, štuk ze suché směsi </t>
  </si>
  <si>
    <t>omítka na příčkách cihelných,porobetonových popř.betonových:</t>
  </si>
  <si>
    <t>-1.03:2,89*(2,47+2,32)-1*1,97</t>
  </si>
  <si>
    <t>-1.04:2,89*2,32</t>
  </si>
  <si>
    <t>-1.05:(1,99+4,32)*2,8-0,8*1,97</t>
  </si>
  <si>
    <t>-1.06:(1,9+4,32*2)*2,8-0,8*1,97</t>
  </si>
  <si>
    <t>-1.07:(4,895+4,23*2)*2,8-0,8*1,97*2</t>
  </si>
  <si>
    <t>-1.08:(4,23*2+3,27+1*3*2)*2,8-0,8*1,97</t>
  </si>
  <si>
    <t>-1.09:(4,23*2+3,265+1*3*2)*2,8-0,8*1,97</t>
  </si>
  <si>
    <t>-1.10:(6,8-0,52-0,491)*2,8-0,8*1,97</t>
  </si>
  <si>
    <t>-1.11:(11,73+1,5*2)*2,8-0,8*1,97*3</t>
  </si>
  <si>
    <t>-1.12:5,4*(2,82+3,17)/2+2,07*2,82-0,8*1,97</t>
  </si>
  <si>
    <t>-1.14:2,77*2,82-0,8*1,97+0,1*(1+2,1*2)</t>
  </si>
  <si>
    <t>-1.16:(4,04+1,5)*2,8-0,8*1,97</t>
  </si>
  <si>
    <t>1.02:(1,639+0,845+0,57)*3,68-0,8*1,97</t>
  </si>
  <si>
    <t>(5,8-0,25+0,87+0,48+0,3+0,37)*(4,93+4,58)/2</t>
  </si>
  <si>
    <t>1.03:(5,63+4,775)*2*3,68-0,8*1,97*2</t>
  </si>
  <si>
    <t>-2,68*1,38-3,46*1,38-2,9*1,73</t>
  </si>
  <si>
    <t>0,3*(2,9+1,73*2)</t>
  </si>
  <si>
    <t>1.04:(1,639*2+1)*3,68-0,8*1,97-0,7*1,97*2</t>
  </si>
  <si>
    <t>1.05:(1+1,639*2)*3,68-1*1,5-0,7*1,97</t>
  </si>
  <si>
    <t>1.06:(1,99+1,639)*3,68-0,7*1,97</t>
  </si>
  <si>
    <t>1.07:(2,47+1,24+1,5)*2,8-0,8*1,97*2</t>
  </si>
  <si>
    <t>1.08:(1,05+1,21)*2*2,8-0,8*1,5-0,7*1,97</t>
  </si>
  <si>
    <t>(2,54*2+1,795)*2,8-0,7*1,97-0,8*1,97</t>
  </si>
  <si>
    <t>(1,23+1,05*2)*2,8-0,7*1,97-0,8*1,5</t>
  </si>
  <si>
    <t>(1,13*2+1,59)*2,8-0,7*1,97-0,8*1,97</t>
  </si>
  <si>
    <t>1.10:(11,88+1,5*2)*2,8-0,8*1,97*6</t>
  </si>
  <si>
    <t>1.11:(4,23+3,265)*2*2,8-0,8*1,97-2,2*0,82</t>
  </si>
  <si>
    <t>0,25*(2,2+0,82)</t>
  </si>
  <si>
    <t>1.12,1.13:((4,23+3,07)*2*2,8-0,8*1,97)*2-2,97*0,82</t>
  </si>
  <si>
    <t>0,25*2,97*2</t>
  </si>
  <si>
    <t>1.14:(2,71+4,23)*2*2,8-0,8*1,97-2,66*0,82+0,25*(2,66+0,82)</t>
  </si>
  <si>
    <t>1.15:(3,15*2+1,2)*2,8-0,8*1,97*2-0,7*1,97</t>
  </si>
  <si>
    <t>1.16:(2+2,63*2+1*2)*2,8-0,8*1,97*2-1*1,5</t>
  </si>
  <si>
    <t>1.17:(2,63+0,86)*2,8-0,8*1,97</t>
  </si>
  <si>
    <t>1.18:(0,94+1,66*2)*2,8-0,7*1,97</t>
  </si>
  <si>
    <t>1.19:(2,105+1,66+1,0*2)*2,8-0,7*1,97*2</t>
  </si>
  <si>
    <t>612472189R00</t>
  </si>
  <si>
    <t xml:space="preserve">Omítka stěn s imitací pohledového betonu </t>
  </si>
  <si>
    <t>omítka na zdivu tl.300mm v hale:</t>
  </si>
  <si>
    <t>2.02:(39,54+3,24+16,62)*7,98</t>
  </si>
  <si>
    <t>39,54*(7,98-3,32)+(16,62-3,24)*(7,98-3,54)</t>
  </si>
  <si>
    <t>-0,8*1,97-1,75*0,6-32,62*1,9*2</t>
  </si>
  <si>
    <t>-13,59*1,9</t>
  </si>
  <si>
    <t>0,3*1,9*2*10+0,2*(1+2,1*2)</t>
  </si>
  <si>
    <t>0,3*(13,59+1,9*2)+0,3*(2,96*4+6,3*8+1,9*4)</t>
  </si>
  <si>
    <t>612473186R00</t>
  </si>
  <si>
    <t xml:space="preserve">Příplatek za zabudované rohovníky, stěny </t>
  </si>
  <si>
    <t>-1.14:1+2,1*2</t>
  </si>
  <si>
    <t>1.03:2,68+1,38*2+3,46+1,38*2+2,9+1,73*2</t>
  </si>
  <si>
    <t>1.11-1.14:2,2+2,97*2+2,66+0,82*2</t>
  </si>
  <si>
    <t>2.02:1+2,1*2+13,59+1,9*2</t>
  </si>
  <si>
    <t>(2,96*2+6,3*4+1,9*2)*2</t>
  </si>
  <si>
    <t>612481113R00</t>
  </si>
  <si>
    <t xml:space="preserve">Potažení vnitř. stěn sklotex. pletivem s vypnutím </t>
  </si>
  <si>
    <t>vložení pletiva do hrubé omítky :750,6678</t>
  </si>
  <si>
    <t>612501111R00</t>
  </si>
  <si>
    <t>Transparentní nátěr betonových konstrukcí 2x protiprašný</t>
  </si>
  <si>
    <t>podle výměry betonových konstrukcí (stropy+stěny):1315,3726+2033,6243</t>
  </si>
  <si>
    <t xml:space="preserve">                      omítky s imitací pohled.betonu:603,8816</t>
  </si>
  <si>
    <t>612470260RAA</t>
  </si>
  <si>
    <t>Omítka stěn vnitřní sádrová jednovrstvá tloušťka vrstvy 10 mm,  pomocné lešení</t>
  </si>
  <si>
    <t>na sádrokartonu:</t>
  </si>
  <si>
    <t>C01:5,76*(0,4+0,6)</t>
  </si>
  <si>
    <t>62</t>
  </si>
  <si>
    <t>Úpravy povrchů vnější</t>
  </si>
  <si>
    <t>602016195R00</t>
  </si>
  <si>
    <t xml:space="preserve">Penetrace hloubková stěn </t>
  </si>
  <si>
    <t>penetrace:</t>
  </si>
  <si>
    <t>stěna S15-pod obklad plechem M02:687,0161</t>
  </si>
  <si>
    <t>622311737RUX</t>
  </si>
  <si>
    <t>Zatepl.syst., fasáda, miner.desky KV 200 mm s betonovou stěrkoutl.2mm, lepidlo</t>
  </si>
  <si>
    <t>stěna S14-fasáda M01:705,839</t>
  </si>
  <si>
    <t>622311750RUX</t>
  </si>
  <si>
    <t>Povrchová úprava ostění KZS s min.vlnou KV s betonovou stěrkou tl.2mm, lepidlo</t>
  </si>
  <si>
    <t>stěna S14-fasáda M01:</t>
  </si>
  <si>
    <t>v.č.D.1.1.15-pohled východní:</t>
  </si>
  <si>
    <t>0,2*(13,5+1,73*2)</t>
  </si>
  <si>
    <t>v.č.D.1.1.16-pohled severní:</t>
  </si>
  <si>
    <t>0,2*(1,25+0,55)*2*4</t>
  </si>
  <si>
    <t>0,2*(1,4+0,55*2)</t>
  </si>
  <si>
    <t>0,2*(11,4+0,82*2)</t>
  </si>
  <si>
    <t>0,2*(2,47+3,5*2)</t>
  </si>
  <si>
    <t>0,2*(32,6+1,73*2)</t>
  </si>
  <si>
    <t>v.č.D.1.1.17-pohled západní:</t>
  </si>
  <si>
    <t>0,2*(3,4+7,93*2)</t>
  </si>
  <si>
    <t>v.č.D.1.1.18-pohled jižní:</t>
  </si>
  <si>
    <t>0,2*(8,98+0,55*2)</t>
  </si>
  <si>
    <t>0,2*(16,1+1,73*2)</t>
  </si>
  <si>
    <t>0,2*(1+2,1*2)</t>
  </si>
  <si>
    <t>622432112R00</t>
  </si>
  <si>
    <t>Potažení venkovních stěn a soklů betonovou vodotěsnou stěrkou tl.2,0mm</t>
  </si>
  <si>
    <t>stěna S13-úprava soklu v.400mm nad út:62,84</t>
  </si>
  <si>
    <t>622473187RT2</t>
  </si>
  <si>
    <t>Příplatek za okenní lištu (APU) - montáž včetně dodávky lišty</t>
  </si>
  <si>
    <t>APU lišty zevnitř:</t>
  </si>
  <si>
    <t>2.02:0,8+1,97*2+13,59+1,9*2</t>
  </si>
  <si>
    <t>(2,96+1,9*2)*4+(6,3+1,9*2)*8</t>
  </si>
  <si>
    <t>APU lišty zvenku:</t>
  </si>
  <si>
    <t>13,5+1,73*2</t>
  </si>
  <si>
    <t>(1,25+0,55)*2*4</t>
  </si>
  <si>
    <t>1,4+0,55*2</t>
  </si>
  <si>
    <t>11,4+0,82*2</t>
  </si>
  <si>
    <t>2,47+3,5*2</t>
  </si>
  <si>
    <t>32,6+1,73*2</t>
  </si>
  <si>
    <t>3,4+7,93*2</t>
  </si>
  <si>
    <t>8,98+0,55*2</t>
  </si>
  <si>
    <t>16,1+1,73*2</t>
  </si>
  <si>
    <t>0,8+1,97*2</t>
  </si>
  <si>
    <t>622481211RT2</t>
  </si>
  <si>
    <t>Montáž výztužné sítě(perlinky)do stěrky-vněj.stěny včetně výztužné sítě a stěrkového tmelu</t>
  </si>
  <si>
    <t>63</t>
  </si>
  <si>
    <t>Podlahy a podlahové konstrukce</t>
  </si>
  <si>
    <t>631312621R00</t>
  </si>
  <si>
    <t xml:space="preserve">Mazanina betonová tl. 5 - 8 cm C 20/25 </t>
  </si>
  <si>
    <t>mazanina tl.70mm:</t>
  </si>
  <si>
    <t>mazanina tl.65mm:</t>
  </si>
  <si>
    <t>mazanina tl.63mm:</t>
  </si>
  <si>
    <t>podlaha S06:29,82*0,063</t>
  </si>
  <si>
    <t>631313621R00</t>
  </si>
  <si>
    <t xml:space="preserve">Mazanina betonová tl. 8 - 12 cm C 20/25 </t>
  </si>
  <si>
    <t>mazanina tl.90mm:</t>
  </si>
  <si>
    <t>631316231R00</t>
  </si>
  <si>
    <t xml:space="preserve">Hlazení betonových mazanin, strojně </t>
  </si>
  <si>
    <t>podlaha S04:67,74</t>
  </si>
  <si>
    <t xml:space="preserve">              S09:20,15</t>
  </si>
  <si>
    <t>631319151R00</t>
  </si>
  <si>
    <t xml:space="preserve">Příplatek za přehlaz. mazanin pod povlaky tl. 8 cm </t>
  </si>
  <si>
    <t>631319153R00</t>
  </si>
  <si>
    <t xml:space="preserve">Příplatek za přehlaz. mazanin pod povlaky tl. 12cm </t>
  </si>
  <si>
    <t>631319161R00</t>
  </si>
  <si>
    <t xml:space="preserve">Příplatek za konečnou úpravu mazanin tl. 8 cm </t>
  </si>
  <si>
    <t>631319171R00</t>
  </si>
  <si>
    <t xml:space="preserve">Příplatek za stržení povrchu mazaniny tl. 8 cm </t>
  </si>
  <si>
    <t>631319173R00</t>
  </si>
  <si>
    <t xml:space="preserve">Příplatek za stržení povrchu mazaniny tl. 12 cm </t>
  </si>
  <si>
    <t>631362021R00</t>
  </si>
  <si>
    <t xml:space="preserve">Výztuž mazanin svařovanou sítí z drátů Kari </t>
  </si>
  <si>
    <t>výztuž mazanin kari sítí 5-150x150 s přesahem 20%:</t>
  </si>
  <si>
    <t>632415106RT1</t>
  </si>
  <si>
    <t>Potěr samonivelační ručně tl. 6 mm podkladový</t>
  </si>
  <si>
    <t>samonivelační potěr tl.5mm:</t>
  </si>
  <si>
    <t>podlaha S01:700,0084</t>
  </si>
  <si>
    <t xml:space="preserve">              S01b  :35,0025</t>
  </si>
  <si>
    <t xml:space="preserve">              S02:91,59</t>
  </si>
  <si>
    <t xml:space="preserve">              S03:56,05</t>
  </si>
  <si>
    <t xml:space="preserve">              S06:29,82</t>
  </si>
  <si>
    <t xml:space="preserve">              S08:18,1481</t>
  </si>
  <si>
    <t>podlaha S05:135,41</t>
  </si>
  <si>
    <t>632451022R00</t>
  </si>
  <si>
    <t xml:space="preserve">Vyrovnávací potěr MC 15, v pásu, tl. 30 mm </t>
  </si>
  <si>
    <t>pod osazení vnitřních parapetních desek T01-T17:49,88*0,25+106,43*0,3+15,3*0,5</t>
  </si>
  <si>
    <t>632451111R00</t>
  </si>
  <si>
    <t xml:space="preserve">Potěr pískocementový hlazený dřev. hlad. tl. 10 mm </t>
  </si>
  <si>
    <t>cementový potěr 5mm:</t>
  </si>
  <si>
    <t>podlaha S07:1085,63</t>
  </si>
  <si>
    <t>632451136R00</t>
  </si>
  <si>
    <t xml:space="preserve">Potěr pískocementový hlazený dřev. hlad. tl. 50 mm </t>
  </si>
  <si>
    <t>podbetonování základových pasů:</t>
  </si>
  <si>
    <t>na úr.-5,17:(7,005+18*2-2,98)*0,9+(0,9*2+2,24+24,974)*0,9</t>
  </si>
  <si>
    <t>(5,205+0,9+1,413+0,7+0,209)*0,9</t>
  </si>
  <si>
    <t>1,25*0,7+(2,08+0,9+2,815)*0,9</t>
  </si>
  <si>
    <t>4,73*0,9+(0,25+0,9+34,974-2,4)*1,6</t>
  </si>
  <si>
    <t>0,946*0,35+(2,4-0,946)*(0,35+1,6-0,2)/2</t>
  </si>
  <si>
    <t>4,84*0,9+8,4*1,65+1,935*0,9+24,37*1,6</t>
  </si>
  <si>
    <t>(3,856+4,63)*0,9</t>
  </si>
  <si>
    <t>na úr.-4,76:0,5*0,9+0,5*(0,9+1)</t>
  </si>
  <si>
    <t xml:space="preserve">         -4,35:0,5*0,8+6,85*0,75+0,4*0,75+0,9*(1+0,9)</t>
  </si>
  <si>
    <t xml:space="preserve">         -5,67:0,5*1,6+0,5*0,9</t>
  </si>
  <si>
    <t xml:space="preserve">         -6,17:15,15*1,6+(18,42-1,6+1,5)*0,9</t>
  </si>
  <si>
    <t xml:space="preserve">         -4,37:(3,856-0,45)*0,5</t>
  </si>
  <si>
    <t xml:space="preserve">         -5,47:(3,856-0,45)*0,5</t>
  </si>
  <si>
    <t>podle řezu J-J:</t>
  </si>
  <si>
    <t>na úr.-3,65:(6,11+1,1*2)*0,6</t>
  </si>
  <si>
    <t xml:space="preserve">         -1,42:0,764*0,34</t>
  </si>
  <si>
    <t xml:space="preserve">         -1,27:1,4*0,6*3</t>
  </si>
  <si>
    <t>na úr.-3,97 (řez B-B):2,9*15,38</t>
  </si>
  <si>
    <t xml:space="preserve">         -5,47 (řez B-B,E-E) :4,695*(13,45+0,8)</t>
  </si>
  <si>
    <t>(4,318+0,762+2,9+2,785+1,003)*4,75</t>
  </si>
  <si>
    <t>(0,782+2,9+2,785+7,777)/2*1,424</t>
  </si>
  <si>
    <t>z úr.-4,67 (řez A-A,E-E):4,087*3,865</t>
  </si>
  <si>
    <t>na úr.-4,45:(2,08+0,25*2+0,2)*(0,2*2+0,184+1,7)</t>
  </si>
  <si>
    <t>0,9*0,6</t>
  </si>
  <si>
    <t>634113115R00</t>
  </si>
  <si>
    <t xml:space="preserve">Výplň dilat spár plast profil v 8cm </t>
  </si>
  <si>
    <t>v rastru 3x3m:</t>
  </si>
  <si>
    <t>podhlahy:</t>
  </si>
  <si>
    <t>S01:700,0084*12/9</t>
  </si>
  <si>
    <t>S01a:155,3191*12/9</t>
  </si>
  <si>
    <t>S01b:35,0025*12/9</t>
  </si>
  <si>
    <t>S02:91,59*12/9</t>
  </si>
  <si>
    <t>S03:56,05*12/9</t>
  </si>
  <si>
    <t>S04:67,74*12/9</t>
  </si>
  <si>
    <t>S05:135,41*12/9</t>
  </si>
  <si>
    <t>S06:29,82*12/9</t>
  </si>
  <si>
    <t>S07:1085,63*12/9</t>
  </si>
  <si>
    <t>S08:18,1481*12/9</t>
  </si>
  <si>
    <t>S09:20,15*12/9</t>
  </si>
  <si>
    <t>634601111R00</t>
  </si>
  <si>
    <t xml:space="preserve">Zaplnění dilatačních spár mazanin asfaltem,š.10 mm </t>
  </si>
  <si>
    <t>v rastru 6x6m:</t>
  </si>
  <si>
    <t>podkladní mazanina tl.150mm:1387,4881*24/36</t>
  </si>
  <si>
    <t>634601119R00</t>
  </si>
  <si>
    <t xml:space="preserve">Příplatek za dalších 50mm tl.mazaniny,š.spáry 10mm </t>
  </si>
  <si>
    <t>631310032RA0</t>
  </si>
  <si>
    <t xml:space="preserve">Mazanina z betonu C 16/20, tloušťka 10 cm </t>
  </si>
  <si>
    <t>podkladní mazanina tl.100mm:</t>
  </si>
  <si>
    <t>B-06-anglický dvorek dno:2,85*1,035</t>
  </si>
  <si>
    <t>631320034RAX</t>
  </si>
  <si>
    <t>Mazanina vyztužená sítí, beton C 16/20, tl. 15 cm vyztužená sítí - drát 5,0 oka 150/150 mm</t>
  </si>
  <si>
    <t>podkladní mazanina tl.150mm,vyztužená kari sítí 5-150x150:</t>
  </si>
  <si>
    <t>na různých úrovních (podle půdorysu základů):7,005*(16,82-0,9)</t>
  </si>
  <si>
    <t>0,6*(7,005+2,815+0,5+0,59)</t>
  </si>
  <si>
    <t>2,4*(10,91+1,865)</t>
  </si>
  <si>
    <t>(0,75+1,403)*22,115</t>
  </si>
  <si>
    <t>41,521*25,65</t>
  </si>
  <si>
    <t>přesahy mazaniny v různých úrovních:1261,3528*0,1</t>
  </si>
  <si>
    <t>64</t>
  </si>
  <si>
    <t>Výplně otvorů</t>
  </si>
  <si>
    <t>642942111R00</t>
  </si>
  <si>
    <t xml:space="preserve">Osazení zárubní dveřních ocelových, pl. do 2,5 m2 </t>
  </si>
  <si>
    <t>dodávka zárubní viz oddíl 766:</t>
  </si>
  <si>
    <t>v.č.D.1.1.020-výpis truhlářských výrobků:</t>
  </si>
  <si>
    <t>D01L:6</t>
  </si>
  <si>
    <t>D02P:3</t>
  </si>
  <si>
    <t>D03P:4</t>
  </si>
  <si>
    <t>D04L:2</t>
  </si>
  <si>
    <t>D05L:2</t>
  </si>
  <si>
    <t>D06P:3</t>
  </si>
  <si>
    <t>D07L:1</t>
  </si>
  <si>
    <t>D08P:1</t>
  </si>
  <si>
    <t>D14L:1</t>
  </si>
  <si>
    <t>D22L:2</t>
  </si>
  <si>
    <t>642942221R00</t>
  </si>
  <si>
    <t xml:space="preserve">Osazení zárubní dveřních ocelových, pl. do 4,5 m2 </t>
  </si>
  <si>
    <t>D18:2</t>
  </si>
  <si>
    <t>642942331R00</t>
  </si>
  <si>
    <t xml:space="preserve">Osazení zárubní dveřních ocelových, pl. do 10 m2 </t>
  </si>
  <si>
    <t>D20:1</t>
  </si>
  <si>
    <t>D21:1</t>
  </si>
  <si>
    <t>642945111R00</t>
  </si>
  <si>
    <t xml:space="preserve">Osazení zárubní ocel. požár.1křídl., pl. do 2,5 m2 </t>
  </si>
  <si>
    <t>D09L:2</t>
  </si>
  <si>
    <t>D10L:1</t>
  </si>
  <si>
    <t>D11P:2</t>
  </si>
  <si>
    <t>D12P:2</t>
  </si>
  <si>
    <t>D13P:2</t>
  </si>
  <si>
    <t>D15L:1</t>
  </si>
  <si>
    <t>642945112R00</t>
  </si>
  <si>
    <t xml:space="preserve">Osazení zárubní ocel. požár.2křídl., pl. do 6,5 m2 </t>
  </si>
  <si>
    <t>D16L:1</t>
  </si>
  <si>
    <t>D17:2</t>
  </si>
  <si>
    <t>D19:1</t>
  </si>
  <si>
    <t>94</t>
  </si>
  <si>
    <t>Lešení a stavební výtahy</t>
  </si>
  <si>
    <t>941941051R00</t>
  </si>
  <si>
    <t xml:space="preserve">Montáž lešení leh.řad.s podlahami,š.1,5 m, H 10 m </t>
  </si>
  <si>
    <t>z úr.-0,68 na úr.+9,16:(6,14+1,5)*(9,16+0,68)</t>
  </si>
  <si>
    <t>z úr.-0,56 až +0,0 na úr.+9,16:(65,57+1,5*2)*(9,16*2+0,56)/2</t>
  </si>
  <si>
    <t xml:space="preserve">       +9,16 na úr.+14,14:(40,525+1,5*2)*(14,14-9,16)</t>
  </si>
  <si>
    <t>z úr.-0,316 na úr.+9,16:(6,8+1,5*2)*(0,316+9,16)</t>
  </si>
  <si>
    <t>(3,89+1,64+1,5*2)*(0,316+9,16)</t>
  </si>
  <si>
    <t>z úr.+9,16 na úr.+14,14:(17,66+1,5-3,74)*(14,14-9,16)</t>
  </si>
  <si>
    <t>z úr.-0,316 na úr.+9,16:(9,11+1,5)*(0,316+9,16)</t>
  </si>
  <si>
    <t>2,765*6</t>
  </si>
  <si>
    <t>941941052R00</t>
  </si>
  <si>
    <t xml:space="preserve">Montáž lešení leh.řad.s podlahami,š.1,5 m, H 24 m </t>
  </si>
  <si>
    <t>z úr.-0,37 až -0,68 na úr.+14,14:(17,64+1,5*2)*(14,14*2+0,37+0,68)/2</t>
  </si>
  <si>
    <t>z úr.-0,40 na úr.+14,14:(3,74+1,5)*(0,4+14,14)</t>
  </si>
  <si>
    <t>z úr,-0,40 na úr.+14,14:(41,29+1,5*2)*(0,4+14,14)</t>
  </si>
  <si>
    <t>941941391R00</t>
  </si>
  <si>
    <t xml:space="preserve">Příplatek za každý měsíc použití lešení k pol.1051 </t>
  </si>
  <si>
    <t>lešení fasádní v.10m (6 měsíců):1306,8499*6</t>
  </si>
  <si>
    <t>941941392R00</t>
  </si>
  <si>
    <t xml:space="preserve">Příplatek za každý měsíc použití lešení k pol.1052 </t>
  </si>
  <si>
    <t>lešení fasádní v.24m (6 měsíců):1022,8518*6</t>
  </si>
  <si>
    <t>941941502R00</t>
  </si>
  <si>
    <t xml:space="preserve">Doprava lešení pronaj-dovoz a odvoz sady do 250m2 </t>
  </si>
  <si>
    <t>km</t>
  </si>
  <si>
    <t>ze vzdálenosti 30 km (tam a zpět):</t>
  </si>
  <si>
    <t>lešení fasádní v.10m:6*30*2</t>
  </si>
  <si>
    <t xml:space="preserve">                       v.24m:5*30*2</t>
  </si>
  <si>
    <t>941941851R00</t>
  </si>
  <si>
    <t xml:space="preserve">Demontáž lešení leh.řad.s podlahami,š.1,5 m,H 10 m </t>
  </si>
  <si>
    <t>lešení fasádní v.10m:1306,8499</t>
  </si>
  <si>
    <t>941941852R00</t>
  </si>
  <si>
    <t xml:space="preserve">Demontáž lešení leh.řad.s podlahami,š.1,5 m,H 24 m </t>
  </si>
  <si>
    <t>lešení fasádní v.24m:1022,8518</t>
  </si>
  <si>
    <t>941955002R00</t>
  </si>
  <si>
    <t xml:space="preserve">Lešení lehké pomocné, výška podlahy do 1,9 m </t>
  </si>
  <si>
    <t>pro fasádu ve vstupu:1*2,47</t>
  </si>
  <si>
    <t>ostatní lešení nezahrnuté:1500</t>
  </si>
  <si>
    <t>941955004R00</t>
  </si>
  <si>
    <t xml:space="preserve">Lešení lehké pomocné, výška podlahy do 3,5 m </t>
  </si>
  <si>
    <t xml:space="preserve">      D.1.1.024-výpis ostatních výrobků:</t>
  </si>
  <si>
    <t>pro montáž sdk konstrukcí:</t>
  </si>
  <si>
    <t>pro montáž C01:5,76*1,5</t>
  </si>
  <si>
    <t xml:space="preserve">                  C02:7,14*1,0</t>
  </si>
  <si>
    <t xml:space="preserve">                  C14:(0,4+0,82+0,8+0,23+1*6)*1</t>
  </si>
  <si>
    <t>pro zateplení předsazené části na úr.+4,33:(65,57-62,54)*6,8</t>
  </si>
  <si>
    <t>943943222R00</t>
  </si>
  <si>
    <t xml:space="preserve">Montáž lešení prostorové lehké, do 200kg, H 22 m </t>
  </si>
  <si>
    <t>z úr.-3,84 na úr.+8,27:1,7*2,08*(3,84+8,27)</t>
  </si>
  <si>
    <t>943943291R00</t>
  </si>
  <si>
    <t xml:space="preserve">Příplatek za půdorysnou plochu do 6 m2 </t>
  </si>
  <si>
    <t>z úr.-3,84 na úr.+8,26:1,7*2,08*(3,84+8,27)</t>
  </si>
  <si>
    <t>943943292R00</t>
  </si>
  <si>
    <t xml:space="preserve">Příplatek za každý měsíc použití k pol..3221, 3222 </t>
  </si>
  <si>
    <t>lešení ve výtah.šachtě (3 měsíce):42,821*3</t>
  </si>
  <si>
    <t>943943822R00</t>
  </si>
  <si>
    <t xml:space="preserve">Demontáž lešení, prostor. lehké, 200 kPa, H 22 m </t>
  </si>
  <si>
    <t>lešení ve výtah.šachtě :42,821</t>
  </si>
  <si>
    <t>943944123R00</t>
  </si>
  <si>
    <t xml:space="preserve">Montáž lešení prostorového těžkého, H 20 m, 900 kg </t>
  </si>
  <si>
    <t>-1.02:(890,33-6,816*5,685)*7,33</t>
  </si>
  <si>
    <t>2.02-část:39,525*16,62*7,98</t>
  </si>
  <si>
    <t>943944293R00</t>
  </si>
  <si>
    <t xml:space="preserve">Příplatek za každý měsíc použití lešení k pol.4123 </t>
  </si>
  <si>
    <t>viz prostorové lešení těžké (6 měsíců):11484,1949*6</t>
  </si>
  <si>
    <t>943944823R00</t>
  </si>
  <si>
    <t xml:space="preserve">Demontáž lešení prostorov.těžkého, H 20 m, 900 kg </t>
  </si>
  <si>
    <t>viz prostorové lešení těžké :11484,1949</t>
  </si>
  <si>
    <t>943955021R00</t>
  </si>
  <si>
    <t xml:space="preserve">Montáž lešeňové podlahy s příčníky a podél.,H 10 m </t>
  </si>
  <si>
    <t>-1.02:(890,33-6,816*5,685)</t>
  </si>
  <si>
    <t>(39,59+0,78+22,4)*2*1,5*3</t>
  </si>
  <si>
    <t>2.02-část:39,525*16,62</t>
  </si>
  <si>
    <t>(39,525+16,62)*2*1,5*3</t>
  </si>
  <si>
    <t>943955141R00</t>
  </si>
  <si>
    <t xml:space="preserve">Montáž lešeň. podl., šachta 6 m2, s příč. a podél. </t>
  </si>
  <si>
    <t>z úr.-3,84 na úr.+8,27:1,7*2,08*6</t>
  </si>
  <si>
    <t>943955191R00</t>
  </si>
  <si>
    <t xml:space="preserve">Příplatek za každý měsíc použití leš.k pol.21až 41 </t>
  </si>
  <si>
    <t>viz lešenová podlaha (6 měsíců):2578,7215*6</t>
  </si>
  <si>
    <t>ve  výtah.šachtě (3 měsíce):21,216*3</t>
  </si>
  <si>
    <t>943955821R00</t>
  </si>
  <si>
    <t xml:space="preserve">Demontáž leš. podlahy s příč. a podélníky, H 10 m </t>
  </si>
  <si>
    <t>viz lešenová podlaha :2578,7215</t>
  </si>
  <si>
    <t>943955841R00</t>
  </si>
  <si>
    <t xml:space="preserve">Demontáž leš. podl., šachta 6 m2, s příč. a podél. </t>
  </si>
  <si>
    <t>ve výtah.šachtě:21,216</t>
  </si>
  <si>
    <t>944944011R00</t>
  </si>
  <si>
    <t xml:space="preserve">Montáž ochranné sítě z umělých vláken </t>
  </si>
  <si>
    <t xml:space="preserve">                       v.24m:1022,8518</t>
  </si>
  <si>
    <t>944944031R00</t>
  </si>
  <si>
    <t xml:space="preserve">Příplatek za každý měsíc použití sítí k pol. 4011 </t>
  </si>
  <si>
    <t>viz ochranná síť na lešení (6 měsíců):2329,7017*6</t>
  </si>
  <si>
    <t>944944081R00</t>
  </si>
  <si>
    <t xml:space="preserve">Demontáž ochranné sítě z umělých vláken </t>
  </si>
  <si>
    <t>viz ochranná síť na lešení :2329,7017</t>
  </si>
  <si>
    <t>70921001</t>
  </si>
  <si>
    <t>Síť na lešení ochranná s oky 1,80 x 25 m zelená</t>
  </si>
  <si>
    <t>ochranná síť na lešení :2329,7017*1,1</t>
  </si>
  <si>
    <t>95</t>
  </si>
  <si>
    <t>Dokončovací konstrukce na pozemních stavbách</t>
  </si>
  <si>
    <t>931961115R00</t>
  </si>
  <si>
    <t xml:space="preserve">Vložky do dilatačních spár, polystyren, tl 30 mm </t>
  </si>
  <si>
    <t>oddilatování podlah (beton) od stěn:</t>
  </si>
  <si>
    <t>S01b:35,0025*12/9*0,07</t>
  </si>
  <si>
    <t>952901111R00</t>
  </si>
  <si>
    <t xml:space="preserve">Vyčištění budov o výšce podlaží do 4 m </t>
  </si>
  <si>
    <t>6,8*(1,76+4,16+10)+(6,8+4,04)*0,7</t>
  </si>
  <si>
    <t>(6,8+4,04+1,64)*2,4+19,65*2,45</t>
  </si>
  <si>
    <t>(62,44-21,47)*(21,898+0,25*2+0,71*2)</t>
  </si>
  <si>
    <t>odpočet m.č.-1.02:-890,33+6,416*5,385</t>
  </si>
  <si>
    <t>6,8*16,02+(6,8+0,18+3,4+0,46)*0,7</t>
  </si>
  <si>
    <t>(6,8+0,18+3,4+0,46+1,64)*2,4</t>
  </si>
  <si>
    <t>19,75*(0,25+2,05+0,22+0,75)</t>
  </si>
  <si>
    <t>1.03-1.06:6,802*(6,03+0,5)</t>
  </si>
  <si>
    <t>odpočet m.č.1.01,1.02:-(4,82+28,76)</t>
  </si>
  <si>
    <t>6,9*19,11+(6,9+3,99)*0,7</t>
  </si>
  <si>
    <t>(6,9+5,63)*2,4+2,765*(6,9+5,63+7,33)</t>
  </si>
  <si>
    <t>40,565*23,59</t>
  </si>
  <si>
    <t>odpočet m.č.2.02 (část):-40,525*17,66</t>
  </si>
  <si>
    <t>střecha S10,S11:(400,9653+48,5296)/3</t>
  </si>
  <si>
    <t>952901114R00</t>
  </si>
  <si>
    <t xml:space="preserve">Vyčištění budov o výšce podlaží nad 4 m </t>
  </si>
  <si>
    <t>-1.02:890,33-6,416*5,385</t>
  </si>
  <si>
    <t>1.01,1.02:(4,82+28,76)</t>
  </si>
  <si>
    <t>2.02 (část):40,525*17,66</t>
  </si>
  <si>
    <t>střecha S12:668,1745/3</t>
  </si>
  <si>
    <t>900      R00</t>
  </si>
  <si>
    <t>Hzs - nezmeřitelné práce zednické výpomoci pro specialisty</t>
  </si>
  <si>
    <t>99</t>
  </si>
  <si>
    <t>Staveništní přesun hmot</t>
  </si>
  <si>
    <t>998011003R00</t>
  </si>
  <si>
    <t xml:space="preserve">Přesun hmot pro budovy zděné výšky do 24 m </t>
  </si>
  <si>
    <t>711</t>
  </si>
  <si>
    <t>Izolace proti vodě</t>
  </si>
  <si>
    <t>711111001RZ1</t>
  </si>
  <si>
    <t>Izolace proti vlhkosti vodor. nátěr ALP za studena 1x nátěr - včetně dodávky penetračního laku ALP</t>
  </si>
  <si>
    <t>ALP:</t>
  </si>
  <si>
    <t>podlahy S01-S04:</t>
  </si>
  <si>
    <t>na různých úrovních (-1,77,popř.-3,12,-3,69,-4,22,-5,02):7,005*(16,82-0,9)</t>
  </si>
  <si>
    <t>41,52*25,65</t>
  </si>
  <si>
    <t>711111051R0</t>
  </si>
  <si>
    <t xml:space="preserve">Izolace V studená 2x tekutá hydroiz </t>
  </si>
  <si>
    <t>B-06-anglický dvorek dno:2,55*0,885+(2,85+0,885*2)*0,15</t>
  </si>
  <si>
    <t>711112001RZ1</t>
  </si>
  <si>
    <t>Izolace proti vlhkosti svis. nátěr ALP, za studena 1x nátěr - včetně dodávky asfaltového laku</t>
  </si>
  <si>
    <t>změny úrovní uvnitř objektu:</t>
  </si>
  <si>
    <t>z úr.-1,77 na úr.-3,12:(0,9+5,205+2,08+0,9*2)*(3,12-1,77)</t>
  </si>
  <si>
    <t xml:space="preserve">       -3.12 na úr.-3,69 (řez D-D,H-H):(2,956+1,924+3,08+0,9+8,4+0,805+0,9)*(3,69-3,12)</t>
  </si>
  <si>
    <t xml:space="preserve">      -3,12 na úr.-4,22:(0,9+5,088+0,15)*(4,22-3,12)</t>
  </si>
  <si>
    <t xml:space="preserve">      -3,12 na úr.-3,52 :((15,38+0,3)*2+2,6)*(3,52-3,12)</t>
  </si>
  <si>
    <t xml:space="preserve">      -3,12 na úr.-5,02:(0,946+1,701+2,785+0,762+1,447)*(5,02-3,12)</t>
  </si>
  <si>
    <t>(4,318+9,5+4,695+1,6)*(5,02-3,12)</t>
  </si>
  <si>
    <t>z úr.-3,52 na úr.-5,02 (řez F-F):(2,9-0,15*2)*(5,02-3,52)</t>
  </si>
  <si>
    <t xml:space="preserve">      -4,22 na úr.-5,02 (řez E-E):(3,856-0,15)*(5,02-4,22)</t>
  </si>
  <si>
    <t>v místě žb pasu (viz řez):</t>
  </si>
  <si>
    <t>z úr.-3,12 na úr.-4,22,popř.-5,02:0,9*(4,22-3,12)+0,9*(5,02-3,12)</t>
  </si>
  <si>
    <t>skladba svislé izolace S13:509,5127</t>
  </si>
  <si>
    <t>711112051R00</t>
  </si>
  <si>
    <t xml:space="preserve">Izolace S studená 2x tekutá hydroiz </t>
  </si>
  <si>
    <t>711141559RT2</t>
  </si>
  <si>
    <t>Izolace proti vlhk. vodorovná pásy přitavením 2 vrstvy - materiál ve specifikaci</t>
  </si>
  <si>
    <t>2x asfaltový pás:</t>
  </si>
  <si>
    <t>viz nátěr ALP:1261,3272</t>
  </si>
  <si>
    <t>711142559RT2</t>
  </si>
  <si>
    <t>Izolace proti vlhkosti svislá pásy přitavením 2 vrstvy - materiál ve specifikaci</t>
  </si>
  <si>
    <t>viz nátěr ALP:684,4807</t>
  </si>
  <si>
    <t>711471051RZ5</t>
  </si>
  <si>
    <t>Izolace, tlak. voda, vodorovná fólií PVC, volně včetně dodávky fólie,tl. 1,5 mm</t>
  </si>
  <si>
    <t>folie PVC tl.1,5mm:</t>
  </si>
  <si>
    <t>izolace stropu žb kanálu :</t>
  </si>
  <si>
    <t>rozměr 1550x760mm:1*1,85</t>
  </si>
  <si>
    <t xml:space="preserve">           1550x610mm:3,85*1,85</t>
  </si>
  <si>
    <t>711472051RZ5</t>
  </si>
  <si>
    <t>Izolace, tlaková voda, svislá fólií PVC, volně včetně dodávky fólie,tl. 1,5 mm</t>
  </si>
  <si>
    <t>izolace stropu žb kanálu (přetažení izolace 300mm na svislo):</t>
  </si>
  <si>
    <t>rozměr 1550x760mm:1*0,3*2</t>
  </si>
  <si>
    <t xml:space="preserve">           1550x610mm:3,85*0,3*2</t>
  </si>
  <si>
    <t>711481020RZ1</t>
  </si>
  <si>
    <t>Izolační systém nopovou folií, vodorovně včetně dodávky fólie a doplňků</t>
  </si>
  <si>
    <t>nopová folie:</t>
  </si>
  <si>
    <t>711482020RZ1</t>
  </si>
  <si>
    <t>Izolační systém nopovou folií, svisle včetně dodávky fólie a doplňků</t>
  </si>
  <si>
    <t>skladba svislé izolace S13:509,5127*1,1</t>
  </si>
  <si>
    <t>711491171R00</t>
  </si>
  <si>
    <t xml:space="preserve">Izolace tlaková, podkladní textilie, vodorovná </t>
  </si>
  <si>
    <t>geotextilie 300g/m2:</t>
  </si>
  <si>
    <t>711491172R00</t>
  </si>
  <si>
    <t xml:space="preserve">Izolace tlaková, ochranná textilie, vodorovná </t>
  </si>
  <si>
    <t>711491175R00</t>
  </si>
  <si>
    <t xml:space="preserve">Izolace tlaková, připevnění kotvicími pásky </t>
  </si>
  <si>
    <t>kotvení přesahu izolace:</t>
  </si>
  <si>
    <t>izolace po obvodu:</t>
  </si>
  <si>
    <t>v.č.D1.1.01-půdorys základů:</t>
  </si>
  <si>
    <t>z úr.-1,77 na úr.-0,316:(6,8-0,2*2)</t>
  </si>
  <si>
    <t>(10,0+4,16+1,76)</t>
  </si>
  <si>
    <t>z úr.-1,77 na úr.+0,0 až -0,56:18,575</t>
  </si>
  <si>
    <t xml:space="preserve">       -3,12 na úr.+0,0 až -0,56:(62,2-18,575-3,856-0,575)</t>
  </si>
  <si>
    <t xml:space="preserve">       -4,22 na úr.-0,56:(3,856+0,575)</t>
  </si>
  <si>
    <t xml:space="preserve">       -4,22 na úr.-0,56 až -0,37:(4,63-0,325+1)</t>
  </si>
  <si>
    <t xml:space="preserve">       -5,02 na úr.-0,56 až -0,37:(18,42-0,55)</t>
  </si>
  <si>
    <t xml:space="preserve">       -5,02 na úr.-0,4:(15,15-0,325)</t>
  </si>
  <si>
    <t xml:space="preserve">       -3,12 na úr.-0,4:(40,87-15,15+1,6-0,55+1,935)</t>
  </si>
  <si>
    <t xml:space="preserve">       -3,69 na úr.-0,35 (řez M-M):1,64</t>
  </si>
  <si>
    <t xml:space="preserve">       -3,12 na úr.-0,35:(4,04+0,7)</t>
  </si>
  <si>
    <t>rozměr 1550x760mm:1*2</t>
  </si>
  <si>
    <t xml:space="preserve">           1550x610mm:3,85*2</t>
  </si>
  <si>
    <t>711491271R00</t>
  </si>
  <si>
    <t xml:space="preserve">Izolace tlaková, podkladní textilie svislá </t>
  </si>
  <si>
    <t>711491272R00</t>
  </si>
  <si>
    <t xml:space="preserve">Izolace tlaková, ochranná textilie svislá </t>
  </si>
  <si>
    <t>711745567R00</t>
  </si>
  <si>
    <t xml:space="preserve">Provedení obrácených a zpět. spojů, NAIP, rš 0,5 m </t>
  </si>
  <si>
    <t>1x asfaltový pás:</t>
  </si>
  <si>
    <t>na různých úrovních (-1,77,popř.-3,12,-3,69,-4,22,-5,02):</t>
  </si>
  <si>
    <t>po obvodě:(25,65+0,325*2+62,02)*2</t>
  </si>
  <si>
    <t>62836110</t>
  </si>
  <si>
    <t>Pás asfaltovaný těžký modifikovaný asfaltový pás proti radonu</t>
  </si>
  <si>
    <t>asfalt.pás :1261,3272*2*1,15+684,4807*2*1,2+176,64*0,6</t>
  </si>
  <si>
    <t>69366198</t>
  </si>
  <si>
    <t>Geotextilie 300 g/m2 š. 200cm 100% PP</t>
  </si>
  <si>
    <t>izolace proti zemní vlhkosti:</t>
  </si>
  <si>
    <t>geotextilie 300g/m2:(8,9725+1270,2997+2,91+109,833)*1,05</t>
  </si>
  <si>
    <t>998711103R00</t>
  </si>
  <si>
    <t xml:space="preserve">Přesun hmot pro izolace proti vodě, výšky do 60 m </t>
  </si>
  <si>
    <t>712</t>
  </si>
  <si>
    <t>Živičné krytiny</t>
  </si>
  <si>
    <t>712371801RZ4</t>
  </si>
  <si>
    <t>Povlaková krytina střech do 10°, fólií PVC 1 vrstva - včetně dod. fólie tl.1,5mm</t>
  </si>
  <si>
    <t>střecha S10:65,75*6,12+(19,1+5,964-0,3)*(6,5-5,82)</t>
  </si>
  <si>
    <t>vytažení na svislo :(64,45+5,8)*2*0,1</t>
  </si>
  <si>
    <t>střecha S11:(3,89+0,3)*(5,464+0,5)+1,64*(4,812+0,5)</t>
  </si>
  <si>
    <t>7,429*2,855</t>
  </si>
  <si>
    <t>vytažení na svislo:((6,36+7,12)*2+5,464)*0,2</t>
  </si>
  <si>
    <t>kolem světlíků:(2,114+1,2)*2*0,2</t>
  </si>
  <si>
    <t>střecha S12:40,625*17,72</t>
  </si>
  <si>
    <t>vytažení na svislo:(39,225+16,32)*2*0,25</t>
  </si>
  <si>
    <t>712391171R00</t>
  </si>
  <si>
    <t xml:space="preserve">Povlaková krytina střech do 10°, podklad. textilie </t>
  </si>
  <si>
    <t>712800050RA0</t>
  </si>
  <si>
    <t>skladba :</t>
  </si>
  <si>
    <t>substrát tl.50mm:</t>
  </si>
  <si>
    <t>drenážní vrstva z polyesterových vláken tl.20mm:</t>
  </si>
  <si>
    <t>ochranná vrstva z geotextilie:</t>
  </si>
  <si>
    <t>(součástí je štěrkový násyp tl.80 mm v místě žlabu,taktéž násyp štěrkem :</t>
  </si>
  <si>
    <t>po obvodu střechy v šířce 300mm):</t>
  </si>
  <si>
    <t>střecha S10:400,9653</t>
  </si>
  <si>
    <t xml:space="preserve">             S11:48,5296</t>
  </si>
  <si>
    <t xml:space="preserve">             S12:668,1745</t>
  </si>
  <si>
    <t>izolace střech:</t>
  </si>
  <si>
    <t>geotextilie 300g/m2:1243,6481*1,05</t>
  </si>
  <si>
    <t>998712103R00</t>
  </si>
  <si>
    <t xml:space="preserve">Přesun hmot pro povlakové krytiny, výšky do 24 m </t>
  </si>
  <si>
    <t>713</t>
  </si>
  <si>
    <t>Izolace tepelné</t>
  </si>
  <si>
    <t>713121121R00</t>
  </si>
  <si>
    <t xml:space="preserve">Izolace tepelná podlah na sucho, dvouvrstvá </t>
  </si>
  <si>
    <t>podlaha S01 (tl.120+140mm):700,0084</t>
  </si>
  <si>
    <t xml:space="preserve">              S01a (tl.100+100mm):155,3191</t>
  </si>
  <si>
    <t xml:space="preserve">              S01b (tl.120+140mm):35,0025</t>
  </si>
  <si>
    <t xml:space="preserve">              S02 (140+140mm):91,59</t>
  </si>
  <si>
    <t xml:space="preserve">              S03 (140+140mm:56,05</t>
  </si>
  <si>
    <t xml:space="preserve">              S04 (140+140mm):67,74</t>
  </si>
  <si>
    <t xml:space="preserve">              S07:1085,63</t>
  </si>
  <si>
    <t xml:space="preserve">              S09 :20,15</t>
  </si>
  <si>
    <t>713131130R00</t>
  </si>
  <si>
    <t xml:space="preserve">Izolace tepelná stěn vložením do konstrukce </t>
  </si>
  <si>
    <t>minerální vata tl.200+100mm (vystřídané spáry):</t>
  </si>
  <si>
    <t>mezi přístavbou haly a stávajícím objektem gymnasia (řez H-H):</t>
  </si>
  <si>
    <t>z úr.-3,32 na úr.+9,16:(0,2+1,8+4,49)*(3,32+9,16)</t>
  </si>
  <si>
    <t>-0,9*2,3</t>
  </si>
  <si>
    <t>713131131R00</t>
  </si>
  <si>
    <t xml:space="preserve">Izolace tepelná stěn lepením </t>
  </si>
  <si>
    <t>polystyren XPS tl.150mm :</t>
  </si>
  <si>
    <t>řez D-D,K-K (z úr.-1,77 na úr.-3,12):(0,35+5,205+0,3+2,98)*(3,12-1,77)</t>
  </si>
  <si>
    <t xml:space="preserve">      H-H (z úr.-3,12 na úr.-3,69):(8,4-0,15*3+0,805+3,08+0,15)*(3,69-3,12)</t>
  </si>
  <si>
    <t xml:space="preserve">      K-K,M-M (z úr.-3,27 na úr.-4,40):(1,924+2,73+0,323+0,25+1,865)*(4,4-3,27)</t>
  </si>
  <si>
    <t>řez F-F,B-B (z úr.-3,12 na úr.-3,52) :((15,38+0,15*2)*2+2,3)*(3,52-3,12)</t>
  </si>
  <si>
    <t xml:space="preserve">      B-B,H-H (z úr.-3,12 na úr.-5,02):(0,55+4,395+9,65+4,89-0,3+1,447)*(5,02-3,12)</t>
  </si>
  <si>
    <t>(0,832+3,006-0,15+1,324+1,1)*(5,02-3,12)</t>
  </si>
  <si>
    <t>řez F-F (z úr.-3,52 na úr.-5,02):2*(5,02-3,52)</t>
  </si>
  <si>
    <t xml:space="preserve">      E-E (z úr.-4,22 na úr.-5,12):2,9*(5,02-4,22)</t>
  </si>
  <si>
    <t xml:space="preserve">      A-A (z úr.-3,12 na úr.-4,22):(5,087+0,3)*(4,22-3,12)</t>
  </si>
  <si>
    <t>polystyren XPS tl.200mm:</t>
  </si>
  <si>
    <t>skladba svislé izolace S13:509,5127*1,05</t>
  </si>
  <si>
    <t>713131152R00</t>
  </si>
  <si>
    <t xml:space="preserve">Montáž izolace na tmel a hmožd.6 ks/m2, cihla plná </t>
  </si>
  <si>
    <t>izolace z minerální plsti tl.200mm:</t>
  </si>
  <si>
    <t>713135112RS1</t>
  </si>
  <si>
    <t>Montáž difúzní fólie na stěny, s přelepením spojů včetně dodávky fólie</t>
  </si>
  <si>
    <t>difůzní folie:</t>
  </si>
  <si>
    <t>713141124R00</t>
  </si>
  <si>
    <t xml:space="preserve">Izolace tepelná střech na pruhy lepidla, 1vrstvá </t>
  </si>
  <si>
    <t>izolace atiky zhora polystyrenem XPS tl.100mm:</t>
  </si>
  <si>
    <t>T20-fošna tl.40mm:19,635*0,53</t>
  </si>
  <si>
    <t>713141125R00</t>
  </si>
  <si>
    <t xml:space="preserve">Izolace tepelná střech, desky, na lepidlo PUK </t>
  </si>
  <si>
    <t>izolace žlabu polystyrenem XPS tl.30mm:</t>
  </si>
  <si>
    <t>T26-vyplnění žlabu polystyrenem XPS:(0,1*2+0,095*2+0,4)*(64,43+2,385)</t>
  </si>
  <si>
    <t>T27-vyplnění žlabu polystyrenem XPS:(0,1*2+0,095*2+0,4)*39,225</t>
  </si>
  <si>
    <t>713141151R00</t>
  </si>
  <si>
    <t xml:space="preserve">Izolace tepelná střech kladená na sucho 1vrstvá </t>
  </si>
  <si>
    <t>izolace horní části žlabu polystyrenem XPS tl.30mm:</t>
  </si>
  <si>
    <t>T26-izolace polystyrenem XPS:0,15*2*(64,43+2,385)</t>
  </si>
  <si>
    <t>T27-izolace polystyrenem XPS:0,15*2*39,225</t>
  </si>
  <si>
    <t>713141339R00</t>
  </si>
  <si>
    <t xml:space="preserve">Izolace tepelná střech nad tl.300 mm,3vrstvy,kotvy </t>
  </si>
  <si>
    <t>prodložené kotevní prvky:</t>
  </si>
  <si>
    <t>izolace z minerálních vláken tl.180+200+spád.klíny tl.0-80mm :</t>
  </si>
  <si>
    <t>střecha S11:48,5296</t>
  </si>
  <si>
    <t>izolace z minerálních vláken tl.200+200+spád.klíny tl.0-316mm :</t>
  </si>
  <si>
    <t>střecha S12:668,1745</t>
  </si>
  <si>
    <t>713191100RT9</t>
  </si>
  <si>
    <t>Položení separační fólie včetně dodávky PE fólie</t>
  </si>
  <si>
    <t xml:space="preserve">              S01a:155,3191</t>
  </si>
  <si>
    <t xml:space="preserve">              S01b:35,0025</t>
  </si>
  <si>
    <t xml:space="preserve">              S04:67,74</t>
  </si>
  <si>
    <t xml:space="preserve">              S05:135,41</t>
  </si>
  <si>
    <t>střecha S10 vč.vytažení na svislo :400,9653*1,2</t>
  </si>
  <si>
    <t xml:space="preserve">             S11 vč.vytažení na svislo:48,5296*1,2</t>
  </si>
  <si>
    <t xml:space="preserve">             S12 vč.vytažení na svislo:668,1745*1,2</t>
  </si>
  <si>
    <t>631+713</t>
  </si>
  <si>
    <t>D+m izolace z minerálních vláken izolace říms</t>
  </si>
  <si>
    <t>izolace říms (výplň izolací):</t>
  </si>
  <si>
    <t>T18-atika s římsou:(0,33*0,28+0,63*0,27)*98,09</t>
  </si>
  <si>
    <t>T19-atika s římsou:0,26*0,27*98,09</t>
  </si>
  <si>
    <t>631.180</t>
  </si>
  <si>
    <t>Izolace z minerální plsti tl.180mm izolace plochých střech</t>
  </si>
  <si>
    <t>izolace z minerálních vláken tl.180:</t>
  </si>
  <si>
    <t>střecha S10:400,9653*1,1</t>
  </si>
  <si>
    <t xml:space="preserve">             S11 :48,5296*1,1</t>
  </si>
  <si>
    <t>631.200</t>
  </si>
  <si>
    <t>Izolace z minerální plsti tl.200mm izolace plochých střech</t>
  </si>
  <si>
    <t>izolace z minerálních vláken tl.200mm:</t>
  </si>
  <si>
    <t xml:space="preserve">             S11:48,5296*1,1</t>
  </si>
  <si>
    <t>izolace z minerálních vláken tl.200+200mm:</t>
  </si>
  <si>
    <t>střecha S12:668,1745*2*1,1</t>
  </si>
  <si>
    <t>631.spád.díl</t>
  </si>
  <si>
    <t>Izolace z minerální plsti-spádové dílce izolace plochých střech</t>
  </si>
  <si>
    <t>izolace plochých střech:</t>
  </si>
  <si>
    <t>izolace z minerálních vláken-spád.klíny tl.0-80mm :</t>
  </si>
  <si>
    <t>střecha S10:400,9653*0,08/2*1,1</t>
  </si>
  <si>
    <t>střecha S11:48,5296*0,08/2*1,1</t>
  </si>
  <si>
    <t>izolace z minerálních vláken-spád.klíny tl.0-316mm :</t>
  </si>
  <si>
    <t>střecha S12:668,1745*0,316/2*1,1</t>
  </si>
  <si>
    <t>713.poznámka 1</t>
  </si>
  <si>
    <t xml:space="preserve">Protipožární prostupy obsahují jednotlivé profese </t>
  </si>
  <si>
    <t>283754601</t>
  </si>
  <si>
    <t>Polystyren extrudovaný XPS 600 x 1250 mm</t>
  </si>
  <si>
    <t>polystyren XPS tl.30mm:</t>
  </si>
  <si>
    <t>izolace střešního žlabu:(83,7716+31,812)*0,03*1,1</t>
  </si>
  <si>
    <t>polystyren XPS tl.100mm :</t>
  </si>
  <si>
    <t>izolace atiky na střeše (pol.T20):10,4066*0,1*1,1</t>
  </si>
  <si>
    <t>izolace stěn v základech :102,296*0,15*1,1</t>
  </si>
  <si>
    <t xml:space="preserve">            stěn suterénu (skladba S13):534,9883*0,2*1,1</t>
  </si>
  <si>
    <t>izolace podlah:</t>
  </si>
  <si>
    <t>podlaha S01 (tl.120+140mm):700,0084*(0,12+0,14)*1,1</t>
  </si>
  <si>
    <t xml:space="preserve">              S01a (tl.100+100mm):155,3191*0,1*2*1,1</t>
  </si>
  <si>
    <t xml:space="preserve">              S01b (tl.120+140mm):35,0025*(0,12+0,14)*1,1</t>
  </si>
  <si>
    <t xml:space="preserve">              S02 (140+140mm):91,59*0,14*2*1,1</t>
  </si>
  <si>
    <t xml:space="preserve">              S03 (140+140mm:56,05*0,14*2*1,1</t>
  </si>
  <si>
    <t xml:space="preserve">              S04 (140+140mm):67,74*0,14*2*1,1</t>
  </si>
  <si>
    <t>31173516</t>
  </si>
  <si>
    <t>Hmoždinka zapoušt. STR 8/60U 2G x 235 mm se zátkou</t>
  </si>
  <si>
    <t>zateplení fasády M02:</t>
  </si>
  <si>
    <t>hmoždinka :687,0161*6</t>
  </si>
  <si>
    <t>58556671.A</t>
  </si>
  <si>
    <t>lepicí a stěrková hmota</t>
  </si>
  <si>
    <t>kg</t>
  </si>
  <si>
    <t>tmel :687,0161*13,125</t>
  </si>
  <si>
    <t>63150948</t>
  </si>
  <si>
    <t>Deska izolační z minerální plsti tl. 200 mm fasádní</t>
  </si>
  <si>
    <t>desky z minerální plsti tl.200mm:687,0161*1,1</t>
  </si>
  <si>
    <t>63151406</t>
  </si>
  <si>
    <t>Deska z minerální plsti tl. 100 mm</t>
  </si>
  <si>
    <t>desky z minerální plsti tl.100mm:78,9252*1,1</t>
  </si>
  <si>
    <t>63151414.A</t>
  </si>
  <si>
    <t>Deska z minerální plsti tl. 200 mm</t>
  </si>
  <si>
    <t>desky z minerální plsti tl.200mm:78,9252*1,1</t>
  </si>
  <si>
    <t>998713103R00</t>
  </si>
  <si>
    <t xml:space="preserve">Přesun hmot pro izolace tepelné, výšky do 24 m </t>
  </si>
  <si>
    <t>720</t>
  </si>
  <si>
    <t>Zdravotechnická instalace</t>
  </si>
  <si>
    <t xml:space="preserve">Zdravotní technika </t>
  </si>
  <si>
    <t>podle samostatného dílčího soupisu prací,dodávek a služeb:1</t>
  </si>
  <si>
    <t>725</t>
  </si>
  <si>
    <t>Zařizovací předměty</t>
  </si>
  <si>
    <t>725200021A0</t>
  </si>
  <si>
    <t xml:space="preserve">Montáž zařizovacích předmětů -stěny mezi pisoáry </t>
  </si>
  <si>
    <t>C12:4</t>
  </si>
  <si>
    <t>60201000</t>
  </si>
  <si>
    <t>Záchodová stěna mezi pisoáry 700x400mm-C12 keramická deska vč.uchycení</t>
  </si>
  <si>
    <t>998725103R00</t>
  </si>
  <si>
    <t xml:space="preserve">Přesun hmot pro zařizovací předměty, výšky do 24 m </t>
  </si>
  <si>
    <t>730</t>
  </si>
  <si>
    <t>Ústřední vytápění</t>
  </si>
  <si>
    <t xml:space="preserve">Ústřední topení </t>
  </si>
  <si>
    <t>762</t>
  </si>
  <si>
    <t>Konstrukce tesařské</t>
  </si>
  <si>
    <t>762112110R00</t>
  </si>
  <si>
    <t xml:space="preserve">Montáž konstrukce stěn z řeziva hraněn. do 120 cm2 </t>
  </si>
  <si>
    <t>T19-fošna 340x50mm:98,09</t>
  </si>
  <si>
    <t xml:space="preserve">      -latě 40x20mm (2x):98,09*2</t>
  </si>
  <si>
    <t xml:space="preserve">      -výstuha z osb desky tl.20mm po 1,0m:98*0,27</t>
  </si>
  <si>
    <t>T22-fošna 200x50mm po 0,7m:130/0,7*3,2</t>
  </si>
  <si>
    <t>T23-fošna 200x50mm po 0,7m:73/0,7*3,2</t>
  </si>
  <si>
    <t>T26-sloupek 100x50x380mm po 1,0m:(64+3)*2*0,38</t>
  </si>
  <si>
    <t xml:space="preserve">      -vodorovné hranoly 100x50mm po celé dl.žlabu:(64,43+2,385)*2</t>
  </si>
  <si>
    <t>T27-sloupek 100x50x380mm po 1,0m:40*2*0,38</t>
  </si>
  <si>
    <t xml:space="preserve">      -vodorovné hranoly 100x50mm po celé dl.žlabu:39,225*2</t>
  </si>
  <si>
    <t>762136114R00</t>
  </si>
  <si>
    <t xml:space="preserve">Montáž bednění stěn z latí hoblov., mezery 4 - 6cm </t>
  </si>
  <si>
    <t>T22-obklad dřevěný :130*3,2</t>
  </si>
  <si>
    <t>T23-obklad dřevěný:73*3,2</t>
  </si>
  <si>
    <t>762195000R00</t>
  </si>
  <si>
    <t xml:space="preserve">Spojovací a ochranné prostředky pro montáž stěn </t>
  </si>
  <si>
    <t>T19-fošna 340x50mm:98,09*0,34*0,05</t>
  </si>
  <si>
    <t xml:space="preserve">      -latě 40x20mm (2x):98,09*2*0,04*0,02</t>
  </si>
  <si>
    <t xml:space="preserve">      -výstuha z osb desky tl.20mm po 1,0m:98*0,27*0,04*0,02</t>
  </si>
  <si>
    <t>T22-obklad dřevěný :</t>
  </si>
  <si>
    <t>fošna 200x50mm po 0,7m:130/0,7*3,2*0,2*0,05</t>
  </si>
  <si>
    <t>latě,hranolky:</t>
  </si>
  <si>
    <t>16x50x50mm:16*130*0,05*0,05</t>
  </si>
  <si>
    <t>5x70x50mm:5*130*0,07*0,05</t>
  </si>
  <si>
    <t>4x100x50mm:4*130*0,1*0,05</t>
  </si>
  <si>
    <t>T23-obklad dřevěný:</t>
  </si>
  <si>
    <t>fošna 200x50mm po 0,7m:73/0,7*3,2*0,2*0,05</t>
  </si>
  <si>
    <t>16x50x50mm:16*73*0,05*0,05</t>
  </si>
  <si>
    <t>5x70x50mm:5*73*0,07*0,05</t>
  </si>
  <si>
    <t>4x100x50mm:4*73*0,1*0,05</t>
  </si>
  <si>
    <t>T26-sloupek 100x50x380mm po 1,0m:(64+3)*2*0,38*0,1*0,05</t>
  </si>
  <si>
    <t xml:space="preserve">      -vodorovné hranoly 100x50mm po celé dl.žlabu:(64,43+2,385)*2*0,1*0,05</t>
  </si>
  <si>
    <t>T27-sloupek 100x50x380mm po 1,0m:40*2*0,38*0,1*0,05</t>
  </si>
  <si>
    <t xml:space="preserve">      -vodorovné hranoly 100x50mm po celé dl.žlabu:39,225*2*0,1*0,05</t>
  </si>
  <si>
    <t>762341415RTX</t>
  </si>
  <si>
    <t>Montáž bednění střešních žlabů, osb deskou včetně dodávky osb desky tl.20mm</t>
  </si>
  <si>
    <t>T26-bednění žlabu osb deskou tl.20mm:(0,1*2+0,095*2+0,5)*(64,43+2,385)</t>
  </si>
  <si>
    <t xml:space="preserve">      -rektifikace deskou osb tl.20mm po 1.0m :(0,08+0,11)/2*0,5*(64+3)</t>
  </si>
  <si>
    <t>T27-bednění žlabu osb deskou tl.20mm:(0,1*2+0,095*2+0,5)*39,225</t>
  </si>
  <si>
    <t xml:space="preserve">      -rektifikace deskou osb tl.20mm po 1.0m :(0,08+0,11)/2*0,5*40</t>
  </si>
  <si>
    <t>762395000R00</t>
  </si>
  <si>
    <t xml:space="preserve">Spojovací a ochranné prostředky pro střechy </t>
  </si>
  <si>
    <t>bednění žlabu osb deskou tl.20mm:99,4581*0,02</t>
  </si>
  <si>
    <t>762441112R01</t>
  </si>
  <si>
    <t xml:space="preserve">Montáž obložení atiky,desky,1vrst.,šroubováním </t>
  </si>
  <si>
    <t>T18-fošna tl.40mm:98,09*0,38</t>
  </si>
  <si>
    <t>762441112RT4</t>
  </si>
  <si>
    <t>Montáž obložení atiky,OSB desky,1vrst.,šroubováním včetně dodávky desky OSB tl. 20 mm</t>
  </si>
  <si>
    <t>T18-bednění atiky s římsou z osb desek tl.20mm:(0,32+0,3+0,27+0,38)*98,09</t>
  </si>
  <si>
    <t>T19-bednění atiky s římsou z osb desek tl.20mm:(0,1+0,34+0,4)*98,09</t>
  </si>
  <si>
    <t>T21-bednění atiky z osb desky tl.20mm:116,69*0,7</t>
  </si>
  <si>
    <t>762495000R00</t>
  </si>
  <si>
    <t xml:space="preserve">Spojovací a ochranné prostř. obložení stěn, stropů </t>
  </si>
  <si>
    <t xml:space="preserve">      -bednění atiky s římsou z osb desek tl.20mm:(0,32+0,3+0,27+0,38)*98,09</t>
  </si>
  <si>
    <t>605.T22</t>
  </si>
  <si>
    <t>Dřevěné obložení gymnastické haly 1.pp-T22 dodávka obložení</t>
  </si>
  <si>
    <t>skladba obkladu z dřevěných prvků viz popis položky:</t>
  </si>
  <si>
    <t>součástí dřevěné bedničky 200x200x200mm s dvířky zabudované v:</t>
  </si>
  <si>
    <t>latění (5 ks) a dřevěné laťované dveře 900x1970mm (1 ks):</t>
  </si>
  <si>
    <t>(velikost bedniček s dvířky se upřesní podle skuteč.osazení el.zásuvek:</t>
  </si>
  <si>
    <t>a dalších funkcí):</t>
  </si>
  <si>
    <t>p.ú.nátěrem:</t>
  </si>
  <si>
    <t>T22:130*3,2</t>
  </si>
  <si>
    <t>605.T23</t>
  </si>
  <si>
    <t>Dřevěné obložení víceúčelové haly 1.np-T23 dodávka obložení</t>
  </si>
  <si>
    <t>latění  (velikost se upřesní podle skuteč.osazení el.zásuvek a dalších :</t>
  </si>
  <si>
    <t>funkcí):</t>
  </si>
  <si>
    <t>T23:73*3,2</t>
  </si>
  <si>
    <t>60510103</t>
  </si>
  <si>
    <t>Latě do 25 cm2</t>
  </si>
  <si>
    <t>T19-latě 40x20mm (2x):98,09*2*0,04*0,02*1,1</t>
  </si>
  <si>
    <t>60512605</t>
  </si>
  <si>
    <t>Fošna SM/JD tl.do 50mm</t>
  </si>
  <si>
    <t>T18-fošna tl.40mm:98,09*0,38*0,04*1,1</t>
  </si>
  <si>
    <t>T19-fošna 340x50mm:98,09*0,34*0,05*1,1</t>
  </si>
  <si>
    <t>T20-fošna tl.40mm:19,635*0,53*0,04*1,1</t>
  </si>
  <si>
    <t>60515001</t>
  </si>
  <si>
    <t>Hranolek SM/JD 1 25-75 cm2 dl. 200-350 cm</t>
  </si>
  <si>
    <t>ztratné :1,467*0,1</t>
  </si>
  <si>
    <t>60725016</t>
  </si>
  <si>
    <t>Deska dřevoštěpková OSB 3 N tl. 20 mm</t>
  </si>
  <si>
    <t>T19-výstuha z osb desky tl.20mm po 1,0m:98*0,27*0,04*1,1</t>
  </si>
  <si>
    <t>998762103R00</t>
  </si>
  <si>
    <t xml:space="preserve">Přesun hmot pro tesařské konstrukce, výšky do 24 m </t>
  </si>
  <si>
    <t>764</t>
  </si>
  <si>
    <t>Konstrukce klempířské</t>
  </si>
  <si>
    <t>764211401R00</t>
  </si>
  <si>
    <t xml:space="preserve">Krytina hladká z Ti Zn tabulí 2 x 1 m, do 30° </t>
  </si>
  <si>
    <t>v.č.D.1.1.022-výpis klempířských výrobků:</t>
  </si>
  <si>
    <t>K18:3,74*0,915</t>
  </si>
  <si>
    <t>K26:3,62*1,06</t>
  </si>
  <si>
    <t>764222420R00</t>
  </si>
  <si>
    <t xml:space="preserve">Oplechování okapů Ti Zn, tvrdá krytina, rš 330 mm </t>
  </si>
  <si>
    <t>K11:116,37</t>
  </si>
  <si>
    <t>764233460R00</t>
  </si>
  <si>
    <t xml:space="preserve">Lemování z Ti Zn zdí, plochých střech, rš 660 mm </t>
  </si>
  <si>
    <t>K16:96,3</t>
  </si>
  <si>
    <t>764233470R00</t>
  </si>
  <si>
    <t xml:space="preserve">Lemování z Ti Zn zdí, plochých střech, rš 750 mm </t>
  </si>
  <si>
    <t>K32:19,1</t>
  </si>
  <si>
    <t>764233480R00</t>
  </si>
  <si>
    <t xml:space="preserve">Lemování z Ti Zn zdí, plochých střech, rš 900 mm </t>
  </si>
  <si>
    <t>K17:116,69</t>
  </si>
  <si>
    <t>764296420R00</t>
  </si>
  <si>
    <t xml:space="preserve">Dilatační lišta připojovací Ti Zn plech, rš 80 mm </t>
  </si>
  <si>
    <t>K29:3,74</t>
  </si>
  <si>
    <t>K33:10</t>
  </si>
  <si>
    <t>764510440R00</t>
  </si>
  <si>
    <t xml:space="preserve">Oplechování parapetů včetně rohů Ti Zn, rš 250 mm </t>
  </si>
  <si>
    <t>K01:1,3*4</t>
  </si>
  <si>
    <t>K02:9,03</t>
  </si>
  <si>
    <t>K03:1,45</t>
  </si>
  <si>
    <t>K04:0,35</t>
  </si>
  <si>
    <t>K05:11,45</t>
  </si>
  <si>
    <t>K06:9,65</t>
  </si>
  <si>
    <t>K07:3,45</t>
  </si>
  <si>
    <t>K08:32,65</t>
  </si>
  <si>
    <t>K09:13,55</t>
  </si>
  <si>
    <t>K10:16,15</t>
  </si>
  <si>
    <t>764510450R00</t>
  </si>
  <si>
    <t xml:space="preserve">Oplechování parapetů včetně rohů Ti Zn, rš 330 mm </t>
  </si>
  <si>
    <t>K12-spodní oplechování otvoru (parapet):32,72*2</t>
  </si>
  <si>
    <t>K13-spodní oplechování otvoru (parapet):13,69</t>
  </si>
  <si>
    <t>K19:1,35</t>
  </si>
  <si>
    <t>764510460R00</t>
  </si>
  <si>
    <t xml:space="preserve">Oplechování parapetů včetně rohů Ti Zn, rš 400 mm </t>
  </si>
  <si>
    <t>K30-spodní oplechování otvoru (parapet):1,1</t>
  </si>
  <si>
    <t>K31:0,95</t>
  </si>
  <si>
    <t>764522430R00</t>
  </si>
  <si>
    <t xml:space="preserve">Oplechování říms z TiZn plechu, rš nad 900 mm </t>
  </si>
  <si>
    <t>K14:98,09</t>
  </si>
  <si>
    <t>K15:98,09</t>
  </si>
  <si>
    <t>764530410R00</t>
  </si>
  <si>
    <t xml:space="preserve">Oplechování zdí z Ti Zn plechu, rš 250 mm </t>
  </si>
  <si>
    <t>K12-horní+stěnové oplechování okenního otvoru:(32,72+1,95*2)*2</t>
  </si>
  <si>
    <t>K13-horní+stěnové oplechování okenního otvoru:13,69+1,95*2</t>
  </si>
  <si>
    <t>764530420R00</t>
  </si>
  <si>
    <t xml:space="preserve">Oplechování zdí z Ti Zn plechu, rš 330 mm </t>
  </si>
  <si>
    <t>K30-horní+stěnové oplechování dveřního otvoru:1,1+2,2*2</t>
  </si>
  <si>
    <t>764530430R00</t>
  </si>
  <si>
    <t xml:space="preserve">Oplechování zdí z Ti Zn plechu, rš 400 mm </t>
  </si>
  <si>
    <t>553.K20L+764</t>
  </si>
  <si>
    <t>D+m žlabu střechy z L profilu tahokov tl.5mm rš 320,dl.64430mm-K20</t>
  </si>
  <si>
    <t>žlab střechy +9,16:</t>
  </si>
  <si>
    <t>L profil tahokov 5mm zajišťující vysypání kameniva do žlabu a zároveň:</t>
  </si>
  <si>
    <t>propouští vodu,tvar L 120x200mm,vodorovné prvky tl.5mm L-400mm,  :</t>
  </si>
  <si>
    <t>po 1m zajišťující stabilitu:</t>
  </si>
  <si>
    <t>K20:2</t>
  </si>
  <si>
    <t>553.K20M+764</t>
  </si>
  <si>
    <t>D+m mřížky žlabu střechy L profilu tahokov tl.5mm rš 700,dl.64430mm-K20</t>
  </si>
  <si>
    <t>mřížka š.500x100mm,tl.5mm položená do štěrku:</t>
  </si>
  <si>
    <t>K20:1</t>
  </si>
  <si>
    <t>553.K21L+764</t>
  </si>
  <si>
    <t>D+m žlabu střechy z L profilu tahokov tl.5mm rš 320,dl.39225mm-K21</t>
  </si>
  <si>
    <t>žlab střechy +14,14:</t>
  </si>
  <si>
    <t>K21:2</t>
  </si>
  <si>
    <t>553.K21M+764</t>
  </si>
  <si>
    <t>D+m mřížky žlabu střechy L profilu tahokov tl.5mm rš 700,dl.39225mm-K21</t>
  </si>
  <si>
    <t>K21:1</t>
  </si>
  <si>
    <t>553.K22L+764</t>
  </si>
  <si>
    <t>D+m žlabu střechy z L profilu tahokov tl.5mm rš 320,dl.2385mm-K22</t>
  </si>
  <si>
    <t>K22:2</t>
  </si>
  <si>
    <t>553.K22M+764</t>
  </si>
  <si>
    <t>D+m mřížky žlabu střechy L profilu tahokov tl.5mm rš 700,dl.2385mm-K22</t>
  </si>
  <si>
    <t>K22:1</t>
  </si>
  <si>
    <t>553.K23-K25+764</t>
  </si>
  <si>
    <t>D+m L profilu tahokov tl.5mm pro přechod zeleně a ochranného pásu rš 420mm-K23-K25</t>
  </si>
  <si>
    <t>provedení tahokov:</t>
  </si>
  <si>
    <t>K23:70,265</t>
  </si>
  <si>
    <t>K24:73,79</t>
  </si>
  <si>
    <t>K25:38,37</t>
  </si>
  <si>
    <t>553.K27+764</t>
  </si>
  <si>
    <t>D+m oplechování dešťového svodu tvaru U z plechu P5 Fe Zn tl.5mm,v.3020mm-K27</t>
  </si>
  <si>
    <t>se zaklapávacími zámky (pro možné rozebrání konstrukce):</t>
  </si>
  <si>
    <t>K27:3</t>
  </si>
  <si>
    <t>553.K28+764</t>
  </si>
  <si>
    <t>D+m oplechování dešťového svodu tvaru L z plechu P5 Fe Zn tl.5mm,v.2600mm-K28</t>
  </si>
  <si>
    <t>K28:1</t>
  </si>
  <si>
    <t>553.K34+764</t>
  </si>
  <si>
    <t>D+m falešného sloupu pro větrání splašk.kanalizace z TiZn P5 dn 200mm,dl.3330mm-K34</t>
  </si>
  <si>
    <t>K34:1</t>
  </si>
  <si>
    <t>553.K35+764</t>
  </si>
  <si>
    <t>D+m plechu pro krytí bednění stropu z P5 FeZn tl.5mm,dl.300mm-K35</t>
  </si>
  <si>
    <t>plech pro krytí bednění stropu z vnější strany v běžecké dráze:</t>
  </si>
  <si>
    <t>obdobný nátěr jako sloupy a průvlaky,k průvlakům je plech přivařený :</t>
  </si>
  <si>
    <t>K35:95,3</t>
  </si>
  <si>
    <t>553.K36+764</t>
  </si>
  <si>
    <t>D+m plechu v krytu 150x50mm pro krytí bednění str. z P5 FeZn tl.5mm,rš 250mm-K36</t>
  </si>
  <si>
    <t>svítidla pásová v krytu 150x50mm:</t>
  </si>
  <si>
    <t>K36:129,27</t>
  </si>
  <si>
    <t>553.K37+764</t>
  </si>
  <si>
    <t>D+m zavěšeného pásu svitidel s plechovým krytím prostupu vzt  Al plechem tl.1,0mm-K38</t>
  </si>
  <si>
    <t>rám svitidla-Al pouzdro š.350mm :</t>
  </si>
  <si>
    <t>zavěšení-nerez lanko na obou stranách :</t>
  </si>
  <si>
    <t>ostatní viz popis a schema položky:</t>
  </si>
  <si>
    <t>K37:1</t>
  </si>
  <si>
    <t>553.K38+764</t>
  </si>
  <si>
    <t>D+m bočního chrliče střechy (+14,14),dn 110mm z nerezi AISI316 tl.1mm s límcem+manžetou-K38</t>
  </si>
  <si>
    <t>dl.chrliče 750mm:</t>
  </si>
  <si>
    <t>límec-PVC-poplastovaná ocel-nerez :</t>
  </si>
  <si>
    <t>manžeta PVC-folie na bázi mPVC:</t>
  </si>
  <si>
    <t>K38:3</t>
  </si>
  <si>
    <t>998764103R00</t>
  </si>
  <si>
    <t xml:space="preserve">Přesun hmot pro klempířské konstr., výšky do 24 m </t>
  </si>
  <si>
    <t>766</t>
  </si>
  <si>
    <t>Konstrukce truhlářské</t>
  </si>
  <si>
    <t>648952421R00</t>
  </si>
  <si>
    <t xml:space="preserve">Osazení parapetních desek dřevěných š. do 50 cm </t>
  </si>
  <si>
    <t>š.desky 280mm,přesah 30mm:</t>
  </si>
  <si>
    <t>T01-280x1250x25mm:1,25*4</t>
  </si>
  <si>
    <t>T02-280x2640x25mm:2,64</t>
  </si>
  <si>
    <t>T03-280x2970x25mm:2,97*2</t>
  </si>
  <si>
    <t>T04-280x2660x25mm:2,66</t>
  </si>
  <si>
    <t>T05-280x2660x25mm:2,66</t>
  </si>
  <si>
    <t>T06-280x2970x25mm:2,97*2</t>
  </si>
  <si>
    <t>T07-280x2970x25mm:2,97*2</t>
  </si>
  <si>
    <t>T08-280x220x25mm:2,2</t>
  </si>
  <si>
    <t>T09-280x3400x25mm:3,4</t>
  </si>
  <si>
    <t>T12-280x13500x25mm:13,5</t>
  </si>
  <si>
    <t>š.desky 330mm,přesah 30mm:</t>
  </si>
  <si>
    <t>T10-330x2900x25mm:2,9*2</t>
  </si>
  <si>
    <t>T11-330x6200x25mm:6,2*4</t>
  </si>
  <si>
    <t>T15-330x2960x25mm:2,96*4</t>
  </si>
  <si>
    <t>T16-330x6300x25mm:6,3*8</t>
  </si>
  <si>
    <t>T17-330x13590x25mm:13,59</t>
  </si>
  <si>
    <t>648952429R00</t>
  </si>
  <si>
    <t xml:space="preserve">Osazení parapetních desek dřevěných š. nad 50 cm </t>
  </si>
  <si>
    <t>š.desky 530mm,přesah 30mm:</t>
  </si>
  <si>
    <t>T13-530x6200x25mm:6,2*2</t>
  </si>
  <si>
    <t>T14-530x2900x25mm:2,9</t>
  </si>
  <si>
    <t>766123520R00</t>
  </si>
  <si>
    <t xml:space="preserve">Stěny komplet. celozasklené, H do 3,5 m </t>
  </si>
  <si>
    <t>D20:1,6*3,5</t>
  </si>
  <si>
    <t>D21:2,47*3,5</t>
  </si>
  <si>
    <t>766416143R00</t>
  </si>
  <si>
    <t xml:space="preserve">Obložení stěn nad 5 m2, aglomer. desky nad 1,5 m2 </t>
  </si>
  <si>
    <t>T25-dřevěné obložení doběhu z překližky tl.40mm:(5,05+0,14)*2*2,375</t>
  </si>
  <si>
    <t xml:space="preserve">      -plastová deska tl.20mm:5,05*2,375</t>
  </si>
  <si>
    <t>766661112R00</t>
  </si>
  <si>
    <t xml:space="preserve">Montáž dveří do zárubně,otevíravých 1kř.do 0,8 m </t>
  </si>
  <si>
    <t>766661142R00</t>
  </si>
  <si>
    <t xml:space="preserve">Montáž dveří do zárubně,otevíravých 2kř.nad 1,45 m </t>
  </si>
  <si>
    <t>766661413R00</t>
  </si>
  <si>
    <t xml:space="preserve">Montáž dveří protipožár.1kř.do 80 cm, bez kukátka </t>
  </si>
  <si>
    <t>766661439R00</t>
  </si>
  <si>
    <t xml:space="preserve">Montáž dveří protipožárních 2kříd. š.nad 145 cm </t>
  </si>
  <si>
    <t>766662162R00</t>
  </si>
  <si>
    <t xml:space="preserve">Montáž nadsvětlíkových křídel H nad 50 cm </t>
  </si>
  <si>
    <t>766669113R00</t>
  </si>
  <si>
    <t xml:space="preserve">Dokování okopného plechu </t>
  </si>
  <si>
    <t>766670021R00</t>
  </si>
  <si>
    <t xml:space="preserve">Montáž kliky a štítku </t>
  </si>
  <si>
    <t>766695212R00</t>
  </si>
  <si>
    <t xml:space="preserve">Montáž prahů dveří jednokřídlových š. do 10 cm </t>
  </si>
  <si>
    <t>D01L-800x100mm:1</t>
  </si>
  <si>
    <t>D02P-800x100:1</t>
  </si>
  <si>
    <t>D04L-700x100:2</t>
  </si>
  <si>
    <t>D05L-800x100:1</t>
  </si>
  <si>
    <t>D07L-700x100:1</t>
  </si>
  <si>
    <t>D08P-700x100:1</t>
  </si>
  <si>
    <t>D13P-800x100:2</t>
  </si>
  <si>
    <t>766695213R00</t>
  </si>
  <si>
    <t xml:space="preserve">Montáž prahů dveří jednokřídlových š. nad 10 cm </t>
  </si>
  <si>
    <t>D02P-800x150:2</t>
  </si>
  <si>
    <t>D10L--800x150:1</t>
  </si>
  <si>
    <t>D12P-1000x150:2</t>
  </si>
  <si>
    <t>D14L-800x150:1</t>
  </si>
  <si>
    <t>D15L-800x150:1</t>
  </si>
  <si>
    <t>D22L-800x150:1</t>
  </si>
  <si>
    <t>766695232R00</t>
  </si>
  <si>
    <t xml:space="preserve">Montáž prahů dveří dvoukřídlových š. do 10 cm </t>
  </si>
  <si>
    <t>D16L-1600x100mm:1</t>
  </si>
  <si>
    <t>D17-1600x100:2</t>
  </si>
  <si>
    <t>D21-1600x100:1</t>
  </si>
  <si>
    <t>766695233R00</t>
  </si>
  <si>
    <t xml:space="preserve">Montáž prahů dveří dvoukřídlových š. nad 10 cm </t>
  </si>
  <si>
    <t>D18-1600x150mm:2</t>
  </si>
  <si>
    <t>D19-1600x150:1</t>
  </si>
  <si>
    <t>D20-1600x150:1</t>
  </si>
  <si>
    <t>767649194R00</t>
  </si>
  <si>
    <t xml:space="preserve">Montáž doplňků dveří, madla </t>
  </si>
  <si>
    <t>766670058RAA</t>
  </si>
  <si>
    <t>Dodávka+montáž stěn z laminátu HPL s kombinací s Al profily v.2,02m,vč.dveřních křídel</t>
  </si>
  <si>
    <t>stěny v.2,02m,tvořeny z kompaktní desky z laminátu HPL tl.12mm:</t>
  </si>
  <si>
    <t>s Al profily s p.ú.:</t>
  </si>
  <si>
    <t>s osazením do hrazdy horního vedení,u zdi osazeny do U profilů, :</t>
  </si>
  <si>
    <t>stojí na podpěr.nožkách v.150mm nerez,vč.dveří s kováním Al:</t>
  </si>
  <si>
    <t>osazení v 1.pp:</t>
  </si>
  <si>
    <t>C10:(0,14+0,7+1,15)*2,02</t>
  </si>
  <si>
    <t>C11:(0,07+0,7*2+0,28+0,12+1,25)*2,02</t>
  </si>
  <si>
    <t>553+611.D01L</t>
  </si>
  <si>
    <t>Dveře v příčce bezfalcové,zárubeň ocelová dveř.křídlo plné,kování klika/klika-80x197cm-D01L</t>
  </si>
  <si>
    <t>kompletní dodávka dveří,zárubní a kování vč.p.ú.:</t>
  </si>
  <si>
    <t>ostatní viz popis položky:</t>
  </si>
  <si>
    <t>553+611.D02P</t>
  </si>
  <si>
    <t>Dveře v příčce bezfalcové,zárubeň ocelová dveř.křídlo plné,kování klika/klika-80x197cm-D02P</t>
  </si>
  <si>
    <t>553+611.D03P</t>
  </si>
  <si>
    <t>Dveře v příčce bezfalcové,zárubeň ocelová dveř.křídlo plné,kování klika/klika-70x197cm-D03P</t>
  </si>
  <si>
    <t>553+611.D04L</t>
  </si>
  <si>
    <t>Dveře v příčce bezfalcové,zárubeň ocelová dveř.křídlo plné,kování klika/klika-70x197cm-D04L</t>
  </si>
  <si>
    <t>553+611.D05L</t>
  </si>
  <si>
    <t>Dveře v příčce bezfalcové,zárubeň ocelová,VM dveř.křídlo plné,kování klika/klika-80x197cm-D05L</t>
  </si>
  <si>
    <t>kompletní dodávka dveří s větrací mřížkou,zárubní a kování vč.p.ú.:</t>
  </si>
  <si>
    <t>553+611.D06P</t>
  </si>
  <si>
    <t>Dveře v příčce bezfalcové,zárubeň ocelová,VM dveř.křídlo plné,kování klika/klika-80x197cm-D06P</t>
  </si>
  <si>
    <t>553+611.D07L</t>
  </si>
  <si>
    <t>Dveře v příčce bezfalcové,zárubeň ocelová,VM dveř.křídlo plné,kování klika/klika-70x197cm-D07L</t>
  </si>
  <si>
    <t>553+611.D08P</t>
  </si>
  <si>
    <t>Dveře v příčce bezfalcové,zárubeň ocelová,VM dveř.křídlo plné,kování klika/klika-70x197cm-D08P</t>
  </si>
  <si>
    <t>553+611.D09L</t>
  </si>
  <si>
    <t>Dveře v příčce bezfalcové,požární,zárubeň ocelová dveř.křídlo plné,kování klika/klika-80x197cm-D09L</t>
  </si>
  <si>
    <t>požární odolnost EW-30DP1-C:</t>
  </si>
  <si>
    <t>553+611.D10L</t>
  </si>
  <si>
    <t>Dveře v příčce bezfalcové,požární,zárub.ocelová,VM dveř.křídlo plné,kování klika/klika-80x197cm-D10L</t>
  </si>
  <si>
    <t>553+611.D11P</t>
  </si>
  <si>
    <t>Dveře v příčce bezfalcové,požární,zárub.ocelová,VM dveř.křídlo plné,kování klika/klika-80x197cm-D11P</t>
  </si>
  <si>
    <t>553+611.D12P</t>
  </si>
  <si>
    <t>kompletní dodávka dveří s madlem,okop.plechem,zárubní a kování :</t>
  </si>
  <si>
    <t>vč.p.ú.:</t>
  </si>
  <si>
    <t>553+611.D13P</t>
  </si>
  <si>
    <t>Dveře v příčce bezfalcové,požární,zárubeň ocelová dveř.křídlo plné,kování klika/klika-80x197cm-D13P</t>
  </si>
  <si>
    <t>požární odolnost EW-30DP1:</t>
  </si>
  <si>
    <t>553+611.D14L</t>
  </si>
  <si>
    <t>Dveře ve stěně bezfalcové,zárubeň ocelová dveř.křídlo plné,kování klika/klika-80x197cm-D14L</t>
  </si>
  <si>
    <t>553+611.D15L</t>
  </si>
  <si>
    <t>Dveře v příčce bezfalcové,požární,zárubeň ocelová dveř.křídlo plné,kování klika/klika-80x197cm-D15L</t>
  </si>
  <si>
    <t>požární odolnost EW-30DP3-C:</t>
  </si>
  <si>
    <t>553+611.D16</t>
  </si>
  <si>
    <t>Dveře ve stěně bezfalcové,požární,zárubeň ocelová dveř.křídlo plné,kování klika/klika-160x197cm-D16</t>
  </si>
  <si>
    <t>požární odolnost EI-30DP3-C:</t>
  </si>
  <si>
    <t>zárubeň ocelová 2-dílná:</t>
  </si>
  <si>
    <t>D16:1</t>
  </si>
  <si>
    <t>553+611.D17</t>
  </si>
  <si>
    <t>Dveře ve stěně bezfalcové,požární,zárubeň ocelová dveř.křídlo plné,kování klika/klika-160x197cm-D17</t>
  </si>
  <si>
    <t>553+611.D18</t>
  </si>
  <si>
    <t>Dveře ve stěně bezfalcové,zárubeň ocelová dveř.křídlo plné,kování klika/klika-160x197cm-D18</t>
  </si>
  <si>
    <t>553+611.D19</t>
  </si>
  <si>
    <t>Dveře ve stěně bezfalcové,požární,zárubeň ocelová dveř.křídlo plné,kování klika/klika-160x197cm-D19</t>
  </si>
  <si>
    <t>požární odolnost EI-15DP3-C:</t>
  </si>
  <si>
    <t>553+611.D21</t>
  </si>
  <si>
    <t>dveřní křídlo vč.nadsvětlíku a bočních stěn-prosklené 3-sklo :</t>
  </si>
  <si>
    <t>U-0,8w/m2K:</t>
  </si>
  <si>
    <t>553+611.D22L</t>
  </si>
  <si>
    <t>611-87498</t>
  </si>
  <si>
    <t xml:space="preserve">Prah bukový délka 160 cm šířka 10 cm tl. 2 cm </t>
  </si>
  <si>
    <t>611.1</t>
  </si>
  <si>
    <t>Dřevěná parapetní deska MDF tl.25mm,š.280mm p.ú.barva bílá,příp.šedá</t>
  </si>
  <si>
    <t>materiál MDF deska tl.25mm:</t>
  </si>
  <si>
    <t>p.ú.barva bílá,příp.šedá:</t>
  </si>
  <si>
    <t>ztratné-5%:49,88*0,05</t>
  </si>
  <si>
    <t>611.2</t>
  </si>
  <si>
    <t>Dřevěná parapetní deska MDF tl.25mm,š.330mm p.ú.barva šedá</t>
  </si>
  <si>
    <t>p.ú.barva šedá:</t>
  </si>
  <si>
    <t>ztratné-5%:106,43*0,05</t>
  </si>
  <si>
    <t>611.3</t>
  </si>
  <si>
    <t>Dřevěná parapetní deska MDF tl.25mm,š.530mm p.ú.barva šedá</t>
  </si>
  <si>
    <t>ztratné-5%:15,3*0,05</t>
  </si>
  <si>
    <t>611.T25</t>
  </si>
  <si>
    <t>Dřevěné obložení doběhu 5050x2375mm-T25 z překližky tl.40mm oboustraně+plast.deska tl.20mm</t>
  </si>
  <si>
    <t>T25-dřevěné obložení doběhu z překližky tl.40mm:</t>
  </si>
  <si>
    <t>z jedné strany natřená černou barvou :</t>
  </si>
  <si>
    <t>vč.kotvenou plastovou deskou tl.20mm:</t>
  </si>
  <si>
    <t>součástí je o.k.:1</t>
  </si>
  <si>
    <t>54926020</t>
  </si>
  <si>
    <t>Panikové kování-klika dodávka a montáž</t>
  </si>
  <si>
    <t>61187376</t>
  </si>
  <si>
    <t>Prah bukový délka 70 cm šířka 10 cm tl. 2 cm</t>
  </si>
  <si>
    <t>61187396</t>
  </si>
  <si>
    <t>Prah bukový délka 80 cm šířka 10 cm 2 cm</t>
  </si>
  <si>
    <t>61187401</t>
  </si>
  <si>
    <t>Prah bukový délka 80 cm šířka 15 cm 2 cm</t>
  </si>
  <si>
    <t>61187461</t>
  </si>
  <si>
    <t>Prah bukový délka 100 cm šířka 15 cm tl. 2 cm</t>
  </si>
  <si>
    <t>998766103R00</t>
  </si>
  <si>
    <t xml:space="preserve">Přesun hmot pro truhlářské konstr., výšky do 24 m </t>
  </si>
  <si>
    <t>767</t>
  </si>
  <si>
    <t>Konstrukce zámečnické</t>
  </si>
  <si>
    <t>766601211RT2</t>
  </si>
  <si>
    <t>Těsnění okenní spáry, ostění, PT fólie+ PP páska folie š.100 mm, páska tl. 6 mm, š. 15 mm</t>
  </si>
  <si>
    <t>v.č.D.1.1.021-výpis zámečnických výrobků:</t>
  </si>
  <si>
    <t>O01:(1,25+0,55)*2*4</t>
  </si>
  <si>
    <t>O02:(8,98+0,55)*2</t>
  </si>
  <si>
    <t>O04:(1,275+1,82)*2</t>
  </si>
  <si>
    <t>O05:(11,4+0,55)*2</t>
  </si>
  <si>
    <t>O06:(9,6+0,82)*2</t>
  </si>
  <si>
    <t>O07:(3,4+7,93)*2</t>
  </si>
  <si>
    <t>O10:(32,6+1,73)*2*3</t>
  </si>
  <si>
    <t>O11:(16,1+1,73)*2*6</t>
  </si>
  <si>
    <t>O12:(13,5+1,73)*2</t>
  </si>
  <si>
    <t>O13:(2,98+0,95)*2</t>
  </si>
  <si>
    <t>O14:(2,68+1,38)*2</t>
  </si>
  <si>
    <t>O15:(3,46+1,38)*2</t>
  </si>
  <si>
    <t>O16:(32,62+1,9)*2*2</t>
  </si>
  <si>
    <t>O17:(13,59+1,9)*2</t>
  </si>
  <si>
    <t>O18:(1,525+1,14)*2*9</t>
  </si>
  <si>
    <t>O19:(1,68+3,6)*2</t>
  </si>
  <si>
    <t>O20:(5,95+65,57+6,9+3,69)*2</t>
  </si>
  <si>
    <t>767113150R00</t>
  </si>
  <si>
    <t xml:space="preserve">Montáž stěn pro zasklení,byt,z Al-prof.,nad 16 m2 </t>
  </si>
  <si>
    <t>O07:3,4*7,93</t>
  </si>
  <si>
    <t>O20:(5,95+65,57+6,9)*3,69</t>
  </si>
  <si>
    <t>767122112R00</t>
  </si>
  <si>
    <t xml:space="preserve">Montáž stěn s výplní drátěnou sítí, svařovaných </t>
  </si>
  <si>
    <t>Z12-rošt 6000x(4340+290)mm:6*(4,34+0,29)</t>
  </si>
  <si>
    <t>767165120R00</t>
  </si>
  <si>
    <t xml:space="preserve">Montáž madel z trubek zábr. rovného - svařováním </t>
  </si>
  <si>
    <t>Z03:0,15+4,18</t>
  </si>
  <si>
    <t>Z17-madlo ve 2 úrovních:6,011*2*2</t>
  </si>
  <si>
    <t>767211112R00</t>
  </si>
  <si>
    <t xml:space="preserve">Montáž schodů rovných na ocel.konstr.- svařováním </t>
  </si>
  <si>
    <t>Z13-schody:207,2</t>
  </si>
  <si>
    <t>Z14-schody:92,7</t>
  </si>
  <si>
    <t>767222130R00</t>
  </si>
  <si>
    <t xml:space="preserve">Montáž zábradlí z prof. oceli do zdiva, nad 40 kg </t>
  </si>
  <si>
    <t>767222210R00</t>
  </si>
  <si>
    <t xml:space="preserve">Montáž zábradlí z prof.oceli na oc.konstr.do 20 kg </t>
  </si>
  <si>
    <t>Z13-zábradlí:1,68</t>
  </si>
  <si>
    <t>Z14-zábradlí:0,94</t>
  </si>
  <si>
    <t>767222220R00</t>
  </si>
  <si>
    <t xml:space="preserve">Montáž zábradlí z prof.oceli na oc.konstr.do 40 kg </t>
  </si>
  <si>
    <t>Z05:13,09</t>
  </si>
  <si>
    <t>767392112R00</t>
  </si>
  <si>
    <t xml:space="preserve">Montáž krytiny střech, tvar. plechem, šroubováním </t>
  </si>
  <si>
    <t>trapéz 160/250,tl.1,25mm:</t>
  </si>
  <si>
    <t>střecha S10 vč.uložení:400,9653*1,08</t>
  </si>
  <si>
    <t xml:space="preserve">             S12 vč.uložení:668,1745*1,08</t>
  </si>
  <si>
    <t>767590110R00</t>
  </si>
  <si>
    <t xml:space="preserve">Montáž podlahových roštů - svařováním </t>
  </si>
  <si>
    <t>Z01-rošt 890x2750mm:115,5</t>
  </si>
  <si>
    <t>Z02-rošt 1200x1470+ozub 200x850mm:69,6</t>
  </si>
  <si>
    <t>767616101R00</t>
  </si>
  <si>
    <t xml:space="preserve">Montáž osazovacích rámů oken z Al - profilů </t>
  </si>
  <si>
    <t>O01:4</t>
  </si>
  <si>
    <t>O02:1</t>
  </si>
  <si>
    <t>O05:1</t>
  </si>
  <si>
    <t>O06:1</t>
  </si>
  <si>
    <t>O12:1</t>
  </si>
  <si>
    <t>O14:1</t>
  </si>
  <si>
    <t>O15:1</t>
  </si>
  <si>
    <t>O16:2</t>
  </si>
  <si>
    <t>O17:1</t>
  </si>
  <si>
    <t>767616109R00</t>
  </si>
  <si>
    <t>Montáž osazovacích rámů oken z Al - profilů požárních</t>
  </si>
  <si>
    <t>O04:1</t>
  </si>
  <si>
    <t>O13:1</t>
  </si>
  <si>
    <t>O18:9</t>
  </si>
  <si>
    <t>O19:1</t>
  </si>
  <si>
    <t>767616111R00</t>
  </si>
  <si>
    <t xml:space="preserve">Montáž oken z Al - profilů </t>
  </si>
  <si>
    <t>O01:1,25*0,55*4</t>
  </si>
  <si>
    <t>O02:8,98*0,55</t>
  </si>
  <si>
    <t>O05:11,4*0,55</t>
  </si>
  <si>
    <t>O06:9,6*0,82</t>
  </si>
  <si>
    <t>O10:32,6*1,73*3</t>
  </si>
  <si>
    <t>O12:13,5*1,73</t>
  </si>
  <si>
    <t>O14:2,68*1,38</t>
  </si>
  <si>
    <t>O15:3,46*1,38</t>
  </si>
  <si>
    <t>O16:32,62*1,9*2</t>
  </si>
  <si>
    <t>O17:13,59*1,9</t>
  </si>
  <si>
    <t>767616119R00</t>
  </si>
  <si>
    <t>Montáž oken z Al - profilů požárních</t>
  </si>
  <si>
    <t>O04:1,275*1,82</t>
  </si>
  <si>
    <t>O13:2,98*0,95</t>
  </si>
  <si>
    <t>O18:1,525*1,14*9</t>
  </si>
  <si>
    <t>O19:1,68*3,6</t>
  </si>
  <si>
    <t>767623210R00</t>
  </si>
  <si>
    <t xml:space="preserve">Dokončení okování otvír.křídel z Al prof.do 0,5 m2 </t>
  </si>
  <si>
    <t>767623220R00</t>
  </si>
  <si>
    <t xml:space="preserve">Dokončení okování otvír.křídel z Al prof.do 1,5 m2 </t>
  </si>
  <si>
    <t>O01:1*4</t>
  </si>
  <si>
    <t>767623230R00</t>
  </si>
  <si>
    <t xml:space="preserve">Dokončení okování otvír.křídel z Al prof.do 2,5 m2 </t>
  </si>
  <si>
    <t>O02:2</t>
  </si>
  <si>
    <t>O05:(1+1+2)</t>
  </si>
  <si>
    <t>O06:(1+2)</t>
  </si>
  <si>
    <t>767811100R00</t>
  </si>
  <si>
    <t xml:space="preserve">Montáž větracích mřížek, typ VM </t>
  </si>
  <si>
    <t>O03:1</t>
  </si>
  <si>
    <t>O09:1</t>
  </si>
  <si>
    <t>O21:1</t>
  </si>
  <si>
    <t>767833100R00</t>
  </si>
  <si>
    <t xml:space="preserve">Montáž žebříků do zdiva s bočnicemi </t>
  </si>
  <si>
    <t>Z08:7</t>
  </si>
  <si>
    <t>767833291R00</t>
  </si>
  <si>
    <t xml:space="preserve">Příplatek za montáž žebříků na ocel.konstrukci </t>
  </si>
  <si>
    <t>767834102R00</t>
  </si>
  <si>
    <t xml:space="preserve">Montáž ochranného koše svařováním </t>
  </si>
  <si>
    <t>Z08:7-2</t>
  </si>
  <si>
    <t>767995102R00</t>
  </si>
  <si>
    <t xml:space="preserve">Výroba a montáž kov. atypických konstr. do 10 kg </t>
  </si>
  <si>
    <t>Z09-podpůrná kce obvod.pláště a bednění atiky římsy:40*6,07</t>
  </si>
  <si>
    <t>767995104R00</t>
  </si>
  <si>
    <t xml:space="preserve">Výroba a montáž kov. atypických konstr. do 50 kg </t>
  </si>
  <si>
    <t>Z11-výztuha z U120:48*20</t>
  </si>
  <si>
    <t>767995105R00</t>
  </si>
  <si>
    <t xml:space="preserve">Výroba a montáž kov. atypických konstr. do 100 kg </t>
  </si>
  <si>
    <t>Z10-výztuha z U120:50,6*15</t>
  </si>
  <si>
    <t>953941211R00</t>
  </si>
  <si>
    <t xml:space="preserve">Osazování konzol nebo kotev pro madla apod. </t>
  </si>
  <si>
    <t>Z07-kotvení žebříku do zdiva:8*2</t>
  </si>
  <si>
    <t>Z08-kotvení žebříku do zdiva:4*2</t>
  </si>
  <si>
    <t>Z10-výztuha z U120+kotvení:4*15</t>
  </si>
  <si>
    <t>Z11-výztuha z U120+kotvení:3*20</t>
  </si>
  <si>
    <t>953981203R00</t>
  </si>
  <si>
    <t xml:space="preserve">Chemické kotvy, beton, hl. 110 mm, M12, malta </t>
  </si>
  <si>
    <t>Z03-kotvení madla:4*3</t>
  </si>
  <si>
    <t>Z04-kotvení zábradlí:2*43</t>
  </si>
  <si>
    <t>Z13-kotvení schodů:2*2</t>
  </si>
  <si>
    <t>Z14-kotvení schodů:2*4</t>
  </si>
  <si>
    <t>Z16-kotvení zábradlí:2*2</t>
  </si>
  <si>
    <t>Z17-kotvení madel ve 2 úrovních:2*5</t>
  </si>
  <si>
    <t>953981303R00</t>
  </si>
  <si>
    <t xml:space="preserve">Chemické kotvy, cihly, hl. 110 mm, M12, malta </t>
  </si>
  <si>
    <t>767310058TA0</t>
  </si>
  <si>
    <t>Světlík bodový Al vč.zasklení rozměr 1200x1200mm dodávka a montáž</t>
  </si>
  <si>
    <t>celková výška světlíku 750mm vč.manžety :</t>
  </si>
  <si>
    <t>bodová Al světlík rozměr 1200x1200mm:1</t>
  </si>
  <si>
    <t>767420020RAX</t>
  </si>
  <si>
    <t>Opláštění stěn plechem vč.roštu venkovní</t>
  </si>
  <si>
    <t>vč.systémového vodorovného roštu z plechu tl.2mm a rozměrech:</t>
  </si>
  <si>
    <t>(60x200x50x425x60mm),osová vzdálenost prvků cca 300mm a:</t>
  </si>
  <si>
    <t>kotvících profilů (10x65x29mm):</t>
  </si>
  <si>
    <t>kotvení-samovrtný závitový šroub,celk.tl.200mm :</t>
  </si>
  <si>
    <t>zvenku-vlnitý plech CR W 18mm s lakovanou úpravou:</t>
  </si>
  <si>
    <t>(součástí položky jsou přesahy plechem,popř.ostění a nadpraží otvorů):</t>
  </si>
  <si>
    <t>stěna S15-obklad plechem M02:687,0161</t>
  </si>
  <si>
    <t>553.O01</t>
  </si>
  <si>
    <t>Okno hliníkové 1250x550mm-O01 zasklení-trojsklo matné U-0,8W/m2K</t>
  </si>
  <si>
    <t>rozměr 1250x550mm,typ sklopné:</t>
  </si>
  <si>
    <t>rám hliníkový-barva šedá:</t>
  </si>
  <si>
    <t>kování stříbrné,celoobvodové:</t>
  </si>
  <si>
    <t>553.O02</t>
  </si>
  <si>
    <t>Okno hliníkové 8980x550mm-O02 zasklení-trojsklo čiré U-0,8W/m2K</t>
  </si>
  <si>
    <t>rozměr 8980x550mm,typ sklopné:</t>
  </si>
  <si>
    <t>dělení viz popis položky:</t>
  </si>
  <si>
    <t>553.O03</t>
  </si>
  <si>
    <t>Větrací mřížka 1400x550mm-O03 rám hliníkový,barva šedá,výplň nerezové lamely</t>
  </si>
  <si>
    <t>rozměr 1400x550mm:</t>
  </si>
  <si>
    <t>kování stříbrné:</t>
  </si>
  <si>
    <t>553.O04</t>
  </si>
  <si>
    <t>Okno hliníkové požární 1275x1820mm-O04 zasklení-bezpečnostní sklo s folií požární</t>
  </si>
  <si>
    <t>rozměr 1275x1820mm,typ neotvíravé s požární odolností EI-60DP1:</t>
  </si>
  <si>
    <t>požární EI-60DP1:</t>
  </si>
  <si>
    <t>553.O05</t>
  </si>
  <si>
    <t>Okno hliníkové 11400x550mm-O05 zasklení-trojsklo čiré U-0,8W/m2K</t>
  </si>
  <si>
    <t>rozměr 11400x550mm,typ sklopné:</t>
  </si>
  <si>
    <t>553.O06</t>
  </si>
  <si>
    <t>Okno hliníkové 9600x820mm-O06 zasklení-trojsklo čiré U-0,8W/m2K</t>
  </si>
  <si>
    <t>rozměr 9600x820mm,typ sklopné:</t>
  </si>
  <si>
    <t>část 1x500-odvětrání-nerezové lamely s mřížkou (součást dodávky):</t>
  </si>
  <si>
    <t>553.O07</t>
  </si>
  <si>
    <t>Stěna hliníková 3400x7930mm-O07 zasklení-trojsklo bezpečnostní s folií U-0,8W/m2K</t>
  </si>
  <si>
    <t>rozměr 3400x7930mm,typ neotvíravá:</t>
  </si>
  <si>
    <t>O07:1</t>
  </si>
  <si>
    <t>553.O09</t>
  </si>
  <si>
    <t>Větrací mřížka 300x400mm-O09 rám hliníkový,barva šedá,výplň nerezové lamely</t>
  </si>
  <si>
    <t>rozměr 300x400mm:</t>
  </si>
  <si>
    <t>553.O10</t>
  </si>
  <si>
    <t>Okno hliníkové 32600x1730mm-O10 zasklení-trojsklo čiré U-0,8W/m2K</t>
  </si>
  <si>
    <t>rozměr 32600x1730mm,typ neotvíravé:</t>
  </si>
  <si>
    <t>553.O11</t>
  </si>
  <si>
    <t>Okno hliníkové 16200x1730mm-O11 zasklení-trojsklo čiré U-0,8W/m2K</t>
  </si>
  <si>
    <t>rozměr 16200x1730mm,typ neotvíravé:</t>
  </si>
  <si>
    <t>553.O12</t>
  </si>
  <si>
    <t>Okno hliníkové 13500x1730mm-O12 zasklení-trojsklo čiré U-0,8W/m2K</t>
  </si>
  <si>
    <t>rozměr 13500x1730mm,typ neotvíravé:</t>
  </si>
  <si>
    <t>553.O13</t>
  </si>
  <si>
    <t>Okno hliníkové požární 2980x950mm-O13 zasklení-bezpečnostní sklo s folií požární</t>
  </si>
  <si>
    <t>rozměr 2980x950mm,typ neotvíravé s požární odolností EI-60DP1:</t>
  </si>
  <si>
    <t>parapetní zalištování na obou stranách okna (součást dodávky) :</t>
  </si>
  <si>
    <t>553.O14</t>
  </si>
  <si>
    <t>Okno hliníkové 2680x1380mm-O14 zasklení-lepené bezpečnostostní sklo s folií čiré</t>
  </si>
  <si>
    <t>rozměr 2680x1380mm,typ neotvíravé:</t>
  </si>
  <si>
    <t>553.O15</t>
  </si>
  <si>
    <t>Okno hliníkové 3460x1380mm-O15 zasklení-lepené bezpečnostostní sklo s folií čiré</t>
  </si>
  <si>
    <t>rozměr 3460x1380mm,typ neotvíravé:</t>
  </si>
  <si>
    <t>553.O16</t>
  </si>
  <si>
    <t>Okno hliníkové 32620x1900mm-O16 zasklení-trojsklo čiré U-0,8W/m2K</t>
  </si>
  <si>
    <t>rozměr 32620x1900mm,typ neotvíravé:</t>
  </si>
  <si>
    <t>553.O17</t>
  </si>
  <si>
    <t>Okno hliníkové 13590x1900mm-O16 zasklení-trojsklo čiré U-0,8W/m2K</t>
  </si>
  <si>
    <t>rozměr 13590x1900mm,typ neotvíravé:</t>
  </si>
  <si>
    <t>553.O18</t>
  </si>
  <si>
    <t>Okno hliníkové požární 1525x1140mm-O18 zasklení-trojsklo čiré požární,bezpeč.U-0,8W/m2K</t>
  </si>
  <si>
    <t>rozměr 1525x1140mm,typ neotvíravé s požární odolností EI-30DP1:</t>
  </si>
  <si>
    <t>požární EI-30DP1,odolnost 30 minut:</t>
  </si>
  <si>
    <t>553.O19</t>
  </si>
  <si>
    <t>Okno hliníkové požární 1680x3600mm-O19 zasklení-trojsklo čiré požární,bezpeč.U-0,8W/m2K</t>
  </si>
  <si>
    <t>rozměr 1680x3600mm,typ neotvíravé s požární odolností EI-30DP1:</t>
  </si>
  <si>
    <t>553.O20</t>
  </si>
  <si>
    <t>Fasáda hliníková (5950+65570+6900)x3690mm-O20 zasklení-bezpečnostní sklo lepené s folií PVB</t>
  </si>
  <si>
    <t>rozměr (5950+65570+6900)x3,690mm,typ neotvíravá:</t>
  </si>
  <si>
    <t>dělení viz půdorys 2.np:</t>
  </si>
  <si>
    <t>zasklení-bezpečnostní sklo lepené se 4-násobnou folií PVB tl.0,37mm:</t>
  </si>
  <si>
    <t>obě tabule kalené tl.10mm-U-max-0,9W/m2K:</t>
  </si>
  <si>
    <t>pozor nutno zajistit dilataci konstrukce (součást dodávky):</t>
  </si>
  <si>
    <t>553.O21</t>
  </si>
  <si>
    <t>Větrací mřížka 1300x800mm-O21 rám hliníkový,barva šedá,výplň nerezové lamely</t>
  </si>
  <si>
    <t>rozměr 1300x800mm:</t>
  </si>
  <si>
    <t>553.Z01</t>
  </si>
  <si>
    <t>Pororošt tl.30mm oka 30x30mm,rozměr 890x2750mm-Z01 uložení na jedné straně U 140,dl.3200mm</t>
  </si>
  <si>
    <t>rozměr nosných pásů 30x2mm:</t>
  </si>
  <si>
    <t>pororošt žárově zinkovaný:</t>
  </si>
  <si>
    <t>Z01:1</t>
  </si>
  <si>
    <t>553.Z02</t>
  </si>
  <si>
    <t>Pororošt tl.30mm oka 21x11mm,rozměr 1200x1470mm s ozubem 200x850mm-Z02</t>
  </si>
  <si>
    <t>Z02:1</t>
  </si>
  <si>
    <t>553.Z03</t>
  </si>
  <si>
    <t>Madlo ocelové z plechu 40x15mm s kotvením 30x5mm přes patní desku P10-80x50mm (3x)-Z03</t>
  </si>
  <si>
    <t>délka madla 4330mm:</t>
  </si>
  <si>
    <t>madlo žárově zinkované:</t>
  </si>
  <si>
    <t>Z03:1</t>
  </si>
  <si>
    <t>553.Z04</t>
  </si>
  <si>
    <t>Zábradlí ocelové ze svař.plechu P12,tl.12mm-Z04 kotvení pomocí dvojic šroubu po 600mm</t>
  </si>
  <si>
    <t>mb</t>
  </si>
  <si>
    <t>zábradlí žárově zinkované:</t>
  </si>
  <si>
    <t>zábradlí zalomené,předvrtané otvory pro kotvení:</t>
  </si>
  <si>
    <t>553.Z05</t>
  </si>
  <si>
    <t>Zábradlí ocelové schodiště v.1000mm,dl.13090mm-Z05 svařovaná žárově zinkovaná konstrukce</t>
  </si>
  <si>
    <t>z ocel.prvků:</t>
  </si>
  <si>
    <t>madlo-profil 40x20mm,sloupky-profil 30x20mm,spodní profil a mezivýplně :</t>
  </si>
  <si>
    <t>po 100mm-plech 40x5mm:</t>
  </si>
  <si>
    <t>553.Z06</t>
  </si>
  <si>
    <t>Dodávka zábradlí z nerezové sítě+kotvení pol.Z06,konstrukce upřesněna výrobcem</t>
  </si>
  <si>
    <t>zábradlí-nerezová lanová síť dn 2mm,velikost ok 50x50mm,plocha :</t>
  </si>
  <si>
    <t>sítě cca 35,0m2:</t>
  </si>
  <si>
    <t>dn obvodového lana 12mm,kotvení v podlaze stropu a úrovni podlaží :</t>
  </si>
  <si>
    <t>po 500mm,svislá slouží pro stabilizaci sítě:</t>
  </si>
  <si>
    <t>(kotvení nerezovou kotvou k betonové konstrukci-součást dodávky) :</t>
  </si>
  <si>
    <t>Z06:35</t>
  </si>
  <si>
    <t>553.Z07</t>
  </si>
  <si>
    <t>žebřík žárově zinkovaný:</t>
  </si>
  <si>
    <t>tl.příček 30mm,vzdálenost 380mm,odsazení od terénu 2150mm:</t>
  </si>
  <si>
    <t>spodní díl odnímatelný,kotvení přes ocelové kotvy do zdiva:</t>
  </si>
  <si>
    <t>Z07:1</t>
  </si>
  <si>
    <t>553.Z08</t>
  </si>
  <si>
    <t>Žebřík ocelový s klecí v.7000mm-Z08 délka bez klece 2000mm,výška zábradlí 1100mm</t>
  </si>
  <si>
    <t>tl.příček 30mm,vzdálenost 380mm,výškové odsazení od střechy 150mm:</t>
  </si>
  <si>
    <t>kotvení přes ocelové kotvy do zdiva:</t>
  </si>
  <si>
    <t>Z08:1</t>
  </si>
  <si>
    <t>553.Z09</t>
  </si>
  <si>
    <t>Podpůrná kce obvod.pláště a římsy atiky plech P5 tl.5,0mm-Z09</t>
  </si>
  <si>
    <t>popis a schema položky (viz výpis):</t>
  </si>
  <si>
    <t>p.ú.pozinkováním:</t>
  </si>
  <si>
    <t>Z09-podpůrná kce obvod.pláště a bednění atiky římsy:40</t>
  </si>
  <si>
    <t>553.Z10</t>
  </si>
  <si>
    <t>Ocelová výztuha z U 120 vč.kotvení do žb stěny a patní desky P10 do podlahy,dl.3205mm-Z10</t>
  </si>
  <si>
    <t>p.ú.nátěrem,osazení v 2.np :</t>
  </si>
  <si>
    <t>Z10:15</t>
  </si>
  <si>
    <t>553.Z11</t>
  </si>
  <si>
    <t>Ocelová výztuha z U 120 vč.kotvení do žb stěny a patní desky P10 do podlahy,dl.3160mm-Z11</t>
  </si>
  <si>
    <t>p.ú.nátěrem,osazení v 1.pp :</t>
  </si>
  <si>
    <t>Z11:20</t>
  </si>
  <si>
    <t>553.Z12</t>
  </si>
  <si>
    <t>Ocel.pozinkovaný pororošt 6000x(4340+290mm)-Z12 vč.nosného roštu z uzavř.profilů 50x50mm</t>
  </si>
  <si>
    <t>osazení v 1.np:</t>
  </si>
  <si>
    <t>nosný rošt z uzavřených profiů 50x50,tl.5mm v rastru 1000x1000mm:</t>
  </si>
  <si>
    <t>kotvený do fasády:</t>
  </si>
  <si>
    <t>pororošt tl.30mm,oka 30x30mm pozinkov.v rozměrech 1000x1000mm,:</t>
  </si>
  <si>
    <t>(25 ks):</t>
  </si>
  <si>
    <t>Z12:1</t>
  </si>
  <si>
    <t>553.Z13</t>
  </si>
  <si>
    <t>Ocel.schodiště se zábradlím v.900mm,dl.1680mm-Z13 z ocelových profilů,p.ů.pozinkováním</t>
  </si>
  <si>
    <t>schodiště:</t>
  </si>
  <si>
    <t>nosná konstrukce z profilu 120x80x5mm,kotvení do podlahy přes :</t>
  </si>
  <si>
    <t>patní desku P10:</t>
  </si>
  <si>
    <t>stupně kotveny do nosných profilů,pozinkovaný pororošt tl.30mm,:</t>
  </si>
  <si>
    <t>oka 15x30mm,1x 1800x1000,2x250x1800mm:</t>
  </si>
  <si>
    <t>zábradlí:</t>
  </si>
  <si>
    <t>madlo-profil 40x30,tl.2mm pozinkovaný:</t>
  </si>
  <si>
    <t>sloupky-profil 40x30,tl.2mm pozinkovaný:</t>
  </si>
  <si>
    <t>výška zábradlí 900mm,výplň tvoří pozink.plech P5 šířky 40mm:</t>
  </si>
  <si>
    <t>zábradlí před pozinkováním svařované:</t>
  </si>
  <si>
    <t>Z13:1</t>
  </si>
  <si>
    <t>553.Z14</t>
  </si>
  <si>
    <t>Ocel.schodiště se zábradlím v.900mm,dl.940mm-Z14 z ocelových profilů,p.ů.pozinkováním</t>
  </si>
  <si>
    <t>oka 15x30mm,3x250x900mm:</t>
  </si>
  <si>
    <t>Z14:1</t>
  </si>
  <si>
    <t>553.Z16</t>
  </si>
  <si>
    <t>Ocel.zábradlí schodiště z prof.40x30x2mm,popř. 40x20x2mm,dl.1720mm,žárově zinkované-Z16</t>
  </si>
  <si>
    <t>osazení v 1.np :</t>
  </si>
  <si>
    <t>madlo z profilu 40x30,tl.2mm:</t>
  </si>
  <si>
    <t>sloupky z profilu 40x20,tl.2mm,dl.870mm (2 ks),kotvené přes kotvící:</t>
  </si>
  <si>
    <t>desku P10-110x110mm do beton.schodiště:</t>
  </si>
  <si>
    <t>Z16:1</t>
  </si>
  <si>
    <t>553.Z17</t>
  </si>
  <si>
    <t>Ocel.madlo rampy ve 2 úrovních z prof.40x30x2mm dl.6011mm,žárově zinkované-Z17</t>
  </si>
  <si>
    <t>sestav</t>
  </si>
  <si>
    <t>madlo z profilu 40x30,tl.2mm,dl.6011mm:</t>
  </si>
  <si>
    <t>kotvení z profilu 30x10mm s kotevní deskou P10-50x80mm do žb stěny,:</t>
  </si>
  <si>
    <t>popř.do zděné stěny :</t>
  </si>
  <si>
    <t>767.Z06</t>
  </si>
  <si>
    <t>Montáž zábradlí z nerezové sítě+kotvení pol.Z06,konstrukce upřesněna výrobcem</t>
  </si>
  <si>
    <t>15484554</t>
  </si>
  <si>
    <t>Profil trapézový TR 160/250,tl.1,25mm</t>
  </si>
  <si>
    <t>plech trapéz 160/250,tl.1,25mm +přesahy 20%:</t>
  </si>
  <si>
    <t>střecha S10:(400,9653*1,08)*1,2</t>
  </si>
  <si>
    <t xml:space="preserve">             S12:(668,1745*1,08)*1,2</t>
  </si>
  <si>
    <t>998767103R00</t>
  </si>
  <si>
    <t xml:space="preserve">Přesun hmot pro zámečnické konstr., výšky do 24 m </t>
  </si>
  <si>
    <t>776</t>
  </si>
  <si>
    <t>Podlahy povlakové</t>
  </si>
  <si>
    <t>776220110RT1</t>
  </si>
  <si>
    <t>Lepení podlah z PVC na stupnice rovné pouze lepení - PVC ve specifikaci</t>
  </si>
  <si>
    <t>vinyl:</t>
  </si>
  <si>
    <t>-1,16,1.07-stupně schodiště z úr.-2,75 na úr.+1,78:8*1,25*2+10*1,25</t>
  </si>
  <si>
    <t>2.04-stupně schodiště z úr.+1,78 na úr.+3,735:11*1,25</t>
  </si>
  <si>
    <t xml:space="preserve">                                          +3,735 na úr.+4,98 :7*1,25</t>
  </si>
  <si>
    <t>776220200RT1</t>
  </si>
  <si>
    <t>Lepení podlah z PVC na podstupnice pouze lepení - PVC ve specifikaci</t>
  </si>
  <si>
    <t>776521200R00</t>
  </si>
  <si>
    <t xml:space="preserve">Lepení povlakových podlah z dílců PVC a CV (vinyl) </t>
  </si>
  <si>
    <t>podlaha S02:91,59</t>
  </si>
  <si>
    <t>776591001R00</t>
  </si>
  <si>
    <t xml:space="preserve">Lepení podlah speciálních pryžových ze čtverců </t>
  </si>
  <si>
    <t>podlaha S01b:35,0025</t>
  </si>
  <si>
    <t>776971509R00</t>
  </si>
  <si>
    <t xml:space="preserve">Rohož textilní tl. 9 mm </t>
  </si>
  <si>
    <t>poznámka:</t>
  </si>
  <si>
    <t>PZ01-čistící zóna 2890x1920:2,89*1,92</t>
  </si>
  <si>
    <t>776981112RU1</t>
  </si>
  <si>
    <t>Lišta hliníková přechod., stejná výška povl.podlah profil 30/F, na hmoždinky, šířky 30 mm</t>
  </si>
  <si>
    <t>u schodiště (podesty)-m.č.-1,16,1.07,2.01:1,25*2+1,25*2+1,25</t>
  </si>
  <si>
    <t>27252905</t>
  </si>
  <si>
    <t>Deska pryžová hladká bez vzoru 1000x1000x30 červen</t>
  </si>
  <si>
    <t>podlaha S01b:35,0025*1,04</t>
  </si>
  <si>
    <t>28410300</t>
  </si>
  <si>
    <t>Podlaha vinylová akustická tl.3mm</t>
  </si>
  <si>
    <t>podlaha S02:91,59*1,03</t>
  </si>
  <si>
    <t xml:space="preserve">              S05:135,41*1,03</t>
  </si>
  <si>
    <t xml:space="preserve">              S08:18,1481*1,03</t>
  </si>
  <si>
    <t>podlaha S08-schodiště:</t>
  </si>
  <si>
    <t>-1,16,1.07-stupně schodiště z úr.-2,75 na úr.+1,78 :8*1,25*(0,1687+0,28+0,175+0,28)</t>
  </si>
  <si>
    <t>10*(0,178+0,274)</t>
  </si>
  <si>
    <t>2.04-stupně schodiště z úr.+1,78 na úr.+3,735:11*1,25*(0,1777+0,254)</t>
  </si>
  <si>
    <t xml:space="preserve">                                          +3,735 na úr.+4,98 :7*1,25*(0,1777+0,254)</t>
  </si>
  <si>
    <t>ztratné 20%:23,2703*0,2</t>
  </si>
  <si>
    <t>998776103R00</t>
  </si>
  <si>
    <t xml:space="preserve">Přesun hmot pro podlahy povlakové, výšky do 24 m </t>
  </si>
  <si>
    <t>777</t>
  </si>
  <si>
    <t>Podlahy ze syntetických hmot</t>
  </si>
  <si>
    <t>777116041R00</t>
  </si>
  <si>
    <t xml:space="preserve">Podlahy lité epoxidové tl. 2 mm </t>
  </si>
  <si>
    <t>podlaha S03:56,05</t>
  </si>
  <si>
    <t>777155018R00</t>
  </si>
  <si>
    <t>Podlahy lité polyuretanové tl.10mm voděnepropustný</t>
  </si>
  <si>
    <t>777155019R00</t>
  </si>
  <si>
    <t>Podlahy lité polyuretanové z EPDM granulátu 14mm voděnepropustný</t>
  </si>
  <si>
    <t>998777103R00</t>
  </si>
  <si>
    <t xml:space="preserve">Přesun hmot pro podlahy syntetické, výšky do 24 m </t>
  </si>
  <si>
    <t>783</t>
  </si>
  <si>
    <t>Nátěry</t>
  </si>
  <si>
    <t>783651102R00</t>
  </si>
  <si>
    <t xml:space="preserve">Nátěr epoxidový truhlářských výrobků 2x lak </t>
  </si>
  <si>
    <t>nátěr dveřních prahů:</t>
  </si>
  <si>
    <t>práh 700x100mm:0,25*8</t>
  </si>
  <si>
    <t xml:space="preserve">        800x100,150mm:0,25*(9+16)</t>
  </si>
  <si>
    <t xml:space="preserve">        1000x150mm:0,25*2</t>
  </si>
  <si>
    <t xml:space="preserve">        1600x100,150mm:0,25*4+0,5*4</t>
  </si>
  <si>
    <t>783782205R00</t>
  </si>
  <si>
    <t xml:space="preserve">Nátěr tesařských konstrukcí Bochemitem QB 2x </t>
  </si>
  <si>
    <t>T18-fošna tl.40mm:98,09*(0,38+0,04)*2</t>
  </si>
  <si>
    <t>T19-fošna 340x50mm:98,09*(0,34+0,05)*2</t>
  </si>
  <si>
    <t xml:space="preserve">      -latě 40x20mm (2x):98,09*2*(0,04+0,02)*2</t>
  </si>
  <si>
    <t>T20-fošna tl.40mm:19,635*(0,53+0,04)*2</t>
  </si>
  <si>
    <t>T26-sloupek 100x50x380mm po 1,0m:(64+3)*2*0,38*(0,1+0,05)*2</t>
  </si>
  <si>
    <t xml:space="preserve">      -vodorovné hranoly 100x50mm po celé dl.žlabu:(64,43+2,385)*2*(0,1+0,05)*2</t>
  </si>
  <si>
    <t>T27-sloupek 100x50x380mm po 1,0m:40*2*0,38*(0,1+0,05)*2</t>
  </si>
  <si>
    <t xml:space="preserve">      -vodorovné hranoly 100x50mm po celé dl.žlabu:39,225*2*(0,1+0,05)*2</t>
  </si>
  <si>
    <t>784</t>
  </si>
  <si>
    <t>Malby</t>
  </si>
  <si>
    <t>784450077RA0</t>
  </si>
  <si>
    <t xml:space="preserve">Malba disperzní, penetrace 1x, malba v barvě 2x </t>
  </si>
  <si>
    <t>podle výměr omítek stěn:(750,6678-533,3973*0,75)*1,2+16,065</t>
  </si>
  <si>
    <t>786</t>
  </si>
  <si>
    <t>Čalounické úpravy</t>
  </si>
  <si>
    <t>786622211RT2</t>
  </si>
  <si>
    <t>Žaluzie horizontální vnitřní AL lamely bílé včetně dodávky žaluzie</t>
  </si>
  <si>
    <t>vnitřní Al žaluzie:</t>
  </si>
  <si>
    <t>786623170R00</t>
  </si>
  <si>
    <t>Rolety interiérové na elektropohon dodávka a montáž</t>
  </si>
  <si>
    <t>rolety v interiéru na elektropohon:</t>
  </si>
  <si>
    <t>O11:16,1*1,73*6</t>
  </si>
  <si>
    <t>998786103R00</t>
  </si>
  <si>
    <t xml:space="preserve">Přesun hmot pro zastiň. techniku, výšky do 24 m </t>
  </si>
  <si>
    <t>790</t>
  </si>
  <si>
    <t>Vnitřní vybavení</t>
  </si>
  <si>
    <t>553.C03+790</t>
  </si>
  <si>
    <t>D+m ocelových kotvících prvků dn 200mm-C03 zabudovány a spřaženy s beton.deskou tl.95mm,1.pp</t>
  </si>
  <si>
    <t>C03:24</t>
  </si>
  <si>
    <t>553.C06+790</t>
  </si>
  <si>
    <t>D+m zajíž.sloupku 220mm,výsun 800mm-C06 vč.založení,dodán vč.rozvaděče a kabeláže,1.np</t>
  </si>
  <si>
    <t>C06:1</t>
  </si>
  <si>
    <t>553.C07+790</t>
  </si>
  <si>
    <t>D+m lapače písku š. x v. 500x140,dl.5500mm-C07 konstrukce žárově zinkovaná,dno plastové,kryt guma</t>
  </si>
  <si>
    <t>s pochůzím pororoštem,2.np:</t>
  </si>
  <si>
    <t>C07:2</t>
  </si>
  <si>
    <t>553.C08+790</t>
  </si>
  <si>
    <t>D+m čistící gumové rohože š.300mm,dl.4000mm-C08 2.np</t>
  </si>
  <si>
    <t>C08:1</t>
  </si>
  <si>
    <t>553.C09+790</t>
  </si>
  <si>
    <t>Pruhy lajny-bílé,š.50mm-C09 dl.364650mm,2.np</t>
  </si>
  <si>
    <t>C09:1</t>
  </si>
  <si>
    <t>553.C13+790</t>
  </si>
  <si>
    <t>Odrazové prkno pro skok do dálky 300x1220x120mm vč.podkladních prvků-C13,2.np</t>
  </si>
  <si>
    <t>C13:7</t>
  </si>
  <si>
    <t>553.C15+790</t>
  </si>
  <si>
    <t>D+m spouštěcí ochranné sítě pro hod do dálky vč.nosné konstrukce-C15</t>
  </si>
  <si>
    <t>rozměr 13200 (I profily),popř.9000x5500mm:</t>
  </si>
  <si>
    <t>nosná konstrukce z I 300,:</t>
  </si>
  <si>
    <t>koulí :</t>
  </si>
  <si>
    <t>součástí je rozvaděč vč.příslušné propojovací kabeláže:</t>
  </si>
  <si>
    <t>C15:1</t>
  </si>
  <si>
    <t>M11</t>
  </si>
  <si>
    <t>Hromosvod</t>
  </si>
  <si>
    <t xml:space="preserve">Hromosvod </t>
  </si>
  <si>
    <t>M21</t>
  </si>
  <si>
    <t>Elektromontáže</t>
  </si>
  <si>
    <t xml:space="preserve">Elektrosilnoproudé rozvody </t>
  </si>
  <si>
    <t>M22</t>
  </si>
  <si>
    <t>Montáž sdělovací a zabezp. techniky</t>
  </si>
  <si>
    <t xml:space="preserve">Slaboproudé a sdělovací rozvody </t>
  </si>
  <si>
    <t>M24</t>
  </si>
  <si>
    <t>Montáže vzduchotechnických zařízení</t>
  </si>
  <si>
    <t xml:space="preserve">VZT </t>
  </si>
  <si>
    <t>M33</t>
  </si>
  <si>
    <t>Montáže dopravních zařízení a vah-výtahy</t>
  </si>
  <si>
    <t>330030120RAB</t>
  </si>
  <si>
    <t>Výtah osobní lanový (pro invalidy) 630/0,63 3 stanice, 3 nástupiště</t>
  </si>
  <si>
    <t>v.č.D.2.1.01-výkres výtahu:</t>
  </si>
  <si>
    <t>výtah nosnost 630kg,rychlost 1,0m/s:1</t>
  </si>
  <si>
    <t>M36</t>
  </si>
  <si>
    <t>Montáže měřících a regulačních zařízení</t>
  </si>
  <si>
    <t xml:space="preserve">Měření a regulace </t>
  </si>
  <si>
    <t>M43</t>
  </si>
  <si>
    <t>Montáže ocelových konstrukcí</t>
  </si>
  <si>
    <t>430000010R00</t>
  </si>
  <si>
    <t>Dodávka ocelové konstrukce z válcovaných profilů vč.nátěrů</t>
  </si>
  <si>
    <t>výpis konstrukční oceli-předběžný :</t>
  </si>
  <si>
    <t>ocel tř.235:</t>
  </si>
  <si>
    <t>O.K.-hlavní hala:46900</t>
  </si>
  <si>
    <t>O.K.-rozběhová dráha:14800</t>
  </si>
  <si>
    <t>vnější schodiště:880</t>
  </si>
  <si>
    <t>430000015R00</t>
  </si>
  <si>
    <t>Montáž ocelové konstrukce vč.kotvení z válcovaných profilů</t>
  </si>
  <si>
    <t>podle specifikace dodávky:62580</t>
  </si>
  <si>
    <t>MVY</t>
  </si>
  <si>
    <t>výměry-neoceňovat (potřebné k výpočtu ceny)</t>
  </si>
  <si>
    <t>podlaha S01</t>
  </si>
  <si>
    <t>Podlaha S01 nášlap polyuretan</t>
  </si>
  <si>
    <t>-1.02:890,33</t>
  </si>
  <si>
    <t>-část podlahy S01a (dopadová jáma):-155,3191</t>
  </si>
  <si>
    <t>-podlaha S01b-(m.č.-1,17):-35,0025</t>
  </si>
  <si>
    <t>podlaha S01a</t>
  </si>
  <si>
    <t>Podlaha S01a nášlap mazanina</t>
  </si>
  <si>
    <t>podlaha S01a (dopadová jáma):</t>
  </si>
  <si>
    <t>na úr.-3,25:15,38*2</t>
  </si>
  <si>
    <t xml:space="preserve">         -3,95:5,838*3,68</t>
  </si>
  <si>
    <t xml:space="preserve">         -4,75:6*5,84+(6*2-1,424)/2*0,78+(6*2-1,424)/2*0,257</t>
  </si>
  <si>
    <t>4,576*4,89-(2,6+1,4)/2*0,75*2</t>
  </si>
  <si>
    <t>3,5*13-(2,6+0,5)/2*0,75*2</t>
  </si>
  <si>
    <t>podlaha S01b</t>
  </si>
  <si>
    <t>Podlaha S01b nášlap gumové desky</t>
  </si>
  <si>
    <t>-1.17:6,5*5,385</t>
  </si>
  <si>
    <t>podlaha S02</t>
  </si>
  <si>
    <t>Podlaha S02 nášlap akustický vinyl</t>
  </si>
  <si>
    <t>-1.01:25,99</t>
  </si>
  <si>
    <t>-1.07:20,76</t>
  </si>
  <si>
    <t>-1.10:15,17</t>
  </si>
  <si>
    <t>-1.11:17,47</t>
  </si>
  <si>
    <t>-1.16:12,2</t>
  </si>
  <si>
    <t>podlaha S03</t>
  </si>
  <si>
    <t>Podlaha S03 nášlap epoxidová stěrka</t>
  </si>
  <si>
    <t>-1.03:6,66</t>
  </si>
  <si>
    <t>-1.04:5,17</t>
  </si>
  <si>
    <t>-1.05:8,44</t>
  </si>
  <si>
    <t>-1.06:8,06</t>
  </si>
  <si>
    <t>-1.08:13,87</t>
  </si>
  <si>
    <t>-1.09:13,85</t>
  </si>
  <si>
    <t>podlaha S04</t>
  </si>
  <si>
    <t>Podlaha S04 nášlap strojně hlazený beton</t>
  </si>
  <si>
    <t>-1.12:15,95</t>
  </si>
  <si>
    <t>-1.13:43,35</t>
  </si>
  <si>
    <t>-1.14:4,1</t>
  </si>
  <si>
    <t>-1.15:4,34</t>
  </si>
  <si>
    <t>podlaha S05</t>
  </si>
  <si>
    <t>Podlaha S05 nášlap akustický vinyl</t>
  </si>
  <si>
    <t>1.01:4,82</t>
  </si>
  <si>
    <t>1.02:28,76</t>
  </si>
  <si>
    <t>1.03:27,33</t>
  </si>
  <si>
    <t>1.04:1,64</t>
  </si>
  <si>
    <t>1.10:17,81</t>
  </si>
  <si>
    <t>1.11:13,84</t>
  </si>
  <si>
    <t>1.12:12,98</t>
  </si>
  <si>
    <t>1.13:12,98</t>
  </si>
  <si>
    <t>1.14:11,47</t>
  </si>
  <si>
    <t>1.15:3,78</t>
  </si>
  <si>
    <t>podlaha S06</t>
  </si>
  <si>
    <t>Podlaha S06 nášlap epoxidová stěrka</t>
  </si>
  <si>
    <t>1.05:1,64</t>
  </si>
  <si>
    <t>1.06:3,27</t>
  </si>
  <si>
    <t>1.08:7,79</t>
  </si>
  <si>
    <t>1.09:4,53</t>
  </si>
  <si>
    <t>1.16:5,27</t>
  </si>
  <si>
    <t>1.17:2,26</t>
  </si>
  <si>
    <t>1.18:1,56</t>
  </si>
  <si>
    <t>1.19:3,5</t>
  </si>
  <si>
    <t>podlaha S07</t>
  </si>
  <si>
    <t>Podlaha S07 nášlap polyuretan</t>
  </si>
  <si>
    <t>2.02:1085,63</t>
  </si>
  <si>
    <t>podlaha S08</t>
  </si>
  <si>
    <t>Podlaha S08 nášlap akustický vinyl</t>
  </si>
  <si>
    <t>2.01:16,44</t>
  </si>
  <si>
    <t>2.04-podesta schodiště na úr.+3,735:1,293*1,321</t>
  </si>
  <si>
    <t>podlaha S08sch.</t>
  </si>
  <si>
    <t>Podlaha S08-schodiště nášlap akustický vinyl</t>
  </si>
  <si>
    <t>podlaha S09</t>
  </si>
  <si>
    <t>Podlaha S09 nášlap strojně hlazený beton</t>
  </si>
  <si>
    <t>2.03:20,15</t>
  </si>
  <si>
    <t>stěn.S13 nad út</t>
  </si>
  <si>
    <t>Stěna S13-vodotěsná stěrka 400mm nad út</t>
  </si>
  <si>
    <t>sokl v.400mm nad út (vodotěsná stěrka na KZS):</t>
  </si>
  <si>
    <t>z úr.-0,37 až -0,68 na úr.+4,98:23,62*0,4</t>
  </si>
  <si>
    <t>z úr.-0,56 až +0,0 na úr.4,98:62,54*0,4-2,47*0,4</t>
  </si>
  <si>
    <t>z úr.-0,306 na úr.+4,98,popř.+9,16:6,8*0,4</t>
  </si>
  <si>
    <t>5,68*0,4</t>
  </si>
  <si>
    <t>z úr.-0,40 na úr.+4,98:3,92*0,4</t>
  </si>
  <si>
    <t>z úr.-0,316 na úr.+4,98:16,02*0,4</t>
  </si>
  <si>
    <t>z úr.-0,316 na úr.+9,16:0,5*0,4</t>
  </si>
  <si>
    <t>z úr.-0,40 na úr.+4,98:41,29*0,4-0,8*0,4</t>
  </si>
  <si>
    <t>stěna S13</t>
  </si>
  <si>
    <t xml:space="preserve">Stěna S13-izolace pod úrovní terénu </t>
  </si>
  <si>
    <t>počítaná 400mm nad út:</t>
  </si>
  <si>
    <t>z úr.-1,77 na úr.-0,316:(6,8-0,2*2)*(1,77-0,316+0,4)</t>
  </si>
  <si>
    <t>(10,0+4,16+1,76)*(1,77-0,316+0,4)</t>
  </si>
  <si>
    <t>z úr.-1,77 na úr.+0,0 až -0,56:18,575*(1,77*2-0,56+0,4*2)/2</t>
  </si>
  <si>
    <t xml:space="preserve">       -3,12 na úr.+0,0 až -0,56:(62,2-18,575-3,856-0,575)*(3,12*2-0,56+0,4*2)/2</t>
  </si>
  <si>
    <t xml:space="preserve">       -4,22 na úr.-0,56:(3,856+0,575)*(4,22-0,56+0,4)</t>
  </si>
  <si>
    <t xml:space="preserve">       -4,22 na úr.-0,56 až -0,37:(4,63-0,325+1)*(4,22*2-0,56-0,37+0,4*2)/2</t>
  </si>
  <si>
    <t xml:space="preserve">       -5,02 na úr.-0,56 až -0,37:(18,42-0,55)*(5,02*2-0,56-0,37+0,4*2)/2</t>
  </si>
  <si>
    <t xml:space="preserve">       -5,02 na úr.-0,4:(15,15-0,325)*(5,02-0,4+0,4)</t>
  </si>
  <si>
    <t xml:space="preserve">       -3,12 na úr.-0,4:(40,87-15,15+1,6-0,55+1,935)*(3,12-0,4+0,4)</t>
  </si>
  <si>
    <t xml:space="preserve">       -3,69 na úr.-0,35 (řez M-M):1,64*(3,69-0,5+0,4)</t>
  </si>
  <si>
    <t xml:space="preserve">       -3,12 na úr.-0,35:(4,04+0,7)*(3,12-0,35+0,4)</t>
  </si>
  <si>
    <t>-část zateplení v místě řezu J-J:-1,471*(2,76-0,4)-3,36*(2,76-0,4)/2</t>
  </si>
  <si>
    <t>stěna S14</t>
  </si>
  <si>
    <t xml:space="preserve">Stěna S14-zateplovací systém fasády viz M01 </t>
  </si>
  <si>
    <t>odpočet soklu v.400mm nad út (vodotěsná stěrka na KZS):</t>
  </si>
  <si>
    <t>z úr.-0,37 až -0,68 na úr.+4,98:23,62*(4,98*2+0,68+0,37-0,4*2)/2</t>
  </si>
  <si>
    <t>-13,5*1,73</t>
  </si>
  <si>
    <t>z úr.-0,56 až +0,0 na úr.4,98:62,54*(4,98*2+0,56-0,4*2)/2</t>
  </si>
  <si>
    <t>-1,25*0,55*4</t>
  </si>
  <si>
    <t>-1,4*0,55</t>
  </si>
  <si>
    <t>-11,4*0,82</t>
  </si>
  <si>
    <t>-2,47*3,5</t>
  </si>
  <si>
    <t>-32,6*1,73</t>
  </si>
  <si>
    <t>1*3,5*2</t>
  </si>
  <si>
    <t>podhled vstupu:1*2,47</t>
  </si>
  <si>
    <t>z úr.-0,306 na úr.+4,98,popř.+9,16:6,8*(4,98+0,316-0,4)</t>
  </si>
  <si>
    <t>podhled na úr.+4,33:(65,57-62,54)*6,8</t>
  </si>
  <si>
    <t>5,68*(9,16+0,316-0,4)</t>
  </si>
  <si>
    <t>-3,4*7,93</t>
  </si>
  <si>
    <t>z úr.-0,40 na úr.+4,98:3,92*(4,98-0,4+0,4)</t>
  </si>
  <si>
    <t>z úr.-0,316 na úr.+4,98:16,02*(0,316+4,98-0,4)</t>
  </si>
  <si>
    <t>-8,98*0,55</t>
  </si>
  <si>
    <t>z úr.-0,316 na úr.+9,16:0,5*(0,316+9,16-0,4)</t>
  </si>
  <si>
    <t xml:space="preserve">      +4,30 na úr.+9,16:2,765*(9,16-4,3)</t>
  </si>
  <si>
    <t>z úr.-0,40 na úr.+4,98:41,29*(4,98+0,4-0,4)</t>
  </si>
  <si>
    <t>-16,1*1,73</t>
  </si>
  <si>
    <t>přípočet v místě řezu J-J:1,471*(2,76-0,4)+3,36*(2,76-0,4)/2</t>
  </si>
  <si>
    <t>-0,8*1,97</t>
  </si>
  <si>
    <t>stěna S15</t>
  </si>
  <si>
    <t xml:space="preserve">Stěna S15-obklad fasády plechem viz M02 </t>
  </si>
  <si>
    <t>z úr.+4,98 na úr.+14,14:17,66*(14,14-4,98)</t>
  </si>
  <si>
    <t>z úr.+9,16 na úr.+14,14:40,525*(14,14-9,16)</t>
  </si>
  <si>
    <t>-32,62*1,9</t>
  </si>
  <si>
    <t>z úr.+9,16 na úr.+14,14:(17,66-3,74)*(14,14-9,16)</t>
  </si>
  <si>
    <t xml:space="preserve">       +4,98 na úr.+14,14:3,74*(14,14-4,98)</t>
  </si>
  <si>
    <t>z úr.+4,98 na úr.+14,14:40,525*(14,14-4,98)</t>
  </si>
  <si>
    <t>-0,8*1,97-32,62*1,9</t>
  </si>
  <si>
    <t>střecha S10</t>
  </si>
  <si>
    <t>Střecha S10 plochá střecha na úr.atiky +9,16</t>
  </si>
  <si>
    <t>výměra:(65,55-0,2*2)*(0,35+5,47)</t>
  </si>
  <si>
    <t>(6,9-0,2-0,35-5,47)*(19-0,2+5,964)</t>
  </si>
  <si>
    <t>střecha S11</t>
  </si>
  <si>
    <t>Střecha S11 plochá střecha na úr.atiky +9,16</t>
  </si>
  <si>
    <t>výměra:(5,964-0,35)*(0,3+3,89-0,35)</t>
  </si>
  <si>
    <t>1,64*(3,837+0,976+0,15)</t>
  </si>
  <si>
    <t>7,429*(2,885-0,35)</t>
  </si>
  <si>
    <t>střecha S12</t>
  </si>
  <si>
    <t>Střecha S12 plochá střecha na úr.atiky +14,14</t>
  </si>
  <si>
    <t>výměra:(40,625-0,45*2)*(17,72-0,45*2)</t>
  </si>
  <si>
    <t>VEDLEJŠÍ NÁKLADY</t>
  </si>
  <si>
    <t>SOUHRN NÁKLADŮ BEZ DPH CELKEM</t>
  </si>
  <si>
    <t>SOUHRN NÁKLADŮ S DPH CELKEM</t>
  </si>
  <si>
    <t>S:</t>
  </si>
  <si>
    <t>HZ19/04</t>
  </si>
  <si>
    <t>Sportovní gymnázium L.Daňka</t>
  </si>
  <si>
    <t>O:</t>
  </si>
  <si>
    <t>D.1.4</t>
  </si>
  <si>
    <t>ZTI</t>
  </si>
  <si>
    <t>R:</t>
  </si>
  <si>
    <t>D.1.4.3</t>
  </si>
  <si>
    <t>Plynoinstalace</t>
  </si>
  <si>
    <t>Množství</t>
  </si>
  <si>
    <t>Cena / MJ</t>
  </si>
  <si>
    <t>Celkem</t>
  </si>
  <si>
    <t>Hmotnost / MJ</t>
  </si>
  <si>
    <t>Hmotnost celk.(t)</t>
  </si>
  <si>
    <t>Dem. hmotnost / MJ</t>
  </si>
  <si>
    <t>Dem. hmotnost celk.(t)</t>
  </si>
  <si>
    <t>804</t>
  </si>
  <si>
    <t>Plynovodní přípojka</t>
  </si>
  <si>
    <t>831990101RAA</t>
  </si>
  <si>
    <t>Příplatek za trasu ve vozovce živičné při šířce rýhy do 0,8 m</t>
  </si>
  <si>
    <t>841220022RAC</t>
  </si>
  <si>
    <t>Plynovodní přípojka z trub PE, D 40 mm, dl.10 m napojení na řád D 110 mm</t>
  </si>
  <si>
    <t>vč. zemních prací : 1</t>
  </si>
  <si>
    <t>87</t>
  </si>
  <si>
    <t>Potrubí z trub z plastických hmot</t>
  </si>
  <si>
    <t>877172121R00</t>
  </si>
  <si>
    <t>Přirážka za 1 spoj elektrotvarovky d 40 mm</t>
  </si>
  <si>
    <t>230180014R00</t>
  </si>
  <si>
    <t>Montáž trub z plastických hmot PE, PP, 40 x 3,6</t>
  </si>
  <si>
    <t>230230016R00</t>
  </si>
  <si>
    <t>Hlavní tlaková zkouška vzduchem 0,6 MPa, DN 50</t>
  </si>
  <si>
    <t>28613955.AR</t>
  </si>
  <si>
    <t>Trubka tlaková plyn d 40x3,7 mm PE100 SDR 11 dl. 100 m</t>
  </si>
  <si>
    <t>+1,5% : 10,0*1,015</t>
  </si>
  <si>
    <t>28653323.AR</t>
  </si>
  <si>
    <t>Koleno 90° elektrosvařovací ELGEF Plus d 40 mm</t>
  </si>
  <si>
    <t>+1,5% : 2*1,015</t>
  </si>
  <si>
    <t>89</t>
  </si>
  <si>
    <t>Ostatní konstrukce na trubním vedení</t>
  </si>
  <si>
    <t>899731112R00</t>
  </si>
  <si>
    <t>Vodič signalizační CYY 2,5 mm2</t>
  </si>
  <si>
    <t>230180067R00</t>
  </si>
  <si>
    <t>Montáž trubních dílů PE, PP, D 40</t>
  </si>
  <si>
    <t>460490012R00</t>
  </si>
  <si>
    <t>Fólie výstražná z PVC, šířka 33 cm</t>
  </si>
  <si>
    <t>910      T01</t>
  </si>
  <si>
    <t>Hzs-nezměřitelné stavební práce a přípomoci</t>
  </si>
  <si>
    <t>14310504.AR</t>
  </si>
  <si>
    <t>Trubka ocel. izolovaná bralenem DN50-2"chránička</t>
  </si>
  <si>
    <t>28653149.AR</t>
  </si>
  <si>
    <t>Vsuvka podpůrná ISIFLO typ T-180 d 40 mm</t>
  </si>
  <si>
    <t>28653151.AR</t>
  </si>
  <si>
    <t>Přechodka PE-měď ISIFLO 110 D 40 x 5/4"vnější záv</t>
  </si>
  <si>
    <t>28653234.AR</t>
  </si>
  <si>
    <t>Objímka 40 S (pro spojku ISIFLO) plyn</t>
  </si>
  <si>
    <t>28653240.AR</t>
  </si>
  <si>
    <t>Držák objímky A (pro spojku ISIFLO) zadní</t>
  </si>
  <si>
    <t>998276101R00</t>
  </si>
  <si>
    <t>Přesun hmot, trubní vedení plastová, otevř. výkop</t>
  </si>
  <si>
    <t>9</t>
  </si>
  <si>
    <t>Ostatní konstrukce, bourání</t>
  </si>
  <si>
    <t>R1</t>
  </si>
  <si>
    <t>Stavební přípomoci - sekání drážek a průrazů</t>
  </si>
  <si>
    <t>723</t>
  </si>
  <si>
    <t>Vnitřní plynovod</t>
  </si>
  <si>
    <t>723120204R00</t>
  </si>
  <si>
    <t>Potrubí ocelové závitové černé svařované DN 25</t>
  </si>
  <si>
    <t>723120205R00</t>
  </si>
  <si>
    <t>Potrubí ocelové závitové černé svařované DN 32</t>
  </si>
  <si>
    <t>723150367R00</t>
  </si>
  <si>
    <t>Potrubí ocel. černé svařované - chráničky D 57/2,9</t>
  </si>
  <si>
    <t>723160335R00</t>
  </si>
  <si>
    <t>Rozpěrka přípojky plynoměru G 5/4</t>
  </si>
  <si>
    <t>723190205R00</t>
  </si>
  <si>
    <t>Přípojka plynovodu, trubky závitové černé DN 32</t>
  </si>
  <si>
    <t>723190907R00</t>
  </si>
  <si>
    <t>Odvzdušnění a napuštění plynového potrubí</t>
  </si>
  <si>
    <t>723190909R00</t>
  </si>
  <si>
    <t>Zkouška tlaková  plynového potrubí</t>
  </si>
  <si>
    <t>723190914R00</t>
  </si>
  <si>
    <t>Navaření odbočky na plynové potrubí DN 25</t>
  </si>
  <si>
    <t>723190915R00</t>
  </si>
  <si>
    <t>Navaření odbočky na plynové potrubí DN 32</t>
  </si>
  <si>
    <t>723239211R00</t>
  </si>
  <si>
    <t>Montáž regulátoru středotl. jednod. závitového</t>
  </si>
  <si>
    <t>723239104R00</t>
  </si>
  <si>
    <t>Montáž plynovodních armatur, 2 závity, G 5/4</t>
  </si>
  <si>
    <t>723239105R00</t>
  </si>
  <si>
    <t>Montáž plynovodních armatur, 2 závity, G 6/4</t>
  </si>
  <si>
    <t>42237026.AR</t>
  </si>
  <si>
    <t>Kohout kulový  5/4"  plyn</t>
  </si>
  <si>
    <t>42237027.AR</t>
  </si>
  <si>
    <t>Kohout kulový  6/4"  plyn</t>
  </si>
  <si>
    <t>42243420R</t>
  </si>
  <si>
    <t>Regulátor tlaku plynu  R/70</t>
  </si>
  <si>
    <t>998723101R00</t>
  </si>
  <si>
    <t>Přesun hmot pro vnitřní plynovod, výšky do 6 m</t>
  </si>
  <si>
    <t>725989101R00</t>
  </si>
  <si>
    <t>Montáž dvířek kovových i z PH</t>
  </si>
  <si>
    <t>767995101R00</t>
  </si>
  <si>
    <t>55399994R</t>
  </si>
  <si>
    <t>Ocelové výrobky - kotvy a spojky-atypické prvky : 15</t>
  </si>
  <si>
    <t>870063700090001618T</t>
  </si>
  <si>
    <t>KS</t>
  </si>
  <si>
    <t>998767101R00</t>
  </si>
  <si>
    <t>Přesun hmot pro zámečnické konstr., výšky do 6 m</t>
  </si>
  <si>
    <t>783424340R00</t>
  </si>
  <si>
    <t>Nátěr syntet. potrubí do DN 50 mm  Z+2x +1x email</t>
  </si>
  <si>
    <t>3+25+1</t>
  </si>
  <si>
    <t>VN</t>
  </si>
  <si>
    <t>Soubor</t>
  </si>
  <si>
    <t>ON</t>
  </si>
  <si>
    <t>Ostatní náklady</t>
  </si>
  <si>
    <t>005231010R</t>
  </si>
  <si>
    <t>Revize</t>
  </si>
  <si>
    <t>#RTSROZP#</t>
  </si>
  <si>
    <t>Stavba:</t>
  </si>
  <si>
    <t>Objekt:</t>
  </si>
  <si>
    <t>Objednatel:</t>
  </si>
  <si>
    <t>IČO:</t>
  </si>
  <si>
    <t>DIČ:</t>
  </si>
  <si>
    <t>Projektant:</t>
  </si>
  <si>
    <t>Zhotovitel:</t>
  </si>
  <si>
    <t>Vypracoval:</t>
  </si>
  <si>
    <t>Rozpis ceny</t>
  </si>
  <si>
    <t>MON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</si>
  <si>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</si>
  <si>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</si>
  <si>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</si>
  <si>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</si>
  <si>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</si>
  <si>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</si>
  <si>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</si>
  <si>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</si>
  <si>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</si>
  <si>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</si>
  <si>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</si>
  <si>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</si>
  <si>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Rekapitulace dílčích částí</t>
  </si>
  <si>
    <t>#CASTI&gt;&gt;</t>
  </si>
  <si>
    <t>Číslo</t>
  </si>
  <si>
    <t>Název</t>
  </si>
  <si>
    <t>DPH celkem</t>
  </si>
  <si>
    <t>Cena celkem</t>
  </si>
  <si>
    <t>Celkem za stavbu</t>
  </si>
  <si>
    <t>Rekapitulace dílů</t>
  </si>
  <si>
    <t>Typ dílu</t>
  </si>
  <si>
    <t>SO 03</t>
  </si>
  <si>
    <t>PŘÍPOJKA PLYNU</t>
  </si>
  <si>
    <t>SO043270</t>
  </si>
  <si>
    <t>SO 04-komunikace a zpevněné plochy</t>
  </si>
  <si>
    <t>113202111R00</t>
  </si>
  <si>
    <t xml:space="preserve">Vytrhání obrub obrubníků silničních </t>
  </si>
  <si>
    <t>B09-nahrazen novým obrubnílkem:88,86</t>
  </si>
  <si>
    <t>122201101R00</t>
  </si>
  <si>
    <t xml:space="preserve">Odkopávky nezapažené v hor. 3 do 100 m3 </t>
  </si>
  <si>
    <t>pro tl.kufru 250mm:</t>
  </si>
  <si>
    <t>B02:8,56*0,25</t>
  </si>
  <si>
    <t>B03:36,8*0,25</t>
  </si>
  <si>
    <t>122201109R00</t>
  </si>
  <si>
    <t xml:space="preserve">Příplatek za lepivost - odkopávky v hor. 3 </t>
  </si>
  <si>
    <t>počítáno 50% výměry:11,34*0,5</t>
  </si>
  <si>
    <t>zemina vytěžená:11,34</t>
  </si>
  <si>
    <t>na skládce:11,34</t>
  </si>
  <si>
    <t>zemina uložená na skládce:11,34</t>
  </si>
  <si>
    <t>1.1-poznámka</t>
  </si>
  <si>
    <t>Zemní práce pro oz,zásypy pod dlažbou případně kolem oz součástí obj.SO 02</t>
  </si>
  <si>
    <t>327323127R00</t>
  </si>
  <si>
    <t xml:space="preserve">Zdi a valy z betonu želez.z cementů portl. C 25/30 </t>
  </si>
  <si>
    <t xml:space="preserve">      D.1.1.02-půdorys vybraných částí:</t>
  </si>
  <si>
    <t>B04-dno:(25,8-4,75)*0,8*0,25</t>
  </si>
  <si>
    <t>v místě retenční nádrže:4,75*0,45*0,25</t>
  </si>
  <si>
    <t>B04-stěny:25,8*(0,45+0,25)/2*(1,3-0,25)</t>
  </si>
  <si>
    <t>B05-dno:1,85*0,8*0,25</t>
  </si>
  <si>
    <t>B05-stěna    :1,85*(0,4+0,2)/2*(1,1-0,25)</t>
  </si>
  <si>
    <t>327351211R00</t>
  </si>
  <si>
    <t xml:space="preserve">Bednění zdí a valů H do 20 m - zřízení </t>
  </si>
  <si>
    <t>B04-dno:(25,8-4,75+0,8)*2*0,25</t>
  </si>
  <si>
    <t>v místě retenční nádrže:(4,75+0,35*2)*0,25</t>
  </si>
  <si>
    <t>B04-stěny:25,8*(1,3-0,25+1,03)+(0,45+0,2)/2*(1,3-0,25)*2</t>
  </si>
  <si>
    <t>B05-dno:(1,85*2+0,8)*0,25</t>
  </si>
  <si>
    <t>B05-stěna    :1,85*(1,1-0,25+0,825)</t>
  </si>
  <si>
    <t>327351219R00</t>
  </si>
  <si>
    <t xml:space="preserve">Bednění zdí a valů příplatek za zakřivení r do 20m </t>
  </si>
  <si>
    <t>B04-stěny:1,655*3,14/2*(1,3-0,25+1,03)</t>
  </si>
  <si>
    <t>327351221R00</t>
  </si>
  <si>
    <t xml:space="preserve">Bednění zdí a valů H do 20 m - odbednění </t>
  </si>
  <si>
    <t>viz bednění zdí:70,8577</t>
  </si>
  <si>
    <t>327361007R00</t>
  </si>
  <si>
    <t xml:space="preserve">Výztuž zdí a valů z oceli 10 505 (R), D do 12 mm </t>
  </si>
  <si>
    <t>počítáno 100kg/m3:15,0676*0,1</t>
  </si>
  <si>
    <t>330321311R00</t>
  </si>
  <si>
    <t xml:space="preserve">Beton sloupů a pilířů železový C 20/25 </t>
  </si>
  <si>
    <t>B11-betonový sloupek u zajížděcího sloupku 200x200x1300mm:0,2*0,2*1,3</t>
  </si>
  <si>
    <t>vč.otvoru pro dorozumívací zařízení:</t>
  </si>
  <si>
    <t>B11-betonový sloupek u zajížděcího sloupku 200x200x1300mm:0,2*4*1,3</t>
  </si>
  <si>
    <t>viz bednění sloupů :1,04</t>
  </si>
  <si>
    <t>331361821R00</t>
  </si>
  <si>
    <t xml:space="preserve">Výztuž sloupů hranatých z betonář. oceli 10505 (R) </t>
  </si>
  <si>
    <t>počítáno 150 kg/m3 (vč.kotvení do základu z PB):0,052*0,15</t>
  </si>
  <si>
    <t>B02:8,56</t>
  </si>
  <si>
    <t>B03:36,8</t>
  </si>
  <si>
    <t>599000010RAA</t>
  </si>
  <si>
    <t>Rozebrání a oprava asfaltové komunikace řezání, výměna podkladu tl. 30 cm, asfaltobet.7 cm</t>
  </si>
  <si>
    <t>oprava poškozené komunikace (tl.kufru 300mm):</t>
  </si>
  <si>
    <t>v rámci areálu přiléhající k východní straně (viz technická zpráva):</t>
  </si>
  <si>
    <t>v.č.D.1.1.01-situace a řezy:</t>
  </si>
  <si>
    <t>oprava komunikace:137,58</t>
  </si>
  <si>
    <t>dodávka dlažby:36,8*1,01</t>
  </si>
  <si>
    <t>592453333</t>
  </si>
  <si>
    <t>Dlaždice betonová 60x60x6 cm hladká</t>
  </si>
  <si>
    <t>dodávka dlažby:8,56*1,01</t>
  </si>
  <si>
    <t>podbetonování žb zdí:</t>
  </si>
  <si>
    <t>B04-dno:(25,8-4,75)*0,8</t>
  </si>
  <si>
    <t>v místě retenční nádrže:4,75*0,45</t>
  </si>
  <si>
    <t>B05-dno:1,85*0,8</t>
  </si>
  <si>
    <t>91</t>
  </si>
  <si>
    <t>Doplňující práce na komunikaci</t>
  </si>
  <si>
    <t>917862111RT5</t>
  </si>
  <si>
    <t>Osazení stojat. obrub.bet. s opěrou,lože z C 12/15 včetně obrubníku ABO 100/10/25</t>
  </si>
  <si>
    <t>B08:2,42*2</t>
  </si>
  <si>
    <t>917862111RT7</t>
  </si>
  <si>
    <t>Osazení stojat. obrub.bet. s opěrou,lože z C 12/15 včetně obrubníku ABO 2 - 15 100/15/25</t>
  </si>
  <si>
    <t>B09:88,86</t>
  </si>
  <si>
    <t>998223011R00</t>
  </si>
  <si>
    <t xml:space="preserve">Přesun hmot, pozemní komunikace, kryt dlážděný </t>
  </si>
  <si>
    <t>D96</t>
  </si>
  <si>
    <t>Přesuny suti a vybouraných hmot</t>
  </si>
  <si>
    <t>979990112R00</t>
  </si>
  <si>
    <t xml:space="preserve">Poplatek za skládku suti-obal.kam.-asfalt do 30x30 </t>
  </si>
  <si>
    <t>suť pro opravu komunikace:137,58*0,581</t>
  </si>
  <si>
    <t>979082213R00</t>
  </si>
  <si>
    <t xml:space="preserve">Vodorovná doprava suti po suchu do 1 km </t>
  </si>
  <si>
    <t>979082219R00</t>
  </si>
  <si>
    <t xml:space="preserve">Příplatek za dopravu suti po suchu za další 1 km </t>
  </si>
  <si>
    <t>979087212R00</t>
  </si>
  <si>
    <t xml:space="preserve">Nakládání suti na dopravní prostředky - komunikace </t>
  </si>
  <si>
    <t>979990001R00</t>
  </si>
  <si>
    <t xml:space="preserve">Poplatek za skládku stavební suti </t>
  </si>
  <si>
    <t>SO063270</t>
  </si>
  <si>
    <t>SO 06-oplocení a sadové úpravy</t>
  </si>
  <si>
    <t>podle technické zprávy:</t>
  </si>
  <si>
    <t>1x javor (acer):1</t>
  </si>
  <si>
    <t>112201103R00</t>
  </si>
  <si>
    <t xml:space="preserve">Odstranění pařezů pod úrovní, o průměru 50 - 70 cm </t>
  </si>
  <si>
    <t>113107410R00</t>
  </si>
  <si>
    <t xml:space="preserve">Odstranění podkladu nad 50 m2,kam.těžené tl.10 cm </t>
  </si>
  <si>
    <t>podsyp tl.100mm:</t>
  </si>
  <si>
    <t>odstranění kufru tartanové dráhy:236,72</t>
  </si>
  <si>
    <t>113107415R00</t>
  </si>
  <si>
    <t xml:space="preserve">Odstranění podkladu nad 50 m2,kam.těžené tl.15 cm </t>
  </si>
  <si>
    <t>podsyp tl.150mm:</t>
  </si>
  <si>
    <t>113108405R00</t>
  </si>
  <si>
    <t xml:space="preserve">Odstranění asfaltové vrstvy pl.nad 50 m2, tl. 5 cm </t>
  </si>
  <si>
    <t>živičná vrstva tl.40+50mm:</t>
  </si>
  <si>
    <t>121101102R00</t>
  </si>
  <si>
    <t xml:space="preserve">Sejmutí ornice s přemístěním přes 50 do 100 m </t>
  </si>
  <si>
    <t>podle technické zprávy :</t>
  </si>
  <si>
    <t>340 m2,v tl.200mm:340*0,2</t>
  </si>
  <si>
    <t>v.č.D.1.1.02-situace a řezy:</t>
  </si>
  <si>
    <t xml:space="preserve">      D.1.1.03-situace a půdorysy vybraných částí:</t>
  </si>
  <si>
    <t>pro násyp štěrkm tl.cca 250mm:</t>
  </si>
  <si>
    <t>viz vyznačené plochy v půdoryse:(20,51+19,91+32,34+9,17)*0,25</t>
  </si>
  <si>
    <t>počítáno 50% výměry:20,4825*0,5</t>
  </si>
  <si>
    <t>odkop pro základy:</t>
  </si>
  <si>
    <t>B10-základ pod plot+sloupky u brány:</t>
  </si>
  <si>
    <t>řez F-F (z úr.-1,12 na úr.-0,57,popř.z úr.-0,57 na úr.+0,1):3,16*(0,6*0,55+0,2*0,67)</t>
  </si>
  <si>
    <t>(0,44+0,2+0,9+0,2)*0,6*0,55</t>
  </si>
  <si>
    <t>0,44*0,6*0,22+0,9*0,6*0,22</t>
  </si>
  <si>
    <t>C04-brána posunutá do nové polohy-nový základ :0,6*1,81*0,9</t>
  </si>
  <si>
    <t>počítáno 50% výměry:3,1947*0,5</t>
  </si>
  <si>
    <t>174100010RAA</t>
  </si>
  <si>
    <t>Zásyp jam, rýh a šachet sypaninou dovoz sypaniny ze vzdálenosti 50 m</t>
  </si>
  <si>
    <t>může se použít zemina přebytečná z obj.SO 02 (cca 12,0m3):</t>
  </si>
  <si>
    <t>po demontáži tartanové dráhy (tl.350-200mm):236,72*(0,35-0,2)</t>
  </si>
  <si>
    <t>181300012RAA</t>
  </si>
  <si>
    <t>Rozprostření ornice v rovině tloušťka 20 cm dovoz ornice ze vzdálenosti 500 m, osetí trávou</t>
  </si>
  <si>
    <t>k rozprostření ornice se použije ornice sejmutá (viz technická zpráva):11,03+40,23+236,72</t>
  </si>
  <si>
    <t>113.10</t>
  </si>
  <si>
    <t xml:space="preserve">Odstranění polyuretanového povrchu tl.10mm-tartan </t>
  </si>
  <si>
    <t>tartan tl.10mm:</t>
  </si>
  <si>
    <t>274313621R00</t>
  </si>
  <si>
    <t xml:space="preserve">Beton základových pasů prostý C 20/25 </t>
  </si>
  <si>
    <t>(0,44+0,2+0,9+0,2)*0,55*2+0,6*0,55*2</t>
  </si>
  <si>
    <t>(0,44*0,22+0,9*0,22)*2+0,6*0,22*2</t>
  </si>
  <si>
    <t>C04-brána posunutá do nové polohy-nový základ :(0,6+1,81)*2*0,9</t>
  </si>
  <si>
    <t>viz bednění pasů:9,2318</t>
  </si>
  <si>
    <t>B10-betonový sloupek pro HUP 900x600x1970mm:0,9*0,6*1,97-0,5*0,5*0,4</t>
  </si>
  <si>
    <t xml:space="preserve">      -betový sloupek pro kotvení branky 465*200*1970mm :0,465*0,2*1,97</t>
  </si>
  <si>
    <t>B10-betonový sloupek pro HUP 900x600x1970mm:(0,9+0,6)*2*1,97+0,5*4*0,4</t>
  </si>
  <si>
    <t xml:space="preserve">      -betový sloupek pro kotvení branky 465*200*1970mm :(0,465+0,2)*2*1,97</t>
  </si>
  <si>
    <t>viz bednění sloupů :9,3301</t>
  </si>
  <si>
    <t>počítáno 150 kg/m3 (vč.kotvení do základu z PB):1,147*0,15</t>
  </si>
  <si>
    <t>631571010R00</t>
  </si>
  <si>
    <t xml:space="preserve">Zřízení násypu, podlahy nebo střechy, bez dodávky </t>
  </si>
  <si>
    <t>násyp štěrkem tl.200-320mm:</t>
  </si>
  <si>
    <t>viz vyznačené plochy v půdoryse:(20,51+19,91+32,34+9,17)*(0,2+0,32)/2</t>
  </si>
  <si>
    <t>podbetonování pasů-na úr.-1,17:</t>
  </si>
  <si>
    <t>B10-základ pod plot+sloupky u brány:(3,16+0,64+0,8+0,2)*0,6</t>
  </si>
  <si>
    <t>58333664</t>
  </si>
  <si>
    <t>Kamenivo  těžené frakce 8-16 kačírek praný  VL</t>
  </si>
  <si>
    <t>dodávka :21,3018*1,8*1,1</t>
  </si>
  <si>
    <t>90</t>
  </si>
  <si>
    <t>Oploceni</t>
  </si>
  <si>
    <t>900100007RAX</t>
  </si>
  <si>
    <t>Úprava stávajícího oplocení ocelové sloupky,pletivo v.1,8m</t>
  </si>
  <si>
    <t>100 m</t>
  </si>
  <si>
    <t>C04-úprava stávajícího oplocení:15/100</t>
  </si>
  <si>
    <t>998152121R00</t>
  </si>
  <si>
    <t xml:space="preserve">Přesun hmot, oplocení, zvláštní obj. monol. do 3 m </t>
  </si>
  <si>
    <t>338171122R00</t>
  </si>
  <si>
    <t xml:space="preserve">Osazení sloupků plot.ocel. do 2,6 m, zabet.C 25/30 </t>
  </si>
  <si>
    <t>C04-montáž demontovaných sloupků brány:1*2</t>
  </si>
  <si>
    <t>767915130R00</t>
  </si>
  <si>
    <t xml:space="preserve">Montáž oplocení průběž. z profilové oceli do 50 kg </t>
  </si>
  <si>
    <t>Z15-plot:3,16</t>
  </si>
  <si>
    <t>767920120R00</t>
  </si>
  <si>
    <t xml:space="preserve">Montáž vrat na zděné sloupky, plochy do 4 m2 </t>
  </si>
  <si>
    <t>Z15-branka 1600x1970mm:1</t>
  </si>
  <si>
    <t>767920240R00</t>
  </si>
  <si>
    <t xml:space="preserve">Montáž vrat na ocelové sloupky, plochy do 8 m2 </t>
  </si>
  <si>
    <t>C04-brána posunutá do nové polohy:1</t>
  </si>
  <si>
    <t>767920840R00</t>
  </si>
  <si>
    <t xml:space="preserve">Demontáž vrat k oplocení plochy do 10 m2 </t>
  </si>
  <si>
    <t>C04-demontáž původní brány:1</t>
  </si>
  <si>
    <t>976074141R00</t>
  </si>
  <si>
    <t xml:space="preserve">Vybourání kotevních želez zeď beton, kámen </t>
  </si>
  <si>
    <t>C04-demontáž sloupků brány:1*2</t>
  </si>
  <si>
    <t>553.Z15 branka</t>
  </si>
  <si>
    <t>Ocel.vstupní branka 1600x1970mm-Z15 z ocelových profilů 30x5mm,žárově zinkovaných</t>
  </si>
  <si>
    <t>kotvení do žb sloupků:</t>
  </si>
  <si>
    <t>součástí dodávky kování (kliky a štítky nerez vč.zámku):</t>
  </si>
  <si>
    <t>Z15 branka:1</t>
  </si>
  <si>
    <t>553.Z15 plot</t>
  </si>
  <si>
    <t>Ocel.plot dl.3160mm,výšky 1500,popř.1570mm-Z15 z ocelových profilů 30x5mm,žárově zinkovaných</t>
  </si>
  <si>
    <t xml:space="preserve">Přesun hmot pro zámečnické konstr., výšky do 6 m </t>
  </si>
  <si>
    <t>suť (celkem):184,8783</t>
  </si>
  <si>
    <t>D.1.4.1</t>
  </si>
  <si>
    <t>Zdravotechnika</t>
  </si>
  <si>
    <t>D.1.4.2</t>
  </si>
  <si>
    <t>Venkovní rozvody</t>
  </si>
  <si>
    <t>721</t>
  </si>
  <si>
    <t>Vnitřní kanalizace</t>
  </si>
  <si>
    <t>722</t>
  </si>
  <si>
    <t>Vnitřní vodovod</t>
  </si>
  <si>
    <t>724</t>
  </si>
  <si>
    <t>Strojní vybavení</t>
  </si>
  <si>
    <t>721178103R00</t>
  </si>
  <si>
    <t>Potrubí s vysokým útlumem zvuku - připojovací třívrstvé - vnější vrstva z kopolymeru PP, střední vrstva z PP zesílená minerálními látkami, vnitřní vrstva z kopolymeru PP, vnější průměr D 50 mm, tloušťka stěny 2,0 mm, DN 50</t>
  </si>
  <si>
    <t>včetně tvarovek, objímek, popř. elektrospojek. Bez zednických výpomocí.</t>
  </si>
  <si>
    <t>721178104R00</t>
  </si>
  <si>
    <t>Potrubí s vysokým útlumem zvuku - připojovací třívrstvé - vnější vrstva z kopolymeru PP, střední vrstva z PP zesílená minerálními látkami, vnitřní vrstva z kopolymeru PP, vnější průměr D 75 mm, tloušťka stěny 2,6 mm, DN 70</t>
  </si>
  <si>
    <t>721178106R00</t>
  </si>
  <si>
    <t>Potrubí s vysokým útlumem zvuku - připojovací třívrstvé - vnější vrstva z kopolymeru PP, střední vrstva z PP zesílená minerálními látkami, vnitřní vrstva z kopolymeru PP, vnější průměr D 110 mm, tloušťka stěny 3,6 mm, DN 100</t>
  </si>
  <si>
    <t>721178114R00</t>
  </si>
  <si>
    <t>Potrubí s vysokým útlumem zvuku - svislé třívrstvé - vnější vrstva z kopolymeru PP, střední vrstva z PP zesílená minerálními látkami, vnitřní vrstva z kopolymeru PP, vnější průměr D 75 mm, tloušťka stěny 2,6 mm, DN 70</t>
  </si>
  <si>
    <t>včetně tvarovek, objímek a vložek pro tlumení hluku, popř. elektrospojek. Bez zednických výpomocí.</t>
  </si>
  <si>
    <t>721178116R00</t>
  </si>
  <si>
    <t>Potrubí s vysokým útlumem zvuku - svislé třívrstvé - vnější vrstva z kopolymeru PP, střední vrstva z PP zesílená minerálními látkami, vnitřní vrstva z kopolymeru PP, vnější průměr D 110 mm, tloušťka stěny 3,6 mm, DN 100</t>
  </si>
  <si>
    <t>721178136R00</t>
  </si>
  <si>
    <t>Potrubí s vysokým útlumem zvuku - zavěšené třívrstvé - vnější vrstva z kopolymeru PP, střední vrstva z PP zesílená minerálními látkami, vnitřní vrstva z kopolymeru PP, vnější průměr D 110 mm, tloušťka stěny 3,6 mm, DN 100</t>
  </si>
  <si>
    <t>721176135R00</t>
  </si>
  <si>
    <t>Potrubí svodné (ležaté) zavěšené vnější průměr D 110 mm, tloušťka stěny 2,7 mm, DN 100</t>
  </si>
  <si>
    <t>včetně tvarovek, objímek. Bez zednických výpomocí.</t>
  </si>
  <si>
    <t>Potrubí včetně tvarovek, objímek a vložek pro tlumení hluku. Bez zednických výpomocí.</t>
  </si>
  <si>
    <t>Včetně zřízení a demontáže pomocného lešení.</t>
  </si>
  <si>
    <t>721176136R00</t>
  </si>
  <si>
    <t>Potrubí svodné (ležaté) zavěšené vnější průměr D 125 mm, tloušťka stěny 3,1 mm, DN 125</t>
  </si>
  <si>
    <t>721176137R00</t>
  </si>
  <si>
    <t>Potrubí svodné (ležaté) zavěšené vnější průměr D 160 mm, tloušťka stěny 3,9 mm, DN 160</t>
  </si>
  <si>
    <t>721176145R00</t>
  </si>
  <si>
    <t>Potrubí HT dešťové (svislé) vnější průměr D 110 mm, tloušťka stěny 2,7 mm, DN 100</t>
  </si>
  <si>
    <t>721176146R00</t>
  </si>
  <si>
    <t>Potrubí HT dešťové (svislé) vnější průměr D 125 mm, tloušťka stěny 3,1 mm, DN 125</t>
  </si>
  <si>
    <t>721176147R00</t>
  </si>
  <si>
    <t>Potrubí HT dešťové (svislé) vnější průměr D 160 mm, tloušťka stěny 3,9 mm, DN 150</t>
  </si>
  <si>
    <t>721178124R00</t>
  </si>
  <si>
    <t>Čistící kus pro potrubí s vysokým útlumem zvuku třívrstvé - vnější vrstva z kopolymeru PP, střední vrstva z PP zesílená minerálními látkami, vnitřní vrstva z kopolymeru PP, vnější průměr D 75 mm, DN 70, včetně dodávky materiálu</t>
  </si>
  <si>
    <t>721178126R00</t>
  </si>
  <si>
    <t>Čistící kus pro potrubí s vysokým útlumem zvuku třívrstvé - vnější vrstva z kopolymeru PP, střední vrstva z PP zesílená minerálními látkami, vnitřní vrstva z kopolymeru PP, vnější průměr D 110 mm, DN 100, včetně dodávky materiálu</t>
  </si>
  <si>
    <t>721194104R00</t>
  </si>
  <si>
    <t>Zřízení přípojek na potrubí D 40 mm, materiál ve specifikaci</t>
  </si>
  <si>
    <t>vyvedení a upevnění odpadních výpustek,</t>
  </si>
  <si>
    <t>P : 3</t>
  </si>
  <si>
    <t>U : 20</t>
  </si>
  <si>
    <t>Ui : 1</t>
  </si>
  <si>
    <t>721194105R00</t>
  </si>
  <si>
    <t>Zřízení přípojek na potrubí D 50 mm, materiál ve specifikaci</t>
  </si>
  <si>
    <t>SV : 3</t>
  </si>
  <si>
    <t>721194107R00</t>
  </si>
  <si>
    <t>Zřízení přípojek na potrubí D 75 mm, materiál ve specifikaci</t>
  </si>
  <si>
    <t>S : 6</t>
  </si>
  <si>
    <t>Si : 1</t>
  </si>
  <si>
    <t>721194109R00</t>
  </si>
  <si>
    <t>Zřízení přípojek na potrubí D 110  mm, materiál ve specifikaci</t>
  </si>
  <si>
    <t>K : 9</t>
  </si>
  <si>
    <t>Ki : 1</t>
  </si>
  <si>
    <t>VF : 1</t>
  </si>
  <si>
    <t>Vp : 1</t>
  </si>
  <si>
    <t>721223423RT1</t>
  </si>
  <si>
    <t>Vpusť podlahová se zápachovou uzávěrkou průměr 50, 75 110 mm, se svislým odtokem,123x123mm/115x115mm, včetně dodávky materiálu</t>
  </si>
  <si>
    <t>721234101RT1</t>
  </si>
  <si>
    <t>Střešní vtoky z PP se svislým odtokem a živičným límcem,s izolační svorkou, košík, D 75, 110, 125 mm, včetně dodávky materiálu</t>
  </si>
  <si>
    <t>721234101RT2</t>
  </si>
  <si>
    <t>Střešní vtoky z PP se svislým odtokem a živičným límcem,s izolační svorkou, košík, D 160 mm, včetně dodávky materiálu</t>
  </si>
  <si>
    <t>721234104RT1</t>
  </si>
  <si>
    <t>Střešní vtoky z PP se svislým odtokem s továrně připojeným živičným izolačním pásem, s elektrickým ohřevem (10-30W, 230V), D 75, 110, 125 mm, včetně dodávky materiálu</t>
  </si>
  <si>
    <t>721273200RT3</t>
  </si>
  <si>
    <t>Ventilační hlavice D 110 mm, souprava z PP</t>
  </si>
  <si>
    <t>721290111R00</t>
  </si>
  <si>
    <t>Zkouška těsnosti kanalizace v objektech vodou, DN 125</t>
  </si>
  <si>
    <t>42+19+44,5+12,5+53,5+12+29+8+33+12</t>
  </si>
  <si>
    <t>721290112R00</t>
  </si>
  <si>
    <t>Zkouška těsnosti kanalizace v objektech vodou, DN 200</t>
  </si>
  <si>
    <t>66+12</t>
  </si>
  <si>
    <t>721100011RAA</t>
  </si>
  <si>
    <t>Potrubí svodné pod podlahou vnitřní, PVC, D 110 mm, zemní práce, rýha 300x400 mm</t>
  </si>
  <si>
    <t>721100012RAA</t>
  </si>
  <si>
    <t>Potrubí svodné pod podlahou vnitřní, PVC, D 125 mm, zemní práce, rýha 300x400 mm</t>
  </si>
  <si>
    <t>28615422.AR</t>
  </si>
  <si>
    <t>zátka hrdlová DN 70,0 mm; PP</t>
  </si>
  <si>
    <t>28615423.AR</t>
  </si>
  <si>
    <t>zátka hrdlová DN 100,0 mm; PP</t>
  </si>
  <si>
    <t>28615443.AR</t>
  </si>
  <si>
    <t>kus čisticí DN 100,0 mm</t>
  </si>
  <si>
    <t>28615444.AR</t>
  </si>
  <si>
    <t>kus čisticí DN 125,0 mm</t>
  </si>
  <si>
    <t>28615445.AR</t>
  </si>
  <si>
    <t>kus čisticí DN 150,0 mm</t>
  </si>
  <si>
    <t>998721102R00</t>
  </si>
  <si>
    <t>Přesun hmot pro vnitřní kanalizaci v objektech výšky do 12 m</t>
  </si>
  <si>
    <t>50 m vodorovně, měřeno od těžiště půdorysné plochy skládky do těžiště půdorysné plochy objektu</t>
  </si>
  <si>
    <t>722130233R00</t>
  </si>
  <si>
    <t>Potrubí z ocelových trubek závitových pozinkovaných DN 25, svařovaných 11 343,  , včetně dodávky materiálu</t>
  </si>
  <si>
    <t>Potrubí včetně tvarovek a zednických výpomocí.</t>
  </si>
  <si>
    <t>69+8</t>
  </si>
  <si>
    <t>722130235R00</t>
  </si>
  <si>
    <t>Potrubí z ocelových trubek závitových pozinkovaných DN 40, svařovaných 11 343,  , včetně dodávky materiálu</t>
  </si>
  <si>
    <t>722172331R00</t>
  </si>
  <si>
    <t>Potrubí z plastických hmot polypropylenové potrubí PP-R, D 20 mm, s 3,4 mm, PN 20, polyfúzně svařované, včetně zednických výpomocí</t>
  </si>
  <si>
    <t>včetně tvarovek, bez zednických výpomocí</t>
  </si>
  <si>
    <t>Včetně pomocného lešení o výšce podlahy do 1900 mm a pro zatížení do 1,5 kPa.</t>
  </si>
  <si>
    <t>SV : 66</t>
  </si>
  <si>
    <t>TV : 56</t>
  </si>
  <si>
    <t>CV : 46+4</t>
  </si>
  <si>
    <t>722172332R00</t>
  </si>
  <si>
    <t>Potrubí z plastických hmot polypropylenové potrubí PP-R, D 25 mm, s 4,2 mm, PN 20, polyfúzně svařované, včetně zednických výpomocí</t>
  </si>
  <si>
    <t>SV : 41+17</t>
  </si>
  <si>
    <t>TV : 30</t>
  </si>
  <si>
    <t>CV : 53</t>
  </si>
  <si>
    <t>722172333R00</t>
  </si>
  <si>
    <t>Potrubí z plastických hmot polypropylenové potrubí PP-R, D 32 mm, s 5,4 mm, PN 20, polyfúzně svařované, včetně zednických výpomocí</t>
  </si>
  <si>
    <t>SV : 18+4</t>
  </si>
  <si>
    <t>TV : 18+4</t>
  </si>
  <si>
    <t>722172334R00</t>
  </si>
  <si>
    <t>Potrubí z plastických hmot polypropylenové potrubí PP-R, D 40 mm, s 6,7 mm, PN 20, polyfúzně svařované, včetně zednických výpomocí</t>
  </si>
  <si>
    <t>SV : 52</t>
  </si>
  <si>
    <t>TV : 54</t>
  </si>
  <si>
    <t>722182011T00</t>
  </si>
  <si>
    <t>Podpůrný žlab pro potrubí D20</t>
  </si>
  <si>
    <t>722182013T00</t>
  </si>
  <si>
    <t>Podpůrný žlab pro potrubí D32</t>
  </si>
  <si>
    <t>722181211RT7</t>
  </si>
  <si>
    <t>Izolace vodovodního potrubí návleková z trubic z pěnového polyetylenu, tloušťka stěny 6 mm, d 22 mm</t>
  </si>
  <si>
    <t>V položce je kalkulována dodávka izolační trubice, spon a lepicí pásky.</t>
  </si>
  <si>
    <t>722181212RT8</t>
  </si>
  <si>
    <t>Izolace vodovodního potrubí návleková z trubic z pěnového polyetylenu, tloušťka stěny 9 mm, d 25 mm</t>
  </si>
  <si>
    <t>722181213RU1</t>
  </si>
  <si>
    <t>Izolace vodovodního potrubí návleková z trubic z pěnového polyetylenu, tloušťka stěny 13 mm, d 32 mm</t>
  </si>
  <si>
    <t>722181213RU2</t>
  </si>
  <si>
    <t>Izolace vodovodního potrubí návleková z trubic z pěnového polyetylenu, tloušťka stěny 13 mm, d 35 mm</t>
  </si>
  <si>
    <t>722181213RV9</t>
  </si>
  <si>
    <t>Izolace vodovodního potrubí návleková z trubic z pěnového polyetylenu, tloušťka stěny 13 mm, d 40 mm</t>
  </si>
  <si>
    <t>722181213RW4</t>
  </si>
  <si>
    <t>Izolace vodovodního potrubí návleková z trubic z pěnového polyetylenu, tloušťka stěny 13 mm, d 48 mm</t>
  </si>
  <si>
    <t>722181214RT7</t>
  </si>
  <si>
    <t>Izolace vodovodního potrubí návleková z trubic z pěnového polyetylenu, tloušťka stěny 20 mm, d 22 mm</t>
  </si>
  <si>
    <t>722181214RT8</t>
  </si>
  <si>
    <t>Izolace vodovodního potrubí návleková z trubic z pěnového polyetylenu, tloušťka stěny 20 mm, d 25 mm</t>
  </si>
  <si>
    <t>722181215RU1</t>
  </si>
  <si>
    <t>Izolace vodovodního potrubí návleková z trubic z pěnového polyetylenu, tloušťka stěny 25 mm, d 32 mm</t>
  </si>
  <si>
    <t>722182004RT2</t>
  </si>
  <si>
    <t>Montáž tepelné izolace potrubí samolepicí spoj a příčné stažení páskou, přes DN 25 do DN 40</t>
  </si>
  <si>
    <t>631547216R</t>
  </si>
  <si>
    <t>pouzdro potrubní řezané; minerální vlákno; povrchová úprava Al fólie se skelnou mřížkou; vnitřní průměr 42,0 mm; tl. izolace 40,0 mm; provozní teplota  do 250 °C; tepelná vodivost (10°C) 0,0330 W/mK; tepelná vodivost (50°C) 0,037 W/mK</t>
  </si>
  <si>
    <t>722190401R00</t>
  </si>
  <si>
    <t>Vyvedení a upevnění výpustek DN 15</t>
  </si>
  <si>
    <t>VF : 1*3</t>
  </si>
  <si>
    <t>U : 20*2</t>
  </si>
  <si>
    <t>Ui : 1*2</t>
  </si>
  <si>
    <t>S : 6*3</t>
  </si>
  <si>
    <t>SV : 3*2</t>
  </si>
  <si>
    <t>Si : 1*2</t>
  </si>
  <si>
    <t>722190402R00</t>
  </si>
  <si>
    <t>Vyvedení a upevnění výpustek DN 20</t>
  </si>
  <si>
    <t>Výt : 2</t>
  </si>
  <si>
    <t>722190403R00</t>
  </si>
  <si>
    <t>Vyvedení a upevnění výpustek DN 25</t>
  </si>
  <si>
    <t>H : 2</t>
  </si>
  <si>
    <t>722224111R00</t>
  </si>
  <si>
    <t>Kohout kulový, vypouštěcí a napouštěcí, vnější závit, mosazný, DN 15, PN 10, včetně dodávky materiálu</t>
  </si>
  <si>
    <t>722224212R00</t>
  </si>
  <si>
    <t>Ventil mrazuvzdorný, DN 20, včetně dodávky</t>
  </si>
  <si>
    <t>722237122R00</t>
  </si>
  <si>
    <t>Kohout kulový, mosazný, vnitřní-vnitřní závit, DN 20, PN 42, včetně dodávky materiálu</t>
  </si>
  <si>
    <t>722254201RT3</t>
  </si>
  <si>
    <t>Požární příslušenství hydrantový systém D 25, box s plnými dveřmi, stálotvará hadice, průměr 25/30</t>
  </si>
  <si>
    <t>722280106R00</t>
  </si>
  <si>
    <t>Tlakové zkoušky vodovodního potrubí do DN 32</t>
  </si>
  <si>
    <t>Včetně dodávky vody, uzavření a zabezpečení konců potrubí.</t>
  </si>
  <si>
    <t>172+141+44</t>
  </si>
  <si>
    <t>722280107R00</t>
  </si>
  <si>
    <t>Tlakové zkoušky vodovodního potrubí přes DN 32 do DN 40</t>
  </si>
  <si>
    <t>722290226R00</t>
  </si>
  <si>
    <t>Dílčí tlakové zkoušky vodovodního potrubí závitového, do DN 50</t>
  </si>
  <si>
    <t>77+16</t>
  </si>
  <si>
    <t>722290234R00</t>
  </si>
  <si>
    <t>Proplach a dezinfekce vodovodního potrubí do DN 80</t>
  </si>
  <si>
    <t>Včetně dodání desinfekčního prostředku.</t>
  </si>
  <si>
    <t>357+106+93</t>
  </si>
  <si>
    <t>998722102R00</t>
  </si>
  <si>
    <t>Přesun hmot pro vnitřní vodovod v objektech výšky do 12 m</t>
  </si>
  <si>
    <t>vodorovně do 50 m</t>
  </si>
  <si>
    <t>724139101RDP</t>
  </si>
  <si>
    <t>Dopojení čerpací stanice</t>
  </si>
  <si>
    <t>722190504R00</t>
  </si>
  <si>
    <t>Přípojka odsávací,  , DN 32</t>
  </si>
  <si>
    <t>460293105800020173T</t>
  </si>
  <si>
    <t>Zakázka IS kanalizace Čerpací stanice válcová 800/2000 mm</t>
  </si>
  <si>
    <t>998724101R00</t>
  </si>
  <si>
    <t>Přesun hmot pro strojní vybavení v objektech výšky do 6 m</t>
  </si>
  <si>
    <t>721213226R00</t>
  </si>
  <si>
    <t>Odtokové žlaby rovný odtokový žlab, umístění ke zdi , plný rošt, délka 1000 mm, včetně dodávky materiálu</t>
  </si>
  <si>
    <t>včetně sifonu, betonové směsi, hydroizolační bandáže, hydroizolační hmoty a silikonu</t>
  </si>
  <si>
    <t>721223420RT1</t>
  </si>
  <si>
    <t>725119105R00</t>
  </si>
  <si>
    <t>Nádrže splachovací montáž vysokopoložené</t>
  </si>
  <si>
    <t>55147032R</t>
  </si>
  <si>
    <t>splachovač WC nádržkový, s úsporným splachováním; ovládání manuální; nádržka plast</t>
  </si>
  <si>
    <t>725119306R00</t>
  </si>
  <si>
    <t>Klozetové mísy montáž  závěsné</t>
  </si>
  <si>
    <t>64240063R</t>
  </si>
  <si>
    <t>mísa klozetová diturvit závěsná; h = 360 mm; š = 360 mm; hl. 490 mm; splach. hluboké; sedátko s poklopem; bílá</t>
  </si>
  <si>
    <t>551674068R</t>
  </si>
  <si>
    <t>sedátko klozetové s poklopem; plast; antibakteriální; bílé; úchyty ocelové</t>
  </si>
  <si>
    <t>64240056R</t>
  </si>
  <si>
    <t>mísa klozetová diturvit závěsná, zdravotní; h = 365 mm; š = 360 mm; hl. 700 mm; splach. hluboké; bílá</t>
  </si>
  <si>
    <t>55167408R</t>
  </si>
  <si>
    <t>sedátko klozetové zdravotní; s poklopem; duroplast; antibakteriální; bílé; úchyty zpevněné, kovové</t>
  </si>
  <si>
    <t>725119402R00</t>
  </si>
  <si>
    <t>Doplňky Montáž doplňků zařízení záchodů předstěnový systém do sádrokartonu</t>
  </si>
  <si>
    <t>286967581R</t>
  </si>
  <si>
    <t>systém předstěnový pro závěsné WC, s odsáváním; pro suchou instalaci (do sádrokartonu), pro zazdění mokrým procesem; nádržka; ovládání zepředu; h = 112,0 cm; š = 50,0 cm; hl = 18,0 cm;</t>
  </si>
  <si>
    <t>286967582R</t>
  </si>
  <si>
    <t>systém předstěnový pro závěsné WC, ZTP; pro suchou instalaci (do sádrokartonu), pro zazdění mokrým procesem; nádržka; ovládání zepředu; h = 112,0 cm; š = 42,5 cm; hl = 21,5 cm;</t>
  </si>
  <si>
    <t>551070101R</t>
  </si>
  <si>
    <t>tlačítko ovládací plastové; ovládací síla do 20,0 N; dvoučinné mechanické splachování 3 l/6 l; 247x165x17,5 mm; barva bílá</t>
  </si>
  <si>
    <t>725129201R00</t>
  </si>
  <si>
    <t>Montáž pisoárového záchodku bez nádrže</t>
  </si>
  <si>
    <t>64251335R</t>
  </si>
  <si>
    <t>pisoár diturvit; bílý; povrch - standardní; přívod zezadu; odpad dozadu; splachování vrchní; ovládání splachování automatické; sensorový; včetně sensoru; včetně sifonu; napájení integrovaný napájecí zdroj</t>
  </si>
  <si>
    <t>725219401R00</t>
  </si>
  <si>
    <t>Umyvadlo montáž na šrouby do zdiva</t>
  </si>
  <si>
    <t>Včetně dodání zápachové uzávěrky.</t>
  </si>
  <si>
    <t>64214330R</t>
  </si>
  <si>
    <t>umyvadlo š = 550 mm; hl. 450 mm; diturvit; s otvorem pro baterii; s přepadem; bílá; uchycení šrouby</t>
  </si>
  <si>
    <t>64214484R</t>
  </si>
  <si>
    <t>umyvadlo š = 640 mm; hl. 550 mm; diturvit; zdravotní; s otvorem pro baterii; bílá</t>
  </si>
  <si>
    <t>725291132R00</t>
  </si>
  <si>
    <t>Invalidní program madlo dvojité pevné, rozměr 830 mm, bílé</t>
  </si>
  <si>
    <t>725291136R00</t>
  </si>
  <si>
    <t>Invalidní program madlo dvojité sklopné, rozměr 830 mm, bílé</t>
  </si>
  <si>
    <t>725291141R00</t>
  </si>
  <si>
    <t>Invalidní program madlo dvojité pevné, rozměr 600 mm, nerez</t>
  </si>
  <si>
    <t>725291175R00</t>
  </si>
  <si>
    <t>Invalidní program sedátko sklopné s opěrnou nohou,  , nerez</t>
  </si>
  <si>
    <t>725249102R00</t>
  </si>
  <si>
    <t>Montáž sprchové mísy a vaničky sprchových mís a vaniček</t>
  </si>
  <si>
    <t>642938000R</t>
  </si>
  <si>
    <t>vanička sprchová čtvercová; l = 900,0 mm; š = 900 mm; hl = 60 mm; průměr odpadu 90 mm; diturvit; bílá; umístění při stěně, v rohu</t>
  </si>
  <si>
    <t>725249103R00</t>
  </si>
  <si>
    <t>55484497R</t>
  </si>
  <si>
    <t>dveře sprchové zasouvací; třídílné; h = 1850,0 mm; instalační rozměr 875 až 900 mm; š. vstupu 470 mm; výplň transparentní čirá; profil bílý</t>
  </si>
  <si>
    <t>725339101R00</t>
  </si>
  <si>
    <t>Montáž výlevky diturvitové, bez nádrže a armatur</t>
  </si>
  <si>
    <t>64271101R</t>
  </si>
  <si>
    <t>výlevka stojící; keramika; bílá; h = 450 mm; š = 425 mm; hl. 500 mm; mřížka plastová; průměr odpadu 102 mm</t>
  </si>
  <si>
    <t>725814101R00</t>
  </si>
  <si>
    <t>Ventil  rohový, mosazný, s filtrem, bez matky, DN 15 x DN 10, včetně dodávky materiálu</t>
  </si>
  <si>
    <t>722191132R00</t>
  </si>
  <si>
    <t>Hadice flexibilní sanitární, DN 15, délky 400 mm</t>
  </si>
  <si>
    <t>725814103R00</t>
  </si>
  <si>
    <t>Ventil  rohový, mosazný, bez matky, DN 15 x DN 10, včetně dodávky materiálu</t>
  </si>
  <si>
    <t>(20+1)*2</t>
  </si>
  <si>
    <t>725829202R00</t>
  </si>
  <si>
    <t>Montáž baterií umyvadlových a dřezových umyvadlové a dřezové nástěnné</t>
  </si>
  <si>
    <t>55145013R</t>
  </si>
  <si>
    <t>baterie dřezová nástěnná; výtok spodní; rozteč 130 až 170 mm; ovládání pákové; povrch chrom; ramínko ploché ústí, otočné; 200 mm</t>
  </si>
  <si>
    <t>725829301R00</t>
  </si>
  <si>
    <t>Montáž baterií umyvadlových a dřezových umyvadlové a dřezové stojánkové</t>
  </si>
  <si>
    <t>55162025599U</t>
  </si>
  <si>
    <t>Baterie umyvadlová stojánková, tlačná</t>
  </si>
  <si>
    <t>55144134R</t>
  </si>
  <si>
    <t>baterie umyvadlová stojánková; ovládání pákové, s otevíráním odpadu; povrch chrom; v. výtoku 49 mm; l ramínka 108 mm; odtoková garnitura, perlátor s pojistkou</t>
  </si>
  <si>
    <t>725819201R00</t>
  </si>
  <si>
    <t>Montáž ventilu nástěnného  , G 1/2"</t>
  </si>
  <si>
    <t>sprch.výtok : 6</t>
  </si>
  <si>
    <t>55145355R</t>
  </si>
  <si>
    <t>vývod sprchy stěnový; chrom</t>
  </si>
  <si>
    <t>725849200R00</t>
  </si>
  <si>
    <t>Montáž baterie sprchové nastavitelná výška</t>
  </si>
  <si>
    <t>55145009R</t>
  </si>
  <si>
    <t>baterie sprchová nástěnná; rozteč 150 mm; ovládání pákové; povrch chrom; příslušenství sprchová tyč</t>
  </si>
  <si>
    <t>725849205R00</t>
  </si>
  <si>
    <t>Montáž baterie sprchové podomítkové</t>
  </si>
  <si>
    <t>870049792100022506T</t>
  </si>
  <si>
    <t>Zakázka sanita sprchová termostatická baterie s omezenou dobou výtoku</t>
  </si>
  <si>
    <t>725849302R00</t>
  </si>
  <si>
    <t>Montáž baterie sprchové držáku sprchy</t>
  </si>
  <si>
    <t>55145352R</t>
  </si>
  <si>
    <t>kombinace sprchová držák pevný; ruční sprcha d 68 mm; hadice 150 cm; povrch chrom</t>
  </si>
  <si>
    <t>998725102R00</t>
  </si>
  <si>
    <t>Přesun hmot pro zařizovací předměty v objektech výšky do 12 m</t>
  </si>
  <si>
    <t>Výroba a montáž atypických kovovových doplňků staveb hmotnosti do 5 kg</t>
  </si>
  <si>
    <t>0,25 kg/m : (156+29+8+66)*0,25</t>
  </si>
  <si>
    <t>výrobek kovový</t>
  </si>
  <si>
    <t>Ocelové výrobky - kotvy a spojky-atypické prvky : 64,75</t>
  </si>
  <si>
    <t>998767102R00</t>
  </si>
  <si>
    <t>Přesun hmot pro kovové stavební doplňk. konstrukce v objektech výšky do 12 m</t>
  </si>
  <si>
    <t>50 m vodorovně</t>
  </si>
  <si>
    <t>130001101R00</t>
  </si>
  <si>
    <t>Příplatek k cenám za ztížené vykopávky v horninách jakékoliv třídy</t>
  </si>
  <si>
    <t>Příplatek k cenám hloubených vykopávek za ztížení vykopávky v blízkosti podzemního vedení nebo výbušnin pro jakoukoliv třídu horniny.</t>
  </si>
  <si>
    <t>předpoklad 10% : (45,0+30,4)*0,1</t>
  </si>
  <si>
    <t>131201110R00</t>
  </si>
  <si>
    <t>Hloubení nezapažených jam a zářezů do 50 m3, v hornině 3, hloubení strojně</t>
  </si>
  <si>
    <t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t>
  </si>
  <si>
    <t>jímka dešťových vod : 5,0*3,0*3,0</t>
  </si>
  <si>
    <t>50% : 45,0*0,5</t>
  </si>
  <si>
    <t>132201210R00</t>
  </si>
  <si>
    <t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t>
  </si>
  <si>
    <t>0,8*3,5*3,0</t>
  </si>
  <si>
    <t>0,8*23,0*1,0</t>
  </si>
  <si>
    <t>0,8*1,5*3,0</t>
  </si>
  <si>
    <t>50% : 30,4*0,5</t>
  </si>
  <si>
    <t>151101102R00</t>
  </si>
  <si>
    <t>Zřízení pažení a rozepření stěn rýh příložné  pro jakoukoliv mezerovitost, hloubky do 4 m</t>
  </si>
  <si>
    <t>pro podzemní vedení pro všechny šířky rýhy,</t>
  </si>
  <si>
    <t>2*3,5*3,0</t>
  </si>
  <si>
    <t>2*1,5*3,0</t>
  </si>
  <si>
    <t>151101112R00</t>
  </si>
  <si>
    <t>Odstranění pažení a rozepření rýh příložné , hloubky do 4 m</t>
  </si>
  <si>
    <t>pro podzemní vedení s uložením materiálu na vzdálenost do 3 m od kraje výkopu,</t>
  </si>
  <si>
    <t>151101311R00</t>
  </si>
  <si>
    <t>Odstranění rozepření stěn výkopů při roubení příložném, hloubky do 4 m</t>
  </si>
  <si>
    <t>s uložením materiálu na vzdálenost do 3 m od okraje výkopu,</t>
  </si>
  <si>
    <t>Svislé přemístění výkopku z horniny 1 až 4, při hloubce výkopu přes 1 do 2,5 m</t>
  </si>
  <si>
    <t>bez naložení do dopravní nádoby, ale s vyprázdněním dopravní nádoby na hromadu nebo na dopravní prostředek,</t>
  </si>
  <si>
    <t>Svislé přemístění výkopku z horniny 1 až 4, při hloubce výkopu přes 2,5 do 4 m</t>
  </si>
  <si>
    <t>5,0*3,0*3,0</t>
  </si>
  <si>
    <t>Vodorovné přemístění výkopku z horniny 1 až 4, na vzdálenost přes 9 000  do 10 000 m</t>
  </si>
  <si>
    <t>po suchu, bez naložení výkopku, avšak se složením bez rozhrnutí, zpáteční cesta vozidla.</t>
  </si>
  <si>
    <t>Odkaz na mn. položky pořadí 13 : 37,28000</t>
  </si>
  <si>
    <t>162701109R00</t>
  </si>
  <si>
    <t>Vodorovné přemístění výkopku příplatek k ceně za každých dalších i započatých 1 000 m přes 10 000 m
 z horniny 1 až 4</t>
  </si>
  <si>
    <t>+5km : 37,28*5</t>
  </si>
  <si>
    <t>167101101R00</t>
  </si>
  <si>
    <t>Nakládání, skládání, překládání neulehlého výkopku nakládání výkopku
 do 100 m3, z horniny 1 až 4</t>
  </si>
  <si>
    <t>vyhloubeno : 45,0+30,4</t>
  </si>
  <si>
    <t>zpět.zásypy, obsypy : -38,12</t>
  </si>
  <si>
    <t>Uložení sypaniny na dočasnou skládku tak, že na 1 m2 plochy připadá přes 2 m3 výkopku nebo ornice</t>
  </si>
  <si>
    <t>Zásyp sypaninou se zhutněním jam, šachet, rýh nebo kolem objektů v těchto vykopávkách</t>
  </si>
  <si>
    <t>z jakékoliv horniny s uložením výkopku po vrstvách,</t>
  </si>
  <si>
    <t>včetně strojního přemístění materiálu pro zásyp ze vzdálenosti do 10 m od okraje zásypu</t>
  </si>
  <si>
    <t>0,8*3,5*(3,0-0,45-0,1)</t>
  </si>
  <si>
    <t>0,8*23,0*(1,0-0,45-0,1)</t>
  </si>
  <si>
    <t>0,8*1,5*(3,0-0,45-0,1)</t>
  </si>
  <si>
    <t>5,0*3,0*3,0-4,16*2,5*2,4</t>
  </si>
  <si>
    <t>175101101RT2</t>
  </si>
  <si>
    <t>Obsyp potrubí bez prohození sypaniny, s dodáním štěrkopísku frakce 0 - 22 mm</t>
  </si>
  <si>
    <t>sypaninou z vhodných hornin tř. 1 - 4 nebo materiálem připraveným podél výkopu ve vzdálenosti do 3 m od jeho kraje, pro jakoukoliv hloubku výkopu a jakoukoliv míru zhutnění,</t>
  </si>
  <si>
    <t>0,8*3,5*0,45</t>
  </si>
  <si>
    <t>0,8*23,0*0,45</t>
  </si>
  <si>
    <t>0,8*1,5*0,45</t>
  </si>
  <si>
    <t>Poplatky za skládku horniny 1- 4</t>
  </si>
  <si>
    <t>451572111R00</t>
  </si>
  <si>
    <t>Lože pod potrubí, stoky a drobné objekty z kameniva drobného těženého 0÷4 mm</t>
  </si>
  <si>
    <t>v otevřeném výkopu,</t>
  </si>
  <si>
    <t>0,8*3,5*0,1</t>
  </si>
  <si>
    <t>0,8*23,0*0,1</t>
  </si>
  <si>
    <t>0,8*1,5*0,1</t>
  </si>
  <si>
    <t>460400062RT3</t>
  </si>
  <si>
    <t>Pažení jam půdorysu do 16 m2, hloubky do.2-4 m, jáma půdorysu do 16 m2, hl. 3 m</t>
  </si>
  <si>
    <t>460400162RT3</t>
  </si>
  <si>
    <t>Odstranění pažení z jámy do 16 m2, hloubky do 4 m, jáma půdorysu do 16 m2, hl. 3 m</t>
  </si>
  <si>
    <t>273320150RAA</t>
  </si>
  <si>
    <t>výztuže, odbednění a podkladu ze štěrkopísku.</t>
  </si>
  <si>
    <t>jímka dešťových vod : 4,5*2,7*0,2</t>
  </si>
  <si>
    <t>271531113R00</t>
  </si>
  <si>
    <t>Polštáře zhutněné pod základy kamenivo hrubé, drcené, frakce 16 - 32 mm</t>
  </si>
  <si>
    <t>jímka dešťových vod : 5,0*3,0*0,1</t>
  </si>
  <si>
    <t>871313121RT2</t>
  </si>
  <si>
    <t>Montáž potrubí z trub z plastů těsněných gumovým kroužkem  včetně dodávky trub hrdlových
 D 160 mm , tloušťky stěny 4 mm, délky 5000 mm</t>
  </si>
  <si>
    <t>v otevřeném výkopu ve sklonu do 20 %,</t>
  </si>
  <si>
    <t>Splašková : 4,5</t>
  </si>
  <si>
    <t>Dešťová : 5,0</t>
  </si>
  <si>
    <t>871353121RT2</t>
  </si>
  <si>
    <t>Montáž potrubí z trub z plastů těsněných gumovým kroužkem  včetně dodávky trub hrdlových
 D 200 mm, tloušťka stěny 4,9 mm, délky 5000 mm</t>
  </si>
  <si>
    <t>Dešťová : 23,0+1,5</t>
  </si>
  <si>
    <t>877313123R00</t>
  </si>
  <si>
    <t>Montáž tvarovek na potrubí z trub z plastů těsněných gumovým kroužkem jednoosých DN 150 mm</t>
  </si>
  <si>
    <t>28651660.AR</t>
  </si>
  <si>
    <t>koleno PVC; 15,0 °; D = 160,0 mm; s 1 hrdlem</t>
  </si>
  <si>
    <t>28651662.AR</t>
  </si>
  <si>
    <t>koleno PVC; 45,0 °; D = 160,0 mm; s 1 hrdlem</t>
  </si>
  <si>
    <t>+1,5% : 5*1,015</t>
  </si>
  <si>
    <t>877353123R00</t>
  </si>
  <si>
    <t>Montáž tvarovek na potrubí z trub z plastů těsněných gumovým kroužkem jednoosých DN 200 mm</t>
  </si>
  <si>
    <t>28651665.AR</t>
  </si>
  <si>
    <t>koleno PVC; 15,0 °; D = 200,0 mm; s 1 hrdlem</t>
  </si>
  <si>
    <t>892571111R00</t>
  </si>
  <si>
    <t>Zkoušky těsnosti kanalizačního potrubí zkouška těsnosti kanalizačního potrubí vodou
 do DN 200 mm</t>
  </si>
  <si>
    <t>vodou nebo vzduchem,</t>
  </si>
  <si>
    <t>9,5+24,5</t>
  </si>
  <si>
    <t>892573111R00</t>
  </si>
  <si>
    <t>Zkoušky těsnosti kanalizačního potrubí zabezpečení konců kanalizačního potrubí při tlakových zkouškách vodou
 do DN 200 mm</t>
  </si>
  <si>
    <t>úsek</t>
  </si>
  <si>
    <t>892916111R00</t>
  </si>
  <si>
    <t>Zkoušky těsnosti kanalizačního potrubí utěsnění přípojek při zkoušce kanalizačního potrubí
 DN přípojek do 200 mm</t>
  </si>
  <si>
    <t>sada</t>
  </si>
  <si>
    <t>893152111RDP</t>
  </si>
  <si>
    <t>Dopojení šachty plastové hranaté</t>
  </si>
  <si>
    <t>Včetně zřízení podkladního betonu v tl. 10 cm vyztuženého sítí 8/100/100.</t>
  </si>
  <si>
    <t>286979779159AS</t>
  </si>
  <si>
    <t>Jímka dešťových vod 15,9 m3, D+M</t>
  </si>
  <si>
    <t>894432112R00</t>
  </si>
  <si>
    <t>Osazení plastových šachet revizních průměr 425 mm</t>
  </si>
  <si>
    <t>894431311RBK</t>
  </si>
  <si>
    <t>Šachty plastové plastové šachty z dílců D 425 mm, dno přímé s výkyvnými hrdly, D 160 mm, délka šachtové roury 1,50 m, poklop plastový do roury 1,5 t</t>
  </si>
  <si>
    <t>Plastové dno, šachta z korugované trouby, těsnění, rám do šachtové roury, poklop.</t>
  </si>
  <si>
    <t>Přesun hmot pro trubní vedení z trub plastových nebo sklolaminátových v otevřeném výkopu</t>
  </si>
  <si>
    <t>vodovodu nebo kanalizace ražené nebo hloubené (827 1.1, 827 1.9, 827 2.1, 827 2.9), drobných objektů</t>
  </si>
  <si>
    <t>na vzdálenost 15 m od hrany výkopu nebo od okraje šachty</t>
  </si>
  <si>
    <t>894431331RBK</t>
  </si>
  <si>
    <t>Šachty plastové plastové šachty z dílců D 425 mm, dno přímé s výkyvnými hrdly, D 160 mm, délka šachtové roury 3,00 m, poklop plastový do roury 1,5 t</t>
  </si>
  <si>
    <t>Hloubení nezapažených jam a zářezů příplatek za lepivost, v hornině 3,</t>
  </si>
  <si>
    <t>Hloubení rýh šířky přes 60 do 200 cm do 50 m3, v hornině 3, hloubení strojně</t>
  </si>
  <si>
    <t>Hloubení rýh šířky přes 60 do 200 cm příplatek za lepivost, v hornině 3,</t>
  </si>
  <si>
    <t>Základové desky ze železobetonu včetně bednění z betonu C 25/30, výztuž 90 kg/m3,</t>
  </si>
  <si>
    <t>Vpusť podlahová se zápachovou uzávěrkou průměr 50 mm, s vodorovným odtokem, přítokovou trubkou D 40/50 mm, 123x123mm/115x115mm, mřížka nerez, izolační souprava s fólií,</t>
  </si>
  <si>
    <t>Montáž sprchového koutu</t>
  </si>
  <si>
    <t>Rekapitulace zdravotně technických zařízení</t>
  </si>
  <si>
    <t>Ochranná trubka pro trubku 15x1,5 - 60 m</t>
  </si>
  <si>
    <t>Rozdělovací stanice 1"
s integrovanými násuvnými spojkami  9 - 1"</t>
  </si>
  <si>
    <t>Skříň rozdělovací stanice 10 - ve zdi</t>
  </si>
  <si>
    <t>Opěrné pouzdro pro potrubí 15x1,5</t>
  </si>
  <si>
    <t>Systémové desky
s kročejovou izolací -deska 30-2 černá - 6,075 m2</t>
  </si>
  <si>
    <t>Dilatační pás  - 25 m</t>
  </si>
  <si>
    <t>Uzavírací kohout 1"
s teploměrem 1"</t>
  </si>
  <si>
    <t>Plastifikátor - 5kg</t>
  </si>
  <si>
    <t>celkem</t>
  </si>
  <si>
    <t>Stavba : Areál sportovních nadějí-sportovní gymnázium L. Daňka</t>
  </si>
  <si>
    <t xml:space="preserve">Objednavatel : </t>
  </si>
  <si>
    <t xml:space="preserve">Objekt : </t>
  </si>
  <si>
    <t>D.1 SO 02.4c  Vytápění</t>
  </si>
  <si>
    <t xml:space="preserve">Zhotovitel : </t>
  </si>
  <si>
    <t>P.Č.</t>
  </si>
  <si>
    <t>KCN</t>
  </si>
  <si>
    <t>Kód položky</t>
  </si>
  <si>
    <t>Popis</t>
  </si>
  <si>
    <t>Množství celkem</t>
  </si>
  <si>
    <t>Cena jednotková</t>
  </si>
  <si>
    <t>Dodávka + Montáž</t>
  </si>
  <si>
    <t>Hmotnost jednotková</t>
  </si>
  <si>
    <t>Hmotnost celkem</t>
  </si>
  <si>
    <t>Práce a dodávky HSV</t>
  </si>
  <si>
    <t>990</t>
  </si>
  <si>
    <t/>
  </si>
  <si>
    <t>9901</t>
  </si>
  <si>
    <t>Vypuštění části topného systému (pro napojení odbočky na rozděl./sběrači v PS)</t>
  </si>
  <si>
    <t>9902</t>
  </si>
  <si>
    <t>Proplach systému po montáži</t>
  </si>
  <si>
    <t>9903</t>
  </si>
  <si>
    <t>Napuštění topného systému, topná zkouška</t>
  </si>
  <si>
    <t>HSV Celkem</t>
  </si>
  <si>
    <t>Práce a dodávky PSV</t>
  </si>
  <si>
    <t>713405121 VP</t>
  </si>
  <si>
    <t>T.I. tl. 9mm pro trubku 15x1</t>
  </si>
  <si>
    <t>713405122 VP</t>
  </si>
  <si>
    <t>T.I. tl. 9mm pro trubku 18x1</t>
  </si>
  <si>
    <t>713405123 VP</t>
  </si>
  <si>
    <t>T.I. tl. 9mm pro trubku 22x1</t>
  </si>
  <si>
    <t>713405124 VP</t>
  </si>
  <si>
    <t>T.I. tl. 9mm pro trubku 28x1,5</t>
  </si>
  <si>
    <t>713405125 VP</t>
  </si>
  <si>
    <t>T.I. tl. 9mm pro trubku 35x1,5</t>
  </si>
  <si>
    <t>713405209 VP</t>
  </si>
  <si>
    <t>T.I. tl. 13mm pro trubku 15x1</t>
  </si>
  <si>
    <t>713405210 VP</t>
  </si>
  <si>
    <t>T.I. tl. 13mm pro trubku 18x1</t>
  </si>
  <si>
    <t>713405211 VP</t>
  </si>
  <si>
    <t>T.I. tl. 13mm pro trubku 22x1</t>
  </si>
  <si>
    <t>713405212 VP</t>
  </si>
  <si>
    <t>T.I. tl. 13mm pro trubku 28x1,5</t>
  </si>
  <si>
    <t>713405218 VP</t>
  </si>
  <si>
    <t>T.I. tl. 13mm pro trubku 35x1,5</t>
  </si>
  <si>
    <t>713405232 VP</t>
  </si>
  <si>
    <t>T.I. tl. 20mm pro trubku 35x1,5</t>
  </si>
  <si>
    <t>713405233 VP</t>
  </si>
  <si>
    <t>T.I. tl. 20mm pro trubku 28x1,5</t>
  </si>
  <si>
    <t>713405235 VP</t>
  </si>
  <si>
    <t>T.I. tl. 20mm pro trubku 42x1,5</t>
  </si>
  <si>
    <t>713405410 VP</t>
  </si>
  <si>
    <t>T.I. tl. 30mm pro trubku DN50</t>
  </si>
  <si>
    <t>713405499 VP</t>
  </si>
  <si>
    <t>Montáž trubní T.I.</t>
  </si>
  <si>
    <t>998713102</t>
  </si>
  <si>
    <t>Přesun hmot pro izolace tepelné v objektech v do 12 m</t>
  </si>
  <si>
    <t>732</t>
  </si>
  <si>
    <t>Ústřední topení, strojovny</t>
  </si>
  <si>
    <t>731</t>
  </si>
  <si>
    <t>732199100 VP</t>
  </si>
  <si>
    <t>Montáž orientačních štítků</t>
  </si>
  <si>
    <t>732199101 VP</t>
  </si>
  <si>
    <t>Orientační štítek</t>
  </si>
  <si>
    <t>732429111</t>
  </si>
  <si>
    <t>Montáž čerpadla oběhového spirálního DN 25, DN32 do potrubí</t>
  </si>
  <si>
    <t>732621340 VP</t>
  </si>
  <si>
    <t>Teplovodní čerpadlo s regulací dif. tlaku,230V, 50Hz, 1 m3/hod, H=2,7m, DN25</t>
  </si>
  <si>
    <t>soub.</t>
  </si>
  <si>
    <t>732621361 VP</t>
  </si>
  <si>
    <t>Teplovodní čerpadlo s regulací dif. tlaku,230V, 50Hz, 2 m3/hod, H=2,9m, DN25</t>
  </si>
  <si>
    <t>732621362 VP</t>
  </si>
  <si>
    <t>Teplovodní čerpadlo s regulací dif. tlaku,230V, 50Hz, 2 m3/hod, H=2,9m, DN32</t>
  </si>
  <si>
    <t>732621363 VP</t>
  </si>
  <si>
    <t>Teplovodní čerpadlo s regulací dif. tlaku,230V, 50Hz, 2,4 m3/hod, H=4,8m, DN32</t>
  </si>
  <si>
    <t>732621364 VP</t>
  </si>
  <si>
    <t>Teplovodní čerpadlo s regulací dif. tlaku,230V, 50Hz, 2,0 m3/hod, H=5,6m, DN32</t>
  </si>
  <si>
    <t>732622113 VP</t>
  </si>
  <si>
    <t>R+S kombi, modul 100, PN6, průt.5,5m3/hod, včetně uchycení a TI- viz detail</t>
  </si>
  <si>
    <t>732622119 VP</t>
  </si>
  <si>
    <t>HVDT včetně uchycení a TI, průtok 5,5 m3/hod</t>
  </si>
  <si>
    <t>soub</t>
  </si>
  <si>
    <t>732622193 VP</t>
  </si>
  <si>
    <t>Montáž R+S kombi</t>
  </si>
  <si>
    <t>732622194 VP</t>
  </si>
  <si>
    <t>Montáž HVDT</t>
  </si>
  <si>
    <t>998732101</t>
  </si>
  <si>
    <t>Přesun hmot pro strojovny v objektech v do 6 m</t>
  </si>
  <si>
    <t>733</t>
  </si>
  <si>
    <t>Ústřední topení, rozvodné potrubí</t>
  </si>
  <si>
    <t>733111108</t>
  </si>
  <si>
    <t>Potrubí ocelové závitové bezešvé běžné nízkotlaké DN 50</t>
  </si>
  <si>
    <t>733111118</t>
  </si>
  <si>
    <t>Potrubí ocelové závitové bezešvé běžné v kotelnách nebo strojovnách DN 50</t>
  </si>
  <si>
    <t>733123118</t>
  </si>
  <si>
    <t>Příplatek k potrubí ocelovému hladkému za zhotovení přípojky z trubek ocelových hladkých D 57x2,9</t>
  </si>
  <si>
    <t>733190108</t>
  </si>
  <si>
    <t>Tlaková zkouška potrubí ocelové závitové do DN 50</t>
  </si>
  <si>
    <t>733222102</t>
  </si>
  <si>
    <t>Potrubí měděné polotvrdé spojované měkkým pájením D 15x1</t>
  </si>
  <si>
    <t>733222103</t>
  </si>
  <si>
    <t>Potrubí měděné polotvrdé spojované měkkým pájením D 18x1</t>
  </si>
  <si>
    <t>733222104</t>
  </si>
  <si>
    <t>Potrubí měděné polotvrdé spojované měkkým pájením D 22x1</t>
  </si>
  <si>
    <t>733222105</t>
  </si>
  <si>
    <t>Potrubí měděné polotvrdé spojované měkkým pájením D 28x1,5</t>
  </si>
  <si>
    <t>733222106</t>
  </si>
  <si>
    <t>Potrubí měděné polotvrdé spojované měkkým pájením D 35x1,5</t>
  </si>
  <si>
    <t>733223107</t>
  </si>
  <si>
    <t>Potrubí měděné tvrdé spojované měkkým pájením D 42x1,5</t>
  </si>
  <si>
    <t>733291101</t>
  </si>
  <si>
    <t>Tlaková zkouška potrubí měděné do D 35x1,5</t>
  </si>
  <si>
    <t>733291102</t>
  </si>
  <si>
    <t>Tlaková zkouška potrubí měděné do D 64x2</t>
  </si>
  <si>
    <t>733322372 VP</t>
  </si>
  <si>
    <t>Montáž podlahového vytápění</t>
  </si>
  <si>
    <t>733391115 VP</t>
  </si>
  <si>
    <t>Plnoprůtočná flexi hadice, l=0,5m, DN25 pro napojení sálavých panelů</t>
  </si>
  <si>
    <t>998733103</t>
  </si>
  <si>
    <t>Přesun hmot pro rozvody potrubí v objektech v do 24 m</t>
  </si>
  <si>
    <t>734</t>
  </si>
  <si>
    <t>Ústřední topení, armatury</t>
  </si>
  <si>
    <t>734109114</t>
  </si>
  <si>
    <t>Montáž armatury přírubové se dvěma přírubami PN 6 DN 50</t>
  </si>
  <si>
    <t>734163426</t>
  </si>
  <si>
    <t>Filtr přírubový s výměnnou vložkou D 71-118-616 PN 16 do 300°C DN 50</t>
  </si>
  <si>
    <t>734173214</t>
  </si>
  <si>
    <t>Spoj přírubový PN 6/I do 200°C DN 50</t>
  </si>
  <si>
    <t>734173414</t>
  </si>
  <si>
    <t>Spoj přírubový PN 16/I do 200°C DN 50</t>
  </si>
  <si>
    <t>734209123</t>
  </si>
  <si>
    <t>Montáž armatury závitové s třemi závity G 1/2</t>
  </si>
  <si>
    <t>734291113</t>
  </si>
  <si>
    <t>Kohout závitový plnící a vypouštěcí ČSN 137061 PN 10/100°C G 1/2</t>
  </si>
  <si>
    <t>734292715</t>
  </si>
  <si>
    <t>Kohout závitový kulový přímý PN 35/185°C chromovaný s páčkou G 1</t>
  </si>
  <si>
    <t>734292716</t>
  </si>
  <si>
    <t>Kohout závitový kulový přímý PN 35/185°C chromovaný s páčkou G 1 1/4</t>
  </si>
  <si>
    <t>734292717</t>
  </si>
  <si>
    <t>Kohout závitový kulový přímý PN 35/185°C chromovaný s páčkou G 1 1/2</t>
  </si>
  <si>
    <t>Teploměr přímý s ochranným pouzdrem malý, rozsah 0-120°C</t>
  </si>
  <si>
    <t>734421132 VP</t>
  </si>
  <si>
    <t>Tlakoměr kruhový se spodním připojením 1/2" rozsah 0-6 bar</t>
  </si>
  <si>
    <t>734424912</t>
  </si>
  <si>
    <t>Příslušenství tlakoměrů kohout čepový K70-181-716 s nátrubkovou přípojkou M 20x1,5 mm</t>
  </si>
  <si>
    <t>734501115 VP</t>
  </si>
  <si>
    <t>filtr závitový, DN25</t>
  </si>
  <si>
    <t>734501117 VP</t>
  </si>
  <si>
    <t>filtr závitový, DN40</t>
  </si>
  <si>
    <t>734501119 VP</t>
  </si>
  <si>
    <t>filtr závitový, DN32</t>
  </si>
  <si>
    <t>734501130 VP</t>
  </si>
  <si>
    <t>zpětná klapka DN15</t>
  </si>
  <si>
    <t>734501132 VP</t>
  </si>
  <si>
    <t>zpětná klapka DN25</t>
  </si>
  <si>
    <t>734501133 VP</t>
  </si>
  <si>
    <t>zpětná klapka DN40</t>
  </si>
  <si>
    <t>734501135 VP</t>
  </si>
  <si>
    <t>zpětná klapka DN32</t>
  </si>
  <si>
    <t>734501142 VP</t>
  </si>
  <si>
    <t>regulační kohout přímý, DN10</t>
  </si>
  <si>
    <t>734501143 VP</t>
  </si>
  <si>
    <t>regulační kohout přímý, DN15</t>
  </si>
  <si>
    <t>734501150 VP</t>
  </si>
  <si>
    <t>automat. ventil odvzdušňovací, DN15</t>
  </si>
  <si>
    <t>734501243 VP</t>
  </si>
  <si>
    <t>Mezipřírubová uzavírací klapka DN50/6</t>
  </si>
  <si>
    <t>734501248 VP</t>
  </si>
  <si>
    <t>Mezipřírubová zpětná klapka DN50/6</t>
  </si>
  <si>
    <t>7345021118 VP</t>
  </si>
  <si>
    <t>H-ventil pro střed.napojení žebříků a spodní připoj.otopné stěny, vč. bílé krytky a TH, přímý, DN15</t>
  </si>
  <si>
    <t>734502127 VP</t>
  </si>
  <si>
    <t>Termostatický ventil s přednastavením, DN15, přímý</t>
  </si>
  <si>
    <t>734502136 VP</t>
  </si>
  <si>
    <t>Sada armatur pro uzavírání, vypoušt. a regulaci průt. pro sálavé panely, DN25</t>
  </si>
  <si>
    <t>734502137 VP</t>
  </si>
  <si>
    <t>Nátrubek pro sálavý panel DN25</t>
  </si>
  <si>
    <t>734502138 VP</t>
  </si>
  <si>
    <t>Odvzduš. zátka  pro sálavý panel</t>
  </si>
  <si>
    <t>734502139 VP</t>
  </si>
  <si>
    <t>Zaslepovací zátka  pro sálavý panel</t>
  </si>
  <si>
    <t>734503111 VP</t>
  </si>
  <si>
    <t>Termostatická hlavice bílá</t>
  </si>
  <si>
    <t>734503113 VP</t>
  </si>
  <si>
    <t>Ruční hlavice</t>
  </si>
  <si>
    <t>734504112 VP</t>
  </si>
  <si>
    <t>Svěrné šroubení pro měděné potrubí 15x1</t>
  </si>
  <si>
    <t>734504122 VP</t>
  </si>
  <si>
    <t>H šroubení-radiátorové šroubení k uzavírání, vypouštění, přímé provedení, pro potr. 15x1</t>
  </si>
  <si>
    <t>734505112 VP</t>
  </si>
  <si>
    <t>Uzavírací regulační šroubení DN15, rohové provedení</t>
  </si>
  <si>
    <t>734505113 VP</t>
  </si>
  <si>
    <t>Uzavírací regulační šroubení DN15, přímé provedení</t>
  </si>
  <si>
    <t>734506161 VP</t>
  </si>
  <si>
    <t>Trojcestný směšovací ventil DN20-4, servopohon je dod. MaR</t>
  </si>
  <si>
    <t>734506163 VP</t>
  </si>
  <si>
    <t>734506911 VP</t>
  </si>
  <si>
    <t>Montáž trojcestného směšovače</t>
  </si>
  <si>
    <t>734507192 VP</t>
  </si>
  <si>
    <t>Hydronické vyvážení větví včetně protokolu</t>
  </si>
  <si>
    <t>ventil</t>
  </si>
  <si>
    <t>734507511 VP</t>
  </si>
  <si>
    <t>Vyvažovací ventil nízkoodporový, DN20, včetně měřících vsuvek, včetně šroubení</t>
  </si>
  <si>
    <t>734508116 VP</t>
  </si>
  <si>
    <t>Vyvažovací ventil DN20 s vypouštěním</t>
  </si>
  <si>
    <t>734508117 VP</t>
  </si>
  <si>
    <t>Vyvažovací ventil DN25 s vypouštěním</t>
  </si>
  <si>
    <t>734508120 VP</t>
  </si>
  <si>
    <t>Regulátor dif. tlaku DN20, 5-25kPa s vypouštěním a měřící vsuvkou, kapilárou</t>
  </si>
  <si>
    <t>734508124 VP</t>
  </si>
  <si>
    <t>Regulátor dif. tlaku DN25 , s vypuštěním, měřící vsuvkou a kapilárou, 10-60kPa</t>
  </si>
  <si>
    <t>734508129 VP</t>
  </si>
  <si>
    <t>Šroubení pro VV, RDT, DN20</t>
  </si>
  <si>
    <t>734508130 VP</t>
  </si>
  <si>
    <t>Šroubení pro VV, RDT, DN25</t>
  </si>
  <si>
    <t>998734103</t>
  </si>
  <si>
    <t>Přesun hmot pro armatury v objektech v do 24 m</t>
  </si>
  <si>
    <t>735</t>
  </si>
  <si>
    <t>Ústřední topení, vytápěcí tělesa</t>
  </si>
  <si>
    <t>735000912</t>
  </si>
  <si>
    <t>Vyregulování ventilu nebo kohoutu dvojregulačního s termostatickým ovládáním</t>
  </si>
  <si>
    <t>735151497</t>
  </si>
  <si>
    <t>Otopné těleso panelové Klasik typ 21 výška/délka 900/1000 mm</t>
  </si>
  <si>
    <t>735152251</t>
  </si>
  <si>
    <t>Otopné těleso panelové Ventil Kompakt typ 11 VK výška/délka 500/400 mm</t>
  </si>
  <si>
    <t>735152451</t>
  </si>
  <si>
    <t>Otopné těleso panelové Ventil Kompakt typ 21 VK výška/délka 500/400 mm</t>
  </si>
  <si>
    <t>735152453</t>
  </si>
  <si>
    <t>Otopné těleso panelové Ventil Kompakt typ 21 VK výška/délka 500/600 mm</t>
  </si>
  <si>
    <t>735152471</t>
  </si>
  <si>
    <t>Otopné těleso panelové Ventil Kompakt typ 21 VK výška/délka 600/400 mm</t>
  </si>
  <si>
    <t>735152577</t>
  </si>
  <si>
    <t>Otopné těleso panelové Ventil Kompakt typ 22 VK výška/délka 600/1000 mm</t>
  </si>
  <si>
    <t>735152580</t>
  </si>
  <si>
    <t>Otopné těleso panelové Ventil Kompakt typ 22 VK výška/délka 600/1400 mm</t>
  </si>
  <si>
    <t>735153111 VP</t>
  </si>
  <si>
    <t>Montáž deskových těles Klasik, Ventil kompakt</t>
  </si>
  <si>
    <t>735164511</t>
  </si>
  <si>
    <t>Montáž otopného tělesa trubkového na stěnu výšky tělesa do 1500 mm</t>
  </si>
  <si>
    <t>735164512</t>
  </si>
  <si>
    <t>Montáž otopného tělesa trubkového na stěnu výšky tělesa přes 1500 mm</t>
  </si>
  <si>
    <t>735165573 VP</t>
  </si>
  <si>
    <t>Topný žebřík, středové připojení v/š=1500.500</t>
  </si>
  <si>
    <t>735165579 VP</t>
  </si>
  <si>
    <t>Topný žebřík, středové připojení, v/š=1820.600</t>
  </si>
  <si>
    <t>735719441 VP</t>
  </si>
  <si>
    <t>Otopná stěna horizontální, středové připojení, hl/v/š = 61/514/800mm, včetně uchycení</t>
  </si>
  <si>
    <t>735719491 VP</t>
  </si>
  <si>
    <t>Otopná stěna vertikální, středové připojení, hl/v/š= 72/2000/588mm, včetně uchycení</t>
  </si>
  <si>
    <t>735719499 VP</t>
  </si>
  <si>
    <t>Montáž otopné stěny</t>
  </si>
  <si>
    <t>735721401 VP</t>
  </si>
  <si>
    <t>Strop.sál.panely 30m,vč.vlož. TI, rozděl., ochr.proti korozi, vč.tvarovek, závěsné sady do trap.plechu, šířka panelu 320mm</t>
  </si>
  <si>
    <t>735721491 VP</t>
  </si>
  <si>
    <t>Montáž stropních sálavých panelů</t>
  </si>
  <si>
    <t>998735102</t>
  </si>
  <si>
    <t>Přesun hmot pro otopná tělesa v objektech v do 12 m</t>
  </si>
  <si>
    <t>Dokončovací práce - nátěry</t>
  </si>
  <si>
    <t>783425422</t>
  </si>
  <si>
    <t>Nátěry syntetické potrubí do DN 50 barva dražší matný povrch 1x antikorozní, 1x základní, 2x email</t>
  </si>
  <si>
    <t>783425428</t>
  </si>
  <si>
    <t>Nátěry syntetické potrubí do DN 50 barva dražší základní antikorozní</t>
  </si>
  <si>
    <t>PSV Celkem</t>
  </si>
  <si>
    <t>D.1.4.b</t>
  </si>
  <si>
    <t>Vzduchotechnika a chlazení</t>
  </si>
  <si>
    <t>Zařízení č. 1 Větrání a částečné dotápění tělocvičen</t>
  </si>
  <si>
    <t>1.01</t>
  </si>
  <si>
    <t>VZT jednotka ve vnitřním stojatém standardním provedení ve složení:</t>
  </si>
  <si>
    <t xml:space="preserve">ventilátor přívod 6600 m3/hod 460 Pa </t>
  </si>
  <si>
    <t xml:space="preserve">ventilátor odvod 6600 m3/hod 400 Pa </t>
  </si>
  <si>
    <t xml:space="preserve">jednostupńová filtrace min EU 5, ZZT rotační výměník </t>
  </si>
  <si>
    <t xml:space="preserve">ohřívač - topná voda 70/50oC, volná komora pro přímý chladič jednookruhový </t>
  </si>
  <si>
    <t xml:space="preserve">včetně pružných manžet, rámu </t>
  </si>
  <si>
    <t>Montáž vzduchotechnické jednotky</t>
  </si>
  <si>
    <t>sys</t>
  </si>
  <si>
    <t>kpl</t>
  </si>
  <si>
    <t>Montáž kabeláže a komponentů MaR, Autorizovaná supervize a oživení jednotky</t>
  </si>
  <si>
    <t>1.03</t>
  </si>
  <si>
    <t xml:space="preserve">Regulační klapka těsná DN 500 mm </t>
  </si>
  <si>
    <t>Montáž  r klapky</t>
  </si>
  <si>
    <t>1.04</t>
  </si>
  <si>
    <t xml:space="preserve">Regulační klapka těsná DN 315 mm </t>
  </si>
  <si>
    <t>1.05</t>
  </si>
  <si>
    <t>Požární klapka čtyřhranná 900x400mm, spouštění ruční , teplotní 72 st. C, odolnost 60min, s koncovým spínačem signalizace polohy, montáž klapky dle manuálu výrobce</t>
  </si>
  <si>
    <t>Montáž požární klapky</t>
  </si>
  <si>
    <t>1.06</t>
  </si>
  <si>
    <t>Požární klapka kruhová DN 500 mm, spouštění ruční , teplotní 72 st. C, odolnost 60min, s koncovým spínačem signalizace polohy, montáž klapky dle manuálu výrobce</t>
  </si>
  <si>
    <t>1.07</t>
  </si>
  <si>
    <t>Tlumič hluku buňkový 500 x 200 x 1500 mm</t>
  </si>
  <si>
    <t>Montáž tlumiče hluku</t>
  </si>
  <si>
    <t>Tlumič hluku buňkový 500 x 200 x 1000 mm</t>
  </si>
  <si>
    <t>Krycí mřížka pletivo 1000x560mm</t>
  </si>
  <si>
    <t>Montáž mřížky</t>
  </si>
  <si>
    <t>Krycí mřížka pletivo 1000x630mm</t>
  </si>
  <si>
    <t>Vyústka obdélníková komfortní jednořadá s regulací R1 - 1025 x 125 mm do kruhového potrubí</t>
  </si>
  <si>
    <t>Montáž  vyústky</t>
  </si>
  <si>
    <t>Vyústka obdélníková komfortní dvouřadá s regulací R1 - 825 x 75 mm do kruhového potrubí</t>
  </si>
  <si>
    <t>.1.13</t>
  </si>
  <si>
    <t>Dýza kruhová pro velký dosah proudu provedení Al s kloubovým mechanismem pro možnost natočení směru proudu, s připojovacím nástavcem na kruhové potrubí DN 250 mm</t>
  </si>
  <si>
    <t>Montáž  dýzy</t>
  </si>
  <si>
    <t>1.14</t>
  </si>
  <si>
    <t xml:space="preserve">Regulační klapka listová R DN 250 mm </t>
  </si>
  <si>
    <t>Zařízení č. 2 Větrání šaten a umýváren M,  Ž</t>
  </si>
  <si>
    <t xml:space="preserve">ventilátor přívod 1400 m3/hod 280 Pa </t>
  </si>
  <si>
    <t xml:space="preserve">ventilátor odvod 1400 m3/hod 280 Pa </t>
  </si>
  <si>
    <t xml:space="preserve">jednostupńová filtrace min EU 5, ZZT deskový výměník </t>
  </si>
  <si>
    <t xml:space="preserve">ohřívač - topná voda 70/50oC,  </t>
  </si>
  <si>
    <t>2.02</t>
  </si>
  <si>
    <t xml:space="preserve">Talířový ventil plast DN 200 univerzál s montážním kroužkem a zděří  </t>
  </si>
  <si>
    <t>Montáž  ventilu</t>
  </si>
  <si>
    <t>2.05</t>
  </si>
  <si>
    <t>Stěnová mřížka  rozteč lamel 20mm - 400 x 150 s upevňovacím rámečkem bílá</t>
  </si>
  <si>
    <t>Zařízení č. 3 - Větrání sociálních zařízení M, Ž 1.PP</t>
  </si>
  <si>
    <t>Potrubní ventilátor digonální DN 160 připojení přes zvuktlumící hadici, Qv=370m3/h - dPext 150 Pa dvouotáčkové provedení</t>
  </si>
  <si>
    <t>Zpětná klapka do potrubí DN 160</t>
  </si>
  <si>
    <t xml:space="preserve">Montáž ZP klapky </t>
  </si>
  <si>
    <t>3.02</t>
  </si>
  <si>
    <t xml:space="preserve">Tlumič hluku do kruhového potrubí DN 160 L 600mm  </t>
  </si>
  <si>
    <t>Montáž  tlumiče</t>
  </si>
  <si>
    <t xml:space="preserve">Talířový ventil plast DN 125 s montážním kroužkem a zděří  </t>
  </si>
  <si>
    <t>Stěnová mřížka  rozteč lamel 20mm - 400 x 100 s upevňovacím rámečkem bílá</t>
  </si>
  <si>
    <t>Zařízení č. 4 - Větrání sociálních zařízení umývárny trenéři 1.NP vlevo</t>
  </si>
  <si>
    <t>4.01</t>
  </si>
  <si>
    <t>Potrubní ventilátor digonální DN 200 připojení přes zvuktlumící hadici, Qv=430m3/h - dPext 180 Pa dvouotáčkové provedení</t>
  </si>
  <si>
    <t>Zpětná klapka do potrubí DN 200</t>
  </si>
  <si>
    <t xml:space="preserve">Tlumič hluku do kruhového potrubí DN 200 L 600mm  </t>
  </si>
  <si>
    <t>Stěnová mřížka  rozteč lamel 20mm - 400 x 200 s upevňovacím rámečkem bílá</t>
  </si>
  <si>
    <t>Protidešťová žaluzie 450x250mm hl komaxit RAL dle barvy fasády, se sítem</t>
  </si>
  <si>
    <t>Montáž žaluzie</t>
  </si>
  <si>
    <t>Zařízení č. 5 - Větrání sociálních zařízení trenéři 1.NP</t>
  </si>
  <si>
    <t>Potrubní ventilátor digonální DN 125 připojení přes zvuktlumícxí hadici, Qv=80m3/h - dPext 150 Pa dvouotáčkové provedení</t>
  </si>
  <si>
    <t>Zpětná klapka do potrubí DN 125</t>
  </si>
  <si>
    <t xml:space="preserve">Tlumič hluku do kruhového potrubí DN 125 L 600mm  </t>
  </si>
  <si>
    <t>Stěnová mřížka  rozteč lamel 20mm - 200 x 100 s upevňovacím rámečkem bílá</t>
  </si>
  <si>
    <t xml:space="preserve">Talířový ventil plast DN 150 s montážním kroužkem a zděří  </t>
  </si>
  <si>
    <t>Zařízení č. 6 - Větrání umývárny a WC učitelé, vestavku posilovny 1.NP</t>
  </si>
  <si>
    <t>Potrubní ventilátor digonální DN 200 připojení přes zvuktlumící hadici, Qv=455m3/h - dPext 170 Pa dvouotáčkové provedení</t>
  </si>
  <si>
    <t>Protidešťová žaluzie 200x200mm hl komaxit RAL dle barvy fasády, se sítem</t>
  </si>
  <si>
    <t>Zařízení č. 7 - Větrání technické místnosti VZT, ÚT 1.PP</t>
  </si>
  <si>
    <t>Potrubní ventilátor digonální DN 160 připojení přes zvuktlumící hadici, Qv=275m3/h - dPext 180 Pa dvouotáčkové provedení</t>
  </si>
  <si>
    <t xml:space="preserve">Prostorový termostat instalace na stěnu, rozsah teplot 5 - 60 st. C včetně propojovacího kabelu </t>
  </si>
  <si>
    <t>7.03</t>
  </si>
  <si>
    <t>Hlavice výfuková kruhová DN 160 TPJ 481271</t>
  </si>
  <si>
    <t>Montáž  hlavice</t>
  </si>
  <si>
    <t>7.04</t>
  </si>
  <si>
    <t>Hlavice výfuková kruhová DN 200 TPJ 481271</t>
  </si>
  <si>
    <t>Zařízení č. 8 - Větrání CHÚC B</t>
  </si>
  <si>
    <t xml:space="preserve">Kanálový ventilátor profilu 800x500mm vč 2 ks tlumících manžet 800x500 mm Qv=6300m3/h - dPext 420 Pa jednootáčkové </t>
  </si>
  <si>
    <t>Uzavírací těsná klapka 1000x315mm ovládání S včetně zabudovaného servopohonu 230V</t>
  </si>
  <si>
    <t>Montáž klapky</t>
  </si>
  <si>
    <t>bm</t>
  </si>
  <si>
    <t>Protidešťová žaluzie 1200x550mm hl komaxit RAL dle barvy fasády, se sítem</t>
  </si>
  <si>
    <t>Krycí mřížka pletivo 1300x400mm volná pp min 70% bílá</t>
  </si>
  <si>
    <t xml:space="preserve">Mechanická přetlaková klapka s permanentními magnety pro udržení lamel v uzavřené poloze do dosažení požadovaného přetlaku 1000x800mm z pozinkovaného plechu, lamely Al, vertikální poloha </t>
  </si>
  <si>
    <t>Krycí mřížka pletivo 1000x800mm volná pp min. 70% bílá</t>
  </si>
  <si>
    <t>Zařízení č. 9 - Větrání technické místnosti SIL 1.PP</t>
  </si>
  <si>
    <t xml:space="preserve">Stěnový radiální ventilátor s protipožární skříní a uzávěrem, průměr výfukové příruby 100 mm včetně doběh relé a zpětné klapky Qv=min200m3/h - dPext min 80 Pa </t>
  </si>
  <si>
    <t>Stěnový protipožární uzávěr včetné krycích mřížek BATR EI 60 300x100mm, bílá</t>
  </si>
  <si>
    <t>Zařízení č. 10 - Větrání sociálních zařízení tělocvična 1.PP -2,75</t>
  </si>
  <si>
    <t>Vzduchotechnické potrubí a izolace</t>
  </si>
  <si>
    <t>Čtyřhranné ocel. potrubí sk. I rovné</t>
  </si>
  <si>
    <t>Montáž  potrubí rovné</t>
  </si>
  <si>
    <t>Čtyřhranné ocel. potrubí sk. I tvarovky</t>
  </si>
  <si>
    <t>Montáž  potrubí tvar</t>
  </si>
  <si>
    <t xml:space="preserve">Trouba SPIRO pozink  DN - 100 -  včetně 30% tvarovek třída těsnosti B </t>
  </si>
  <si>
    <t>Montáž  potrubí  100</t>
  </si>
  <si>
    <t>Trouba SPIRO - 125 - včetně tvarovek 30%</t>
  </si>
  <si>
    <t>Montáž  potrubí 125</t>
  </si>
  <si>
    <t>Trouba SPIRO - 150 - včetně tvarovek 30%</t>
  </si>
  <si>
    <t>Montáž  potrubí 150</t>
  </si>
  <si>
    <t>Trouba SPIRO - 160 - včetně tvarovek 30%</t>
  </si>
  <si>
    <t>Montáž  potrubí 160</t>
  </si>
  <si>
    <t>Trouba SPIRO - 180 - včetně tvarovek 30%</t>
  </si>
  <si>
    <t>Montáž  potrubí 180</t>
  </si>
  <si>
    <t>Trouba SPIRO - 200 - včetně tvarovek 30%</t>
  </si>
  <si>
    <t>Montáž  potrubí 200</t>
  </si>
  <si>
    <t>Trouba SPIRO - 250 - včetně tvarovek 30%</t>
  </si>
  <si>
    <t>Montáž  potrubí 250</t>
  </si>
  <si>
    <t>Trouba SPIRO - 315 - včetně tvarovek 30%</t>
  </si>
  <si>
    <t>Montáž  potrubí 315</t>
  </si>
  <si>
    <t>Trouba SPIRO - 500 - včetně tvarovek 20%</t>
  </si>
  <si>
    <t>Montáž  potrubí 500</t>
  </si>
  <si>
    <t xml:space="preserve">Tep a protihluk.izol.tl. 4 cm - iz. deskami nebo pásy interiér </t>
  </si>
  <si>
    <t>Montáž  TH izolace</t>
  </si>
  <si>
    <t>Tep a protihluk.izol.tl. 6 cm - iz. deskami nebo pásy exteriér oplechování</t>
  </si>
  <si>
    <t>Protipožární .izol.tl. 5-6 cm dle atestu 60 min</t>
  </si>
  <si>
    <t>Doplňkový materiál</t>
  </si>
  <si>
    <t xml:space="preserve">Montážní, těsnící a spojovací materiál (nosná táhla s kontramatkami a izolátory chvění, kotvení do stropu přes hmoždinky, šroubování k potrubí přes zlišty, těsnění přírub potrubí šňůrou na bázi PE, spojovací šrouby, podložky, matice </t>
  </si>
  <si>
    <t>Požární ucpávky</t>
  </si>
  <si>
    <t>Doprava a přesuny</t>
  </si>
  <si>
    <t>Zdvihací technika</t>
  </si>
  <si>
    <t>Lešení h 5 m</t>
  </si>
  <si>
    <t xml:space="preserve">Předávací řízení - oživení, zaregulování, uvedení do provozu, zkušební provoz, zaškolení obsluhy </t>
  </si>
  <si>
    <t>Botanická, Areál sportovních nadějí</t>
  </si>
  <si>
    <t>Příprava kabelových tras, montáž + dodávka</t>
  </si>
  <si>
    <t>No.</t>
  </si>
  <si>
    <t>Popis položky</t>
  </si>
  <si>
    <t>Počet</t>
  </si>
  <si>
    <t>Jedn. cena</t>
  </si>
  <si>
    <t>Svorka uzemňovací (mont. vč. materiálu)</t>
  </si>
  <si>
    <t>Změření zemního odporu</t>
  </si>
  <si>
    <t>CY 6H</t>
  </si>
  <si>
    <t>Vodič v trubkovodu CY 6</t>
  </si>
  <si>
    <t>Krabice ø  68 pod omítku vč. vysekání lůžka  (mont. vč. materiálu)</t>
  </si>
  <si>
    <t>Krabice ø  97 pod omítku vč. vysekání lůžka (mont. vč. materiálu)</t>
  </si>
  <si>
    <t>Krabice 150x150 pod omítku vč. vysekání lůžka (mont. vč. materiálu)</t>
  </si>
  <si>
    <t>Vyhledání vývodu, krabice</t>
  </si>
  <si>
    <t>Odvíčkování a zavíčkování krabice na závit</t>
  </si>
  <si>
    <t>Odvíčkování a zavíčkování krabice na 4 šrouby</t>
  </si>
  <si>
    <t>Trubka ohebná PVC  pod omítkou 25 mm (mont. vč. materiálu)</t>
  </si>
  <si>
    <t>Trubka ohebná PVC  pod omítkou 32 mm (mont. vč. materiálu)</t>
  </si>
  <si>
    <t>Trubka ohebná PVC pod omítkou 40 mm (mont. vč. materiálu)</t>
  </si>
  <si>
    <t>Značení trasy vedení</t>
  </si>
  <si>
    <t>Vodič v trubkovodu AY 2,5</t>
  </si>
  <si>
    <t>AY 2,5 B</t>
  </si>
  <si>
    <t>Řezání drážek, cihla pálená</t>
  </si>
  <si>
    <t>Zapravení drážek</t>
  </si>
  <si>
    <t>Demontáže stávajících zařízení</t>
  </si>
  <si>
    <t>Projekt skutečného stavu</t>
  </si>
  <si>
    <t>Drátěný žlab 200x50</t>
  </si>
  <si>
    <t>Příchytka pro kabel, certif. trasa s funkční integritou 30 minut</t>
  </si>
  <si>
    <t>Výkop 0,2m šir., 0,5m hl., vč. kabelového lože a záhozu</t>
  </si>
  <si>
    <t>Prostupy do objektu jsou součástí PD silnoproudu</t>
  </si>
  <si>
    <t>Osazení hmoždinky 6 mm cihla pálená (mont. vč. materiálu)</t>
  </si>
  <si>
    <t>Osazení hmoždinky 8 mm cihla pálená (mont. vč. materiálu)</t>
  </si>
  <si>
    <t>Protipož.ucpávka průch.stropem t= do 50 cm (mont. vč. materiálu)</t>
  </si>
  <si>
    <t>Rozvod univerzální kabeláže - montáž</t>
  </si>
  <si>
    <t>Montáž 19" panelu do 24 portů RJ 45 - nestín.</t>
  </si>
  <si>
    <t>Uložení kabelu 5.-6.kat. nestín. do trubky, žlabu, na rošt</t>
  </si>
  <si>
    <t>MONTÁŽ PANELU PRO PŘÍVOD 230V</t>
  </si>
  <si>
    <t>Ukončení - forma na kabelu 5.-6.kat. nestín.</t>
  </si>
  <si>
    <t>Měření 1 segmentu kabelu 5.-6.kat. nestín.</t>
  </si>
  <si>
    <t>Sestavení a montáž zásuvky do 2 modulů RJ 45</t>
  </si>
  <si>
    <t>Montáž modulu zásuvky RJ 45 - nestín.</t>
  </si>
  <si>
    <t>Údaj do měř. protokolu pro 1 segment sítě 5.-6. kat. nestín.</t>
  </si>
  <si>
    <t>Kompletace a vyhotovení měřícího protokolu</t>
  </si>
  <si>
    <t>Úpravy stávajících prvků ve skříni RACK</t>
  </si>
  <si>
    <t>Závěrečné práce ve skříni RACK</t>
  </si>
  <si>
    <t>Pomocné montážní práce</t>
  </si>
  <si>
    <t>Nezměřitelné pracovní výkony</t>
  </si>
  <si>
    <t>Rozvod univerzální kabeláže - dodávka</t>
  </si>
  <si>
    <t>Nástěnný rozvaděč, 19", v.18U(891mm),h.600mm,š.600mm, nedělený, UNIVERSAL, RAL70</t>
  </si>
  <si>
    <t>stojanový rozvaděč, 19",  v, 33U (1570mm) , h. 600mm,  š. 600mm  ECONOMY, RAL7035</t>
  </si>
  <si>
    <t>stojanový rozvaděč, 19",  v. 45U (2105mm) , h. 800 mm, š. 600mm, ECONOMY, RAL7035</t>
  </si>
  <si>
    <t>Vana výsuvného panelu FMP 3, určená pro osazeni čely FMP 3</t>
  </si>
  <si>
    <t>Čelo panelu FMP 3 pro osazení 12xDST nebo 12xDSC, neosazený</t>
  </si>
  <si>
    <t>Univerzální optický kabel 50/125um, OM2, 12 vláken, LSOH, Tight Buffered</t>
  </si>
  <si>
    <t>Standartní optická kazeta s držákem na 12 svárů, s víčkem</t>
  </si>
  <si>
    <t>Teplem smrštitelná ochrana sváru 60mm, ModNET</t>
  </si>
  <si>
    <t>Pigtail SC multimode 50/125um, 1m, ModNET</t>
  </si>
  <si>
    <t>Optický patch cord SC/SC 50/125um duplex, 2m, ModNET</t>
  </si>
  <si>
    <t>Police ukládací,h.250mm,19", 1U,30-60kg,RAL9005</t>
  </si>
  <si>
    <t>Vent.j.spodní(horní)220V/60W  4 ventil. ,termostat RAL7035</t>
  </si>
  <si>
    <t>19" jumper ring panel 1U, 5 úchytů hlubokých 64 mm, šedý</t>
  </si>
  <si>
    <t>ZÁSUVKOVÁ LIŠTA, 7x230 Vstř</t>
  </si>
  <si>
    <t>Modul RJ45, EIA 568B, kat. 5E, přímý se záclonkou, bílý</t>
  </si>
  <si>
    <t>Kabel UTP, PowerCat, kat.5E,  4páry</t>
  </si>
  <si>
    <t>PowerCat patch panel 1U, 24xRJ45, kat. 5E, 568B</t>
  </si>
  <si>
    <t>Kryt zásuvky komunikační</t>
  </si>
  <si>
    <t>upevňovací třmen pro 2 moduly RJ45</t>
  </si>
  <si>
    <t>upevňovací třmen pro 1 modul RJ45</t>
  </si>
  <si>
    <t xml:space="preserve">Rámeček pro elektroinstalační přístroje jednonásobný  </t>
  </si>
  <si>
    <t>Rozvod datové sítě - montáž</t>
  </si>
  <si>
    <t>MONTAZ SWITCHE 100/1000Mbps</t>
  </si>
  <si>
    <t>Montáž a nastavení ústředny</t>
  </si>
  <si>
    <t>Montáž panelu dom. telefonu</t>
  </si>
  <si>
    <t>Montáž čtečky do panelu</t>
  </si>
  <si>
    <t>Montáž zdroje</t>
  </si>
  <si>
    <t>Montáž sloupku, vč. základu</t>
  </si>
  <si>
    <t>Revize stávající sítě</t>
  </si>
  <si>
    <t>Rozvod datové sítě - dodávka</t>
  </si>
  <si>
    <t>2N Helios IP Verso zakladni jednotka s kamerou</t>
  </si>
  <si>
    <t>2N Helios IP Verso modul  5 tlacitek</t>
  </si>
  <si>
    <t>2N Helios IP Verso Ram pro instalaci na povrch, 2 moduly</t>
  </si>
  <si>
    <t>Doplňková sada čtečky do panelu</t>
  </si>
  <si>
    <t>Zdroj 12Vss pro napájení zámků</t>
  </si>
  <si>
    <t>Switch 24x10/100TX RJ-45 2x1000LX SC</t>
  </si>
  <si>
    <t>UPC 1000VA rack 1U</t>
  </si>
  <si>
    <t>Sloupek systémový pro panel DT</t>
  </si>
  <si>
    <t>Jednotný čas - montáž</t>
  </si>
  <si>
    <t>Montáž podružných hodin</t>
  </si>
  <si>
    <t>Kabel CYKY 2x1,5 ve zdi, v trubkách, žlabech</t>
  </si>
  <si>
    <t>Zkušební provoz, provozní knihy</t>
  </si>
  <si>
    <t xml:space="preserve">Revize </t>
  </si>
  <si>
    <t xml:space="preserve">Pomocný materiál </t>
  </si>
  <si>
    <t>Montáž svorkorkovnice</t>
  </si>
  <si>
    <t>Vyhledání stávajícího vývodu</t>
  </si>
  <si>
    <t>Jednotný čas - dodávka</t>
  </si>
  <si>
    <t>Hodiny podružné – 40 cm, 2 str. boční/stropní</t>
  </si>
  <si>
    <t>Hodiny podružné – 40 cm, nástěnné, jednostranné</t>
  </si>
  <si>
    <t>kabel CYKY 2x1,5</t>
  </si>
  <si>
    <t>Svorkovnice šroubová</t>
  </si>
  <si>
    <t>Zvonková signalizace - montáž</t>
  </si>
  <si>
    <t>Montáž zvonku</t>
  </si>
  <si>
    <t>Revize zdroje, měření</t>
  </si>
  <si>
    <t>Závěrečná zkouška rozvodu</t>
  </si>
  <si>
    <t>Zvonková signalizace - dodávka</t>
  </si>
  <si>
    <t>Zvonek školní 75 V</t>
  </si>
  <si>
    <t>Kabel CYKY 2x1,5</t>
  </si>
  <si>
    <t>Rozvod rozhlasu - montáž</t>
  </si>
  <si>
    <t>Kabel CYKY 4x1,5 ve zdi, v trubkách, žlabech</t>
  </si>
  <si>
    <t>Ukončení CYKY (nebo pod.)  4 x 1.5 nebo 2.5 mm2</t>
  </si>
  <si>
    <t>Svorkovnice do krabic svorka 4 pólová,</t>
  </si>
  <si>
    <t>Montáž regulátoru hlasitosti</t>
  </si>
  <si>
    <t>Měření výstupu ústředny</t>
  </si>
  <si>
    <t>Montáž kompletního reproduktoru</t>
  </si>
  <si>
    <t>Zkoušení reproduktorů při 1 prog.ústř.</t>
  </si>
  <si>
    <t>Revize stávající ústředny</t>
  </si>
  <si>
    <t>Rozvod rozhlasu - dodávka</t>
  </si>
  <si>
    <t>Nástěnný reproduktor 6W, 100V. svorkovnice</t>
  </si>
  <si>
    <t>Stropní reproduktor podhledoý, 6W, 100V</t>
  </si>
  <si>
    <t>podložka pro montáž na stěnu</t>
  </si>
  <si>
    <t>CYKY 4x1,5</t>
  </si>
  <si>
    <t>Regulátor hlasitosti</t>
  </si>
  <si>
    <t>Rozvod uzavřeného televizního okruhu - montáž</t>
  </si>
  <si>
    <t>ZATAŽ KAB UTP, FTP DO LIŠT, TRUBEK</t>
  </si>
  <si>
    <t>MĚŘENÍ 1 KABELU K5E,VYHOT. PROTOKOLU</t>
  </si>
  <si>
    <t>UKONČENÍ - FORMA NA KABELU UTP 5E.KAT</t>
  </si>
  <si>
    <t>Montáž videoústředny digitální + nastavení</t>
  </si>
  <si>
    <t>Montáž kamery na zeď</t>
  </si>
  <si>
    <t>Nastavení a oživení kamery venkovní</t>
  </si>
  <si>
    <t>Nastavení systému</t>
  </si>
  <si>
    <t>Instalace SOFTWARE (kompletní)</t>
  </si>
  <si>
    <t>Rozvod uzavřeného televizního okruhu - dodávka</t>
  </si>
  <si>
    <t>16 kamerové NVR, 8Mpix, 2x slot HDD, datp. propustnost min. 160/160 Mbps, 16x PoE, komprese H265, H.264</t>
  </si>
  <si>
    <t>IP kamera 4Mpix, venkovní provedení, WDR 120dB, napájení PoE, IR přísvit 30m</t>
  </si>
  <si>
    <t>HDD 2000 GB SATA</t>
  </si>
  <si>
    <t>Kabel, 4 páry, kat.5e, F/FTP, PVC</t>
  </si>
  <si>
    <t>Poplachový zabezpečovací systém - montáž</t>
  </si>
  <si>
    <t>Kabel SYKFY do 5x2x0,5  v trubkách, žlabech, lištách</t>
  </si>
  <si>
    <t>Kabel pro sběrnici</t>
  </si>
  <si>
    <t>Forma kabelová do délky 0,5 m na kabelu do 5x2</t>
  </si>
  <si>
    <t>MONT CIDLA INFRAPASIVNIHO</t>
  </si>
  <si>
    <t>MONTÁŽ  MAG. SPINACE</t>
  </si>
  <si>
    <t>MONTÁŽ KLÁVESNICE</t>
  </si>
  <si>
    <t>MONTÁŽ KONCENTRÁTORU</t>
  </si>
  <si>
    <t>Naprogr.středního syst. EZS</t>
  </si>
  <si>
    <t>Poplachový zabezpečovací systém - dodávka</t>
  </si>
  <si>
    <t>SYKFY [3x2x0,50]</t>
  </si>
  <si>
    <t>Kabel FTP, PowerCat, kat.5E,  4páry</t>
  </si>
  <si>
    <t>Infradetektor,  podhled pod detektor</t>
  </si>
  <si>
    <t>4-drátový závrtný MG kontakt</t>
  </si>
  <si>
    <t>Klávesnice K641LX</t>
  </si>
  <si>
    <t>ZX8 8-mi smyčkový koncentrátor vč. krabice</t>
  </si>
  <si>
    <t>Opakovač a oddělovač sběrnice</t>
  </si>
  <si>
    <t>Krabice podomítková, s tamper kontaktem</t>
  </si>
  <si>
    <t>Akustická signalizace-montáž</t>
  </si>
  <si>
    <t>Montáž adaptačního rámečku</t>
  </si>
  <si>
    <t>Montáž tlačítka</t>
  </si>
  <si>
    <t>Kabel CYKY, JY(St)Y v trubkách, žlabech, lištách</t>
  </si>
  <si>
    <t>Montáž signalizačního zařízení</t>
  </si>
  <si>
    <t>Montáž transformátoru</t>
  </si>
  <si>
    <t>Ukončení kabelů CYKY, JY(St)Y</t>
  </si>
  <si>
    <t>Oživení a odzkoušení systému</t>
  </si>
  <si>
    <t>Akustická signalizace-dodávka</t>
  </si>
  <si>
    <t>Sada pro nouzovou signalizaci: kontrolní modul s alarmem, tlačítko signální tahové, tlačítko resetovací, transformátor.</t>
  </si>
  <si>
    <t>Tlačítko prosvětlené signální</t>
  </si>
  <si>
    <t>Kabel JY(St)Y 2x2x0,8</t>
  </si>
  <si>
    <t>Kabel CYKY 3x1,5</t>
  </si>
  <si>
    <t>Větrání CHÚC - montáž</t>
  </si>
  <si>
    <t>Montáž centrály OTK</t>
  </si>
  <si>
    <t>Montáž větracího tlačítka</t>
  </si>
  <si>
    <t>Montáž detektoru větru a deště</t>
  </si>
  <si>
    <t>Montáž tlačítkového hlásiče pod omítku do vnitřního prostředí</t>
  </si>
  <si>
    <t>Montáž zásuvky aut.hlásiče pod omítku</t>
  </si>
  <si>
    <t>Montáž kompletního bodového hlásiče</t>
  </si>
  <si>
    <t>Kontrola funkce (čidla) hlásiče</t>
  </si>
  <si>
    <t>Uvedení požár.hlásiče do trvalého provozu</t>
  </si>
  <si>
    <t>Popis hlásiče štítkem</t>
  </si>
  <si>
    <t>Připojení vstupu a výstupu do systému OTK</t>
  </si>
  <si>
    <t>Přezk.funkce ovl.zaříz.připoj.na výstup nebo vstup EPS</t>
  </si>
  <si>
    <t>Kabel JY(St)Y,JXFE apod. do 5x2x0,8  pod omítku, do trubky, do žlabu</t>
  </si>
  <si>
    <t>Zaškolení obsluhy</t>
  </si>
  <si>
    <t>Větrání CHÚC - dodávka</t>
  </si>
  <si>
    <t>Požární centrála pro odvod kouře</t>
  </si>
  <si>
    <t>Větrací tlačítko</t>
  </si>
  <si>
    <t>Detektor větru a deště</t>
  </si>
  <si>
    <t>Požární tlačítko, červené</t>
  </si>
  <si>
    <t>OT-multisenzor. hlásič</t>
  </si>
  <si>
    <t>Sokl hlásiče v základní verzi</t>
  </si>
  <si>
    <t>JE-H(St)H E90 2x2x0,8</t>
  </si>
  <si>
    <t>JE-H(St)H E90 4x2x0,8</t>
  </si>
  <si>
    <t>CYKY 5x1,5</t>
  </si>
  <si>
    <t>CYKY 7x1,5</t>
  </si>
  <si>
    <t>slaboproudé rozvody</t>
  </si>
  <si>
    <t>Slaboproud celkem</t>
  </si>
  <si>
    <t>Areál sportovních nadějí, Brno, ul. Botanická</t>
  </si>
  <si>
    <t>Pocet</t>
  </si>
  <si>
    <t>J</t>
  </si>
  <si>
    <t>JC</t>
  </si>
  <si>
    <t>Suma</t>
  </si>
  <si>
    <t>Položky v soupise materiálu</t>
  </si>
  <si>
    <t>Jímací tyč JT1,5 s podložkou a přítěží - oblast Brno</t>
  </si>
  <si>
    <t>viz nabídka NUAGE</t>
  </si>
  <si>
    <t>Vodič AlMgSi D=8mm</t>
  </si>
  <si>
    <t>Svorka křížová</t>
  </si>
  <si>
    <t>SK</t>
  </si>
  <si>
    <t>Svorka spojovací</t>
  </si>
  <si>
    <t>SS</t>
  </si>
  <si>
    <t>Svorka na kovové části</t>
  </si>
  <si>
    <t>SP1</t>
  </si>
  <si>
    <t>Svorka zkušební</t>
  </si>
  <si>
    <t>SZ</t>
  </si>
  <si>
    <t>Označovací štítek</t>
  </si>
  <si>
    <t>OS</t>
  </si>
  <si>
    <t>Svorka univezzální / okapová Su / SO - vední na atice</t>
  </si>
  <si>
    <t>Podpěra vední na ploché střechy PV21d</t>
  </si>
  <si>
    <t>Podpěra stěnová PV7 28mm pod zateplení</t>
  </si>
  <si>
    <t>Střešní (atiková) prostupka na střechu</t>
  </si>
  <si>
    <t>Krabuce do zateplení (fasády)</t>
  </si>
  <si>
    <t>Provedení svodu ve sloupu</t>
  </si>
  <si>
    <t>obsahující</t>
  </si>
  <si>
    <t>2x zemnící terčík - nerez</t>
  </si>
  <si>
    <t>15m FeZn D=10mm</t>
  </si>
  <si>
    <t>2x SKz</t>
  </si>
  <si>
    <t>1x propojení s uzemnením hromosvodu</t>
  </si>
  <si>
    <t>Montáž systému - horolezecké práce</t>
  </si>
  <si>
    <t>Doprava, příprava materiálu</t>
  </si>
  <si>
    <t>Celkem hromosvod</t>
  </si>
  <si>
    <t>Část hromosvod - uzemnění</t>
  </si>
  <si>
    <t>Zemnící pásek FeZn 30/4</t>
  </si>
  <si>
    <t>Drát FeZn D=10mm</t>
  </si>
  <si>
    <t>SKz</t>
  </si>
  <si>
    <t>Propojení s uzemněním objektu</t>
  </si>
  <si>
    <t>Ochrana spojů - asfaltový nátěr 2x</t>
  </si>
  <si>
    <t>Montáž systému</t>
  </si>
  <si>
    <t>Poznámka: - výkopy neuvažovány, založeno do stavby</t>
  </si>
  <si>
    <t>Celkem hromosvod - jímací soustava</t>
  </si>
  <si>
    <t>Část hromosvod - jímací soustava</t>
  </si>
  <si>
    <t>Celkem hromosvod - uzemnění</t>
  </si>
  <si>
    <t>Věta</t>
  </si>
  <si>
    <t>Mj</t>
  </si>
  <si>
    <t>Materiál</t>
  </si>
  <si>
    <t>11Specifikace dodávky DT1</t>
  </si>
  <si>
    <t>Plastová rozvodnice na povrch vč.rámu s DIN lištami, výbavy  pro periferie, řídící systém a el obvody</t>
  </si>
  <si>
    <t xml:space="preserve"> 700x500x270, plné dveře, 2-bod. zav., dvojhrot. zám.</t>
  </si>
  <si>
    <t>Vývod jednofázový, motorový spouštěč,, stykač, přep A-O-R a sig.chodu na čelní desce</t>
  </si>
  <si>
    <t>Kompletní sada vč.zapojení do 0,1kW</t>
  </si>
  <si>
    <t>Vývod jednofázový, jističový</t>
  </si>
  <si>
    <t>Kompletní sada vč.zapojení</t>
  </si>
  <si>
    <t>Přívodní obvody pro nap. R., přepěťové ochrany, signalizace a vyp.R.,mont.zásuvka</t>
  </si>
  <si>
    <t>Drobný montážní materiál pro rozvadeč</t>
  </si>
  <si>
    <t>Kompletní sada</t>
  </si>
  <si>
    <t>Ochrana datových vedení v rozvaděči</t>
  </si>
  <si>
    <t>11Specifikace dodávky DT1 - celkem</t>
  </si>
  <si>
    <t>21Dodávky</t>
  </si>
  <si>
    <t>222Dodávky ŘS do DT1</t>
  </si>
  <si>
    <t>0138-141</t>
  </si>
  <si>
    <t>PLC -  KOMPAKTNÍ ŘÍDICÍ SYSTÉM pro UT (VS)</t>
  </si>
  <si>
    <t>DT1</t>
  </si>
  <si>
    <t>18AI,11DI,5AO,12DI, suma 44I/O</t>
  </si>
  <si>
    <t>Obsahuje řídící systém na bázi programovatelného automatu PLC od firmy , rozšiřující moduly I/O,</t>
  </si>
  <si>
    <t>138-141</t>
  </si>
  <si>
    <t>PLC - MALÝ KOMPAKTNÍ ŘÍDICÍ SYSTÉM</t>
  </si>
  <si>
    <t>138-191</t>
  </si>
  <si>
    <t xml:space="preserve"> 4AO,8DI,8DO,8AI,LCD displej 4x20znaků,RS485,RS232,ETHERNET,webserver,GSM</t>
  </si>
  <si>
    <t>0138-217</t>
  </si>
  <si>
    <t>GSM A GPRS KOMUNIKACE</t>
  </si>
  <si>
    <t>0138-221</t>
  </si>
  <si>
    <t>GSM-ANT3DB Anténa 3dB externí</t>
  </si>
  <si>
    <t>138-114</t>
  </si>
  <si>
    <t>ROZŠIŘUJÍCÍ V/V MODULY S PROTOKOLEM ARION</t>
  </si>
  <si>
    <t>138-902</t>
  </si>
  <si>
    <t>DM- 8xIN univ,8xAO 0-10V, rozlišení 12bitů</t>
  </si>
  <si>
    <t>0138-900</t>
  </si>
  <si>
    <t>DM- 8xIN univ,8xDO 24Vss,300mA</t>
  </si>
  <si>
    <t>138-82</t>
  </si>
  <si>
    <t>KOMUNIKAČNÍ PROPOJOVACÍ KABELY</t>
  </si>
  <si>
    <t>138-179</t>
  </si>
  <si>
    <t>KABEL232RR Kabel propojení , 2m, RJ45/RJ45</t>
  </si>
  <si>
    <t>138-188</t>
  </si>
  <si>
    <t>Ethernetový switch</t>
  </si>
  <si>
    <t>138-202</t>
  </si>
  <si>
    <t xml:space="preserve"> 5+1portů, 1x100MBpps, 5x10/100Mbps</t>
  </si>
  <si>
    <t>222Dodávky ŘS do DT1 - celkem</t>
  </si>
  <si>
    <t>222Dodávky MaR k DT1 (VS)</t>
  </si>
  <si>
    <t>37-45</t>
  </si>
  <si>
    <t>ODPOROVÝ   SNÍMAČ   TEPLOTY PROSTOROVÝ - VENKOVNÍ, Rozsah -30až+100°C,  Krytí IP65, typ:</t>
  </si>
  <si>
    <t>37-49</t>
  </si>
  <si>
    <t>NS 111  Obj.č.:01200200</t>
  </si>
  <si>
    <t>37-219</t>
  </si>
  <si>
    <t>ODPOROVÝ  SNÍMAČ  TEPLOTY PŘÍLOŽNÝ S HLAVICÍ, Krytí IP65, Měř.rozsah: 0 až 130°C</t>
  </si>
  <si>
    <t>37-223</t>
  </si>
  <si>
    <t>NS 141 .65, Obj.č.: 01800200</t>
  </si>
  <si>
    <t>0037-267</t>
  </si>
  <si>
    <t>Snímač teploty se stonkem a plastovou hlavicí, Krytí  IP65, Měřicí rozsah: -30 až 150 °C</t>
  </si>
  <si>
    <t>0037-269</t>
  </si>
  <si>
    <t>NS 121-70  Obj.č.014H0200</t>
  </si>
  <si>
    <t>0037-282</t>
  </si>
  <si>
    <t>Jímka nerezová JS130</t>
  </si>
  <si>
    <t>0037-283</t>
  </si>
  <si>
    <t>JS 130-50  - G 1/2", délka 50 mm</t>
  </si>
  <si>
    <t>37-701</t>
  </si>
  <si>
    <t>Návarek přímý</t>
  </si>
  <si>
    <t>37-703</t>
  </si>
  <si>
    <t>28x50 nerez</t>
  </si>
  <si>
    <t>1123-4036</t>
  </si>
  <si>
    <t>ELEKTROINSTALAČNÍ KRABICE - V UZAVŘENÉM PROVEDENÍ PLASTOVÉ</t>
  </si>
  <si>
    <t>1123-4047</t>
  </si>
  <si>
    <t>8130 KRABICE  S KRYTÍM IP 54</t>
  </si>
  <si>
    <t>1265-18</t>
  </si>
  <si>
    <t>SVORKOVNICE KRABICOVÁ</t>
  </si>
  <si>
    <t>1265-23</t>
  </si>
  <si>
    <t>273-112 2x1-2,5mm2</t>
  </si>
  <si>
    <t>0133-1578</t>
  </si>
  <si>
    <t>plováčkový snímač hladiny svislý,-30-+130st.C, 250Vac,100Vac,1A(R)(15W), 2m vodič</t>
  </si>
  <si>
    <t>0133-1579</t>
  </si>
  <si>
    <t>typ LRNV</t>
  </si>
  <si>
    <t>Termostat příložný havarijní - nastavitelný</t>
  </si>
  <si>
    <t>1260-185</t>
  </si>
  <si>
    <t>BRC 87501 příložný termostat</t>
  </si>
  <si>
    <t>0126-117</t>
  </si>
  <si>
    <t>0126-121</t>
  </si>
  <si>
    <t>DN15  Kvs=1,63, připojení RP 1/2", dod.UT</t>
  </si>
  <si>
    <t>0126-125</t>
  </si>
  <si>
    <t>DN20  Kvs=4, připojení RP 3/4", dod.UT</t>
  </si>
  <si>
    <t>126-243</t>
  </si>
  <si>
    <t>126-245</t>
  </si>
  <si>
    <t>ARA 659 krout.m 6(Nm), doba běhu 90° 45/120s</t>
  </si>
  <si>
    <t>9999-669</t>
  </si>
  <si>
    <t>HOUKAČKA</t>
  </si>
  <si>
    <t>9999-670</t>
  </si>
  <si>
    <t xml:space="preserve"> 230V, 50Hz</t>
  </si>
  <si>
    <t>222Dodávky MaR k DT1 (VS) - celkem</t>
  </si>
  <si>
    <t>21Dodávky - celkem</t>
  </si>
  <si>
    <t>31Elektromontáže</t>
  </si>
  <si>
    <t>222 SW k ŘS DT1</t>
  </si>
  <si>
    <t>0133-569</t>
  </si>
  <si>
    <t>za 1 datový bod - regulátoru</t>
  </si>
  <si>
    <t>0133-571</t>
  </si>
  <si>
    <t>za konfiguraci a naprogramování displeje</t>
  </si>
  <si>
    <t>za konfiguraci a nastavení  GSM</t>
  </si>
  <si>
    <t>za konfiguraci a nastavení Lan sítě</t>
  </si>
  <si>
    <t>222 SW k ŘS DT1 - celkem</t>
  </si>
  <si>
    <t>222Připojení DT1 do IP sítě školy</t>
  </si>
  <si>
    <t>9999-1280</t>
  </si>
  <si>
    <t>HODINOVE ZUCTOVACI SAZBY</t>
  </si>
  <si>
    <t>9999-1285</t>
  </si>
  <si>
    <t xml:space="preserve"> Vyhledani pripojovaciho mista</t>
  </si>
  <si>
    <t>9999-1286</t>
  </si>
  <si>
    <t xml:space="preserve"> Napojeni na stavajici zarizeni</t>
  </si>
  <si>
    <t>222Připojení DT1 do IP sítě školy - celkem</t>
  </si>
  <si>
    <t>222Instalační materiál</t>
  </si>
  <si>
    <t>9999-743</t>
  </si>
  <si>
    <t>MONTÁŽ ROZVODNIC</t>
  </si>
  <si>
    <t>9999-746</t>
  </si>
  <si>
    <t xml:space="preserve"> Do 100 kg</t>
  </si>
  <si>
    <t>KRABICE  S KRYTÍM IP 54</t>
  </si>
  <si>
    <t>1265-21</t>
  </si>
  <si>
    <t>273-104 3x1-2,5mm2</t>
  </si>
  <si>
    <t>1265-24</t>
  </si>
  <si>
    <t>273-403 3x1,5-4mm2</t>
  </si>
  <si>
    <t>1265-22</t>
  </si>
  <si>
    <t>273-105 5x1-2,5mm2</t>
  </si>
  <si>
    <t>1265-20</t>
  </si>
  <si>
    <t>273-103 8x1-2,5mm2</t>
  </si>
  <si>
    <t>1123-4683</t>
  </si>
  <si>
    <t>ELEKTROINSTALAČNÍ KRABICE - POD OMÍTKU</t>
  </si>
  <si>
    <t>1123-740</t>
  </si>
  <si>
    <t>KP 64/2 KRABICE PŘÍSTROJOVÁ - POD OMÍTKU</t>
  </si>
  <si>
    <t>222Instalační materiál - celkem</t>
  </si>
  <si>
    <t>222Kabely k DT1</t>
  </si>
  <si>
    <t>7002-492</t>
  </si>
  <si>
    <t>KABEL SILOVÝ,IZOLACE PVC</t>
  </si>
  <si>
    <t>7002-493</t>
  </si>
  <si>
    <t>CYKY-O 2x1.5 2x1.5 mm2, pevně</t>
  </si>
  <si>
    <t>7002-17</t>
  </si>
  <si>
    <t>7002-22</t>
  </si>
  <si>
    <t>CYKY-J 3x1.5 3x1.5 mm2, pevně</t>
  </si>
  <si>
    <t>7002-33</t>
  </si>
  <si>
    <t>CYKY-J 5x2.5 5x2.5 mm2, pevně</t>
  </si>
  <si>
    <t>7002-728</t>
  </si>
  <si>
    <t>KABEL STÍNĚNÝ</t>
  </si>
  <si>
    <t>7002-729</t>
  </si>
  <si>
    <t>JYTY-O 2x1 mm 2x1 mm, pevně</t>
  </si>
  <si>
    <t>9999-443</t>
  </si>
  <si>
    <t>UKONČENÍ  VODIČŮ V ROZVADĚČÍCH</t>
  </si>
  <si>
    <t>9999-444</t>
  </si>
  <si>
    <t xml:space="preserve"> Do   2,5 mm2</t>
  </si>
  <si>
    <t>9999-506</t>
  </si>
  <si>
    <t>UKONČENÍ A ZAPOJENÍ STÍNĚNÍ</t>
  </si>
  <si>
    <t>9999-507</t>
  </si>
  <si>
    <t xml:space="preserve"> Pláště kabelu</t>
  </si>
  <si>
    <t>9999-531</t>
  </si>
  <si>
    <t>UKONČENÍ KABELŮ PÁSKOU SL</t>
  </si>
  <si>
    <t>9999-532</t>
  </si>
  <si>
    <t xml:space="preserve"> 2x1 mm2</t>
  </si>
  <si>
    <t>9999-533</t>
  </si>
  <si>
    <t xml:space="preserve"> 3x1 mm2</t>
  </si>
  <si>
    <t>9999-535</t>
  </si>
  <si>
    <t xml:space="preserve"> 7x1 mm2</t>
  </si>
  <si>
    <t xml:space="preserve"> Popisovací štítek na kabel</t>
  </si>
  <si>
    <t>9999-1213</t>
  </si>
  <si>
    <t>PRŮRAZ CIHLOVÝM ZDIVEM</t>
  </si>
  <si>
    <t>9999-1216</t>
  </si>
  <si>
    <t xml:space="preserve"> O tloušťce 45cm</t>
  </si>
  <si>
    <t>9999-247</t>
  </si>
  <si>
    <t>PROTIPOŽÁRNÍ PŘEPÁŽKY</t>
  </si>
  <si>
    <t>9999-249</t>
  </si>
  <si>
    <t xml:space="preserve"> Protip.průchod stěnou</t>
  </si>
  <si>
    <t>222Kabely k DT1 - celkem</t>
  </si>
  <si>
    <t>222Kabeláž pro VZT1,VZT2</t>
  </si>
  <si>
    <t>7002-497</t>
  </si>
  <si>
    <t>CYKY-O 3x1.5 3x1.5 mm2, pevně</t>
  </si>
  <si>
    <t>7002-23</t>
  </si>
  <si>
    <t>CYKY-J 3x2.5 3x2.5 mm2, pevně</t>
  </si>
  <si>
    <t>7002-26</t>
  </si>
  <si>
    <t>CYKY-J 4x1.5 4x1.5 mm2, pevně</t>
  </si>
  <si>
    <t>7002-32</t>
  </si>
  <si>
    <t>CYKY-J 5x1.5 5x1.5 mm2, pevně</t>
  </si>
  <si>
    <t>7002-34</t>
  </si>
  <si>
    <t>CYKY-J 5x4 5x4 mm2, pevně</t>
  </si>
  <si>
    <t>1026-407</t>
  </si>
  <si>
    <t>Cat. 6 - SOLID</t>
  </si>
  <si>
    <t>1026-181</t>
  </si>
  <si>
    <t>Cat.6A F/FTP FRNC UC500 AS23 Cat.6A 4P FRNC</t>
  </si>
  <si>
    <t>7002-423</t>
  </si>
  <si>
    <t>KABEL SILOVÝ STÍNĚNÝ</t>
  </si>
  <si>
    <t>7002-424</t>
  </si>
  <si>
    <t>CYKFY-J 4x2.5 4x2.5 mm2, pevně</t>
  </si>
  <si>
    <t>7002-588</t>
  </si>
  <si>
    <t>ŠŇŮRA STŘEDNÍ</t>
  </si>
  <si>
    <t>7002-589</t>
  </si>
  <si>
    <t>H05VV-F-X 2x0.75 2x0.75 mm2, pevně</t>
  </si>
  <si>
    <t>7002-590</t>
  </si>
  <si>
    <t>H05VV-F-X 2x 1 2x 1 mm2, pevně</t>
  </si>
  <si>
    <t>7002-594</t>
  </si>
  <si>
    <t>H05VV-F-X 3x1 3x1 mm2, pevně</t>
  </si>
  <si>
    <t>7002-830</t>
  </si>
  <si>
    <t>SDĚLOVACÍ KABEL</t>
  </si>
  <si>
    <t>7002-844</t>
  </si>
  <si>
    <t>YCYM 2x2x0,8 2x2x0,8 mm, pevně</t>
  </si>
  <si>
    <t>7002-133</t>
  </si>
  <si>
    <t>ŠŇŮRA  IZOLACE PVC</t>
  </si>
  <si>
    <t>7002-135</t>
  </si>
  <si>
    <t>VM03V2H-H 2x0.5 2x0.5 mm2, pevně</t>
  </si>
  <si>
    <t>9999-534</t>
  </si>
  <si>
    <t xml:space="preserve"> 4x1 mm2</t>
  </si>
  <si>
    <t>9999-412</t>
  </si>
  <si>
    <t>UKONČENÍ KABELŮ SMRŠŤOVACÍ</t>
  </si>
  <si>
    <t>9999-413</t>
  </si>
  <si>
    <t>ZÁKLOPKOU</t>
  </si>
  <si>
    <t>9999-421</t>
  </si>
  <si>
    <t xml:space="preserve"> 5x4   mm2</t>
  </si>
  <si>
    <t>9999-250</t>
  </si>
  <si>
    <t>9999-252</t>
  </si>
  <si>
    <t xml:space="preserve"> Obal protipož.hlavní-pyrofol</t>
  </si>
  <si>
    <t>9999-256</t>
  </si>
  <si>
    <t xml:space="preserve"> Ucpávka protipožár.jednoduchá</t>
  </si>
  <si>
    <t>9999-264</t>
  </si>
  <si>
    <t>PROTIPOŽÁRNÍ NÁSTŘIK KABELŮ</t>
  </si>
  <si>
    <t>9999-265</t>
  </si>
  <si>
    <t xml:space="preserve"> Kabel do průměru 3cm</t>
  </si>
  <si>
    <t>222Kabeláž pro VZT1,VZT2 - celkem</t>
  </si>
  <si>
    <t>222Nosné konstrukce</t>
  </si>
  <si>
    <t>1245-19</t>
  </si>
  <si>
    <t>KABELOVÝ ŽLAB PLECHOVÝ</t>
  </si>
  <si>
    <t>1245-20</t>
  </si>
  <si>
    <t>DÉLKA 3 M VČETNĚ SPOJEK</t>
  </si>
  <si>
    <t>1245-21</t>
  </si>
  <si>
    <t>A SPOJOVACÍHO MAT.</t>
  </si>
  <si>
    <t>1245-22</t>
  </si>
  <si>
    <t>62/50 žlab s víkem</t>
  </si>
  <si>
    <t>1245-25</t>
  </si>
  <si>
    <t>125/100 žlab s víkem</t>
  </si>
  <si>
    <t>1245-176</t>
  </si>
  <si>
    <t>PŘEPÁŽKA KABELOVÉHO</t>
  </si>
  <si>
    <t>1245-177</t>
  </si>
  <si>
    <t>ŽLABU VÝŠKA 50</t>
  </si>
  <si>
    <t>1245-178</t>
  </si>
  <si>
    <t xml:space="preserve"> přepážka  2m</t>
  </si>
  <si>
    <t>1245-180</t>
  </si>
  <si>
    <t>1245-181</t>
  </si>
  <si>
    <t>ŽLABU VÝŠKA 100</t>
  </si>
  <si>
    <t>1245-182</t>
  </si>
  <si>
    <t>1126-76</t>
  </si>
  <si>
    <t>PŘÍSLUŠENSTVÍ KABELOVÝCH ŽLABŮ</t>
  </si>
  <si>
    <t>1126-77</t>
  </si>
  <si>
    <t xml:space="preserve"> Nosník žlabu šíře 62mm</t>
  </si>
  <si>
    <t>1126-78</t>
  </si>
  <si>
    <t xml:space="preserve"> Nosník žlabu šíře 125mm</t>
  </si>
  <si>
    <t>1126-80</t>
  </si>
  <si>
    <t xml:space="preserve"> Redukce pro žlab výšky 50mm</t>
  </si>
  <si>
    <t>1126-81</t>
  </si>
  <si>
    <t xml:space="preserve"> Redukce pro žlab výšky 100mm</t>
  </si>
  <si>
    <t>1123-4657</t>
  </si>
  <si>
    <t>Tuhé elektroinstalační trubky</t>
  </si>
  <si>
    <t>1123-4658</t>
  </si>
  <si>
    <t>Nízké mechanické namáhání (320N)</t>
  </si>
  <si>
    <t>1123-4513</t>
  </si>
  <si>
    <t>1520 TRUBKA TUHÁ PVC 320N délka 3 m barva světle šedá</t>
  </si>
  <si>
    <t>1123-4665</t>
  </si>
  <si>
    <t>Ocelové závitové trubky (1250N)</t>
  </si>
  <si>
    <t>1123-408</t>
  </si>
  <si>
    <t>6016 TRUBKA OCEL. ZÁVITOVÁ - LAKOVANÁ - 3m, pevně</t>
  </si>
  <si>
    <t>1123-4141</t>
  </si>
  <si>
    <t>LIŠTA VKLÁDACÍ - 40X15 + KRYTY</t>
  </si>
  <si>
    <t>1123-4142</t>
  </si>
  <si>
    <t>LV 40X15 LIŠTA VKLÁDACÍ (2m)</t>
  </si>
  <si>
    <t>1123-4257</t>
  </si>
  <si>
    <t>LIŠTA HRANATÁ - 40X40 + KRYTY</t>
  </si>
  <si>
    <t>1123-4258</t>
  </si>
  <si>
    <t>LH 40X40 LIŠTA HRANATÁ (2m) - DVOJITÝ ZÁMEK</t>
  </si>
  <si>
    <t>1123-4650</t>
  </si>
  <si>
    <t>SUPER MONOFLEX HFPP - střední mechanická odolnost 750N PP</t>
  </si>
  <si>
    <t>1123-1126</t>
  </si>
  <si>
    <t xml:space="preserve">1216EHFPP TRUBKA OHEBNÁ - SUPER MONOFLEX HFPP 16 750N </t>
  </si>
  <si>
    <t>9999-202</t>
  </si>
  <si>
    <t>TYČ PLOCHA OCELOVÁ-11373</t>
  </si>
  <si>
    <t>9999-204</t>
  </si>
  <si>
    <t>30x5mm (1,18 kg/m)</t>
  </si>
  <si>
    <t>9999-212</t>
  </si>
  <si>
    <t>ÚHELNIK ROVNORAMENNÝ-11373</t>
  </si>
  <si>
    <t>9999-215</t>
  </si>
  <si>
    <t>L 30x30x3mm (1,36 kg/m)</t>
  </si>
  <si>
    <t>9999-221</t>
  </si>
  <si>
    <t>TYČ PRŮŘEZU U - JAKOST 11 373</t>
  </si>
  <si>
    <t>9999-222</t>
  </si>
  <si>
    <t>U 50mm ( 5,59 kg/m)</t>
  </si>
  <si>
    <t>9999-227</t>
  </si>
  <si>
    <t>PLECH OCELOVÝ JEMNÝ-11373</t>
  </si>
  <si>
    <t>9999-229</t>
  </si>
  <si>
    <t>Sila 1,5mm (12 kg/m2)</t>
  </si>
  <si>
    <t>9999-237</t>
  </si>
  <si>
    <t>PROFIL TENKOSTĚNNÝ UZAVŘENÝ</t>
  </si>
  <si>
    <t>9999-239</t>
  </si>
  <si>
    <t>50x35x2 (2,54kg/m) 3602720</t>
  </si>
  <si>
    <t>9999-243</t>
  </si>
  <si>
    <t>PROFIL TENKOSTĚNNÝ OTEVŘENÝ</t>
  </si>
  <si>
    <t>9999-244</t>
  </si>
  <si>
    <t>U 40x40x3 (2,60kg/m) 6310330</t>
  </si>
  <si>
    <t>9999-191</t>
  </si>
  <si>
    <t>OCEL.NOSNÉ KONSTR.PRO PŘÍSTR.</t>
  </si>
  <si>
    <t>9999-192</t>
  </si>
  <si>
    <t xml:space="preserve">do 5kg </t>
  </si>
  <si>
    <t>9999-193</t>
  </si>
  <si>
    <t xml:space="preserve">do 10kg </t>
  </si>
  <si>
    <t>9999-194</t>
  </si>
  <si>
    <t xml:space="preserve">do 50kg </t>
  </si>
  <si>
    <t>9999-195</t>
  </si>
  <si>
    <t xml:space="preserve">do 100kg </t>
  </si>
  <si>
    <t>222Nosné konstrukce - celkem</t>
  </si>
  <si>
    <t>222Pospojování , uzemnění</t>
  </si>
  <si>
    <t>7002-1</t>
  </si>
  <si>
    <t>VODIČ JEDNOŽILOVÝ, IZOLACE PVC</t>
  </si>
  <si>
    <t>7002-7</t>
  </si>
  <si>
    <t>CY 6 6 mm2,, pevně</t>
  </si>
  <si>
    <t>7002-8</t>
  </si>
  <si>
    <t>CY 10 10 mm2,, pevně</t>
  </si>
  <si>
    <t>1244-100</t>
  </si>
  <si>
    <t>ZINKOVANÉ PROVEDENÍ</t>
  </si>
  <si>
    <t>1244-1</t>
  </si>
  <si>
    <t>OCELOVÝ DRÁT POZINKOVANÝ</t>
  </si>
  <si>
    <t>1244-2</t>
  </si>
  <si>
    <t>Drát 8 drát o 8mm(0,40kg/m), pevně</t>
  </si>
  <si>
    <t>1127-65</t>
  </si>
  <si>
    <t>Svorka</t>
  </si>
  <si>
    <t>1127-67</t>
  </si>
  <si>
    <t>SK křížová</t>
  </si>
  <si>
    <t>1127-160</t>
  </si>
  <si>
    <t>Svorka - prov.Cu</t>
  </si>
  <si>
    <t>1127-162</t>
  </si>
  <si>
    <t xml:space="preserve">SP01 připojovací </t>
  </si>
  <si>
    <t>1127-161</t>
  </si>
  <si>
    <t xml:space="preserve">SS spojovací </t>
  </si>
  <si>
    <t>1042-152</t>
  </si>
  <si>
    <t>ZEMNÍCÍ SVORKA</t>
  </si>
  <si>
    <t>1042-12</t>
  </si>
  <si>
    <t xml:space="preserve">ZSA16 </t>
  </si>
  <si>
    <t>1042-13</t>
  </si>
  <si>
    <t>Cu pás.ZS16 Pásek uzemňovací Cu, 0.5m</t>
  </si>
  <si>
    <t>222Pospojování , uzemnění - celkem</t>
  </si>
  <si>
    <t>222HZS</t>
  </si>
  <si>
    <t>9999-1287</t>
  </si>
  <si>
    <t xml:space="preserve"> Priprava ke komplexni zkousce</t>
  </si>
  <si>
    <t>9999-1288</t>
  </si>
  <si>
    <t xml:space="preserve"> Zkusebni provoz</t>
  </si>
  <si>
    <t>9999-1289</t>
  </si>
  <si>
    <t xml:space="preserve"> Zauceni obsluhy</t>
  </si>
  <si>
    <t>9999-1290</t>
  </si>
  <si>
    <t xml:space="preserve"> Zabezpeceni pracoviste</t>
  </si>
  <si>
    <t>9999-1291</t>
  </si>
  <si>
    <t xml:space="preserve"> Montaz</t>
  </si>
  <si>
    <t>9999-1294</t>
  </si>
  <si>
    <t>KOORDINACE POSTUPU PRACI</t>
  </si>
  <si>
    <t>9999-1295</t>
  </si>
  <si>
    <t xml:space="preserve"> S ostatnimi profesemi</t>
  </si>
  <si>
    <t>9999-1296</t>
  </si>
  <si>
    <t>PROVEDENI REVIZNICH ZKOUSEK</t>
  </si>
  <si>
    <t>9999-1297</t>
  </si>
  <si>
    <t>DLE CSN 331500</t>
  </si>
  <si>
    <t>9999-1298</t>
  </si>
  <si>
    <t xml:space="preserve"> Revizni technik</t>
  </si>
  <si>
    <t>9999-1299</t>
  </si>
  <si>
    <t xml:space="preserve"> Spoluprace s reviz.technikem</t>
  </si>
  <si>
    <t>222HZS - celkem</t>
  </si>
  <si>
    <t>31Elektromontáže - celkem</t>
  </si>
  <si>
    <t>Hodnota A</t>
  </si>
  <si>
    <t>Hodnota B</t>
  </si>
  <si>
    <t>Základní náklady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</si>
  <si>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</si>
  <si>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</si>
  <si>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</si>
  <si>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</si>
  <si>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</si>
  <si>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Mezisoučet 2</t>
  </si>
  <si>
    <t>Základní náklady celkem</t>
  </si>
  <si>
    <t>Náklady celkem</t>
  </si>
  <si>
    <t>Součty odstavců</t>
  </si>
  <si>
    <t xml:space="preserve">  222 SW k ŘS DT1</t>
  </si>
  <si>
    <t xml:space="preserve">  222Připojení DT1 do IP sítě školy</t>
  </si>
  <si>
    <t xml:space="preserve">  222Instalační materiál</t>
  </si>
  <si>
    <t xml:space="preserve">  222Kabely k DT1</t>
  </si>
  <si>
    <t xml:space="preserve">  222Kabeláž pro VZT1,VZT2</t>
  </si>
  <si>
    <t xml:space="preserve">  222Nosné konstrukce</t>
  </si>
  <si>
    <t xml:space="preserve">  222Pospojování , uzemnění</t>
  </si>
  <si>
    <t xml:space="preserve">  222HZS</t>
  </si>
  <si>
    <t>Rozvaděč RH</t>
  </si>
  <si>
    <t>Specifikace je provedena v programu Verox 1.8.8.2</t>
  </si>
  <si>
    <t>Specifikace dle výkresu č. D.1.4.e.08</t>
  </si>
  <si>
    <t>Oceloplechová skříň IP40/IP20</t>
  </si>
  <si>
    <t>600x2250x400mm (d x v x hl), uzamykatelná, osazení na</t>
  </si>
  <si>
    <t>podlahu, nátěr typový - kompletní</t>
  </si>
  <si>
    <t>Mezipole rozvaděče IP40/IP00</t>
  </si>
  <si>
    <t>200x2250x400mm (d x v x hl), nátěr typový - kompletní</t>
  </si>
  <si>
    <t>Boční zákryt rozvaděče</t>
  </si>
  <si>
    <t>Schránka na výkresy</t>
  </si>
  <si>
    <t>Sběrnice Cu 40x5mm - L1,L2,L3 (1ks=1m)</t>
  </si>
  <si>
    <t>6</t>
  </si>
  <si>
    <t>Sběrnice Cu 32x5mm - PEN, PE,N (1ks=1m)</t>
  </si>
  <si>
    <t>7</t>
  </si>
  <si>
    <t>Zákryt přípojnic ve 2.poli rozvaděče, l=600mm</t>
  </si>
  <si>
    <t>8</t>
  </si>
  <si>
    <t>Štítek na přístroje</t>
  </si>
  <si>
    <t>Odpínač 3-pólový 36kA ozn. 01QM1</t>
  </si>
  <si>
    <t>Spínací blok + blok odpínače do 250A</t>
  </si>
  <si>
    <t>podpěťová cívka 230VAC,</t>
  </si>
  <si>
    <t>pomocný přepínací kontakt 1Z/1V, vč. připoj. sady</t>
  </si>
  <si>
    <t>Jistič 3-pólový 36kA ozn. 02FA1</t>
  </si>
  <si>
    <t>Charakteristika D distribuční</t>
  </si>
  <si>
    <t>Spínací blok do 250A, nadproudová spoušť 100-250A</t>
  </si>
  <si>
    <t>vč. připoj. sady</t>
  </si>
  <si>
    <t>Blok zpoždění BZ-BX, 230VAC, zpoždění 1sec.</t>
  </si>
  <si>
    <t>ZKUŠEBNÍ SVORKOVNICE ZS1B, 13xSVORKA</t>
  </si>
  <si>
    <t>Musí splňovat požadavky připojovacích podmínek E-on</t>
  </si>
  <si>
    <t>Měřící trafo MPT 250/5A, tř.př. 0.5S, 10VA, cejchováno</t>
  </si>
  <si>
    <t>14</t>
  </si>
  <si>
    <t>Montáž elektroměru 02ET1 - dodávka Eon</t>
  </si>
  <si>
    <t>15</t>
  </si>
  <si>
    <t>Montáž elektroměru 03ET1 - stávající</t>
  </si>
  <si>
    <t>16</t>
  </si>
  <si>
    <t>Jistič 1-pol. 10kA, 2B-1, 2A</t>
  </si>
  <si>
    <t>17</t>
  </si>
  <si>
    <t>Jistič 1-pol. 10kA, 25B-1, 25A</t>
  </si>
  <si>
    <t>18</t>
  </si>
  <si>
    <t>Odpínač válcových pojistek 1-pól. 500VAC - do 32A</t>
  </si>
  <si>
    <t>19</t>
  </si>
  <si>
    <t>Pojistková vložka válcová 500VAC - 16A gG</t>
  </si>
  <si>
    <t>20</t>
  </si>
  <si>
    <t>Pojistková vložka válcová 500VAC - 25A gG</t>
  </si>
  <si>
    <t>21</t>
  </si>
  <si>
    <t>Odpínač válcových pojistek 3-pól. 500VAC - do 32A</t>
  </si>
  <si>
    <t>22</t>
  </si>
  <si>
    <t>Pojistková vložka válcová 500VAC - 20A gG</t>
  </si>
  <si>
    <t>23</t>
  </si>
  <si>
    <t>24</t>
  </si>
  <si>
    <t>Odpínač válcových pojistek 3-pól. 500VAC - do 63A</t>
  </si>
  <si>
    <t>25</t>
  </si>
  <si>
    <t>Pojistková vložka válcová 500VAC - 32A gG</t>
  </si>
  <si>
    <t>26</t>
  </si>
  <si>
    <t>Pojistková vložka válcová 500VAC - 40A gG</t>
  </si>
  <si>
    <t>27</t>
  </si>
  <si>
    <t>Pojistková vložka válcová 500VAC - 50A gG</t>
  </si>
  <si>
    <t>28</t>
  </si>
  <si>
    <t>Pojistková vložka válcová 500VAC - 63A gG</t>
  </si>
  <si>
    <t>29</t>
  </si>
  <si>
    <t>Pojistkový odpínač 3-pól. 500VAC - do 160A</t>
  </si>
  <si>
    <t>30</t>
  </si>
  <si>
    <t>Pojistkový odpínač 3-pól. 500VAC - do 250A</t>
  </si>
  <si>
    <t>31</t>
  </si>
  <si>
    <t>Pojistková vložka 500VAC - 160A gG</t>
  </si>
  <si>
    <t>32</t>
  </si>
  <si>
    <t>Pojistková vložka 500VAC - 100A gG</t>
  </si>
  <si>
    <t>33</t>
  </si>
  <si>
    <t>Svorka 2,5mm2</t>
  </si>
  <si>
    <t>34</t>
  </si>
  <si>
    <t>Svorka 4 mm2</t>
  </si>
  <si>
    <t>35</t>
  </si>
  <si>
    <t>Svorka 6mm2</t>
  </si>
  <si>
    <t>36</t>
  </si>
  <si>
    <t>Svorka 10mm2</t>
  </si>
  <si>
    <t>37</t>
  </si>
  <si>
    <t>Svorka 16mm2</t>
  </si>
  <si>
    <t>Svorka 35mm2</t>
  </si>
  <si>
    <t>39</t>
  </si>
  <si>
    <t>Svorka 70mm2</t>
  </si>
  <si>
    <t>40</t>
  </si>
  <si>
    <t>Svorka 120mm2</t>
  </si>
  <si>
    <t>41</t>
  </si>
  <si>
    <t>Vývodky Pg16 12-14 mm</t>
  </si>
  <si>
    <t>42</t>
  </si>
  <si>
    <t>Vývodky Pg21 15-17 mm</t>
  </si>
  <si>
    <t>43</t>
  </si>
  <si>
    <t>Vývodky Pg29 24-26 mm</t>
  </si>
  <si>
    <t>44</t>
  </si>
  <si>
    <t>Vývodky Pg36 22-32 mm</t>
  </si>
  <si>
    <t>45</t>
  </si>
  <si>
    <t>Vývodky Pg42 30-38 mm</t>
  </si>
  <si>
    <t>46</t>
  </si>
  <si>
    <t>Vývodky Pg48 34-44 mm</t>
  </si>
  <si>
    <t>VK</t>
  </si>
  <si>
    <t>Směrové značení vodičů</t>
  </si>
  <si>
    <t>sd</t>
  </si>
  <si>
    <t>Popisovací návlečky cílového značení vodičů a jejich osazení</t>
  </si>
  <si>
    <t>- bude upřesněno v dílenské dokumentaci rozvaděče</t>
  </si>
  <si>
    <t>Nevyrozpočtovatelné detaily a práce, projektová upřesnění</t>
  </si>
  <si>
    <t>7% z celkového materiálu a montáže</t>
  </si>
  <si>
    <t>Rozvaděč RH - celkem</t>
  </si>
  <si>
    <t>Rozvaděč RPS1</t>
  </si>
  <si>
    <t>51</t>
  </si>
  <si>
    <t>600x2000x400mm (d x v x hl), uzamykatelná, osazení na</t>
  </si>
  <si>
    <t>52</t>
  </si>
  <si>
    <t>53</t>
  </si>
  <si>
    <t>54</t>
  </si>
  <si>
    <t>Sběrnice Cu 32x5mm - L1,L2,L3 (1ks=1m)</t>
  </si>
  <si>
    <t>55</t>
  </si>
  <si>
    <t>Sběrnice Cu 25x5mm - PEN, PE,N (1ks=1m)</t>
  </si>
  <si>
    <t>56</t>
  </si>
  <si>
    <t>57</t>
  </si>
  <si>
    <t>SVODIČ BLESK. PROUDU SPD1+2</t>
  </si>
  <si>
    <t>VS/3, 75 kA (10/350)/3 póly, jiskřiště s varistorem v sérii</t>
  </si>
  <si>
    <t>dálková signalizace, svodič pro TN-C, např. Saltek</t>
  </si>
  <si>
    <t>58</t>
  </si>
  <si>
    <t>59</t>
  </si>
  <si>
    <t>Jistič 1-pol. 10kA, 10C-1, 10A</t>
  </si>
  <si>
    <t>60</t>
  </si>
  <si>
    <t>Jistič 1-pol. 10kA, 16C-1, 16A</t>
  </si>
  <si>
    <t>Jistič 1-pol. 10kA, 20C-1, 20A</t>
  </si>
  <si>
    <t>Jistič 1-pol. 10kA, 0.3D-1, 0,3A</t>
  </si>
  <si>
    <t>Ks</t>
  </si>
  <si>
    <t>Jistič 1-pol. 10kA, 0.5D-1, 0,5A</t>
  </si>
  <si>
    <t>Jistič 3-pol. 10kA, 16C-3, 16A</t>
  </si>
  <si>
    <t>65</t>
  </si>
  <si>
    <t>Jistič 3-pol. 10kA, 20C-3, 20A</t>
  </si>
  <si>
    <t>66</t>
  </si>
  <si>
    <t>Jistič 3-pol. 10kA, 25C-3, 25A</t>
  </si>
  <si>
    <t>67</t>
  </si>
  <si>
    <t>Jistič 3-pol. 10kA, 32C-3, 32A</t>
  </si>
  <si>
    <t>68</t>
  </si>
  <si>
    <t>Jistič 3-pol. 10kA, 40C-3, 40A</t>
  </si>
  <si>
    <t>69</t>
  </si>
  <si>
    <t>Jistič 3-pol. 10kA, 50C-3, 50A</t>
  </si>
  <si>
    <t>70</t>
  </si>
  <si>
    <t>Jistič 3-pol. 10kA, 80C-3, 80A</t>
  </si>
  <si>
    <t>71</t>
  </si>
  <si>
    <t>Pomocný kontakt 1Z/1V k jističi</t>
  </si>
  <si>
    <t>72</t>
  </si>
  <si>
    <t>Proudový chránič s nadproudovou ochranou, 10kA</t>
  </si>
  <si>
    <t>10C-1N-030AC-G, 10A, citl. 30mA</t>
  </si>
  <si>
    <t>73</t>
  </si>
  <si>
    <t>Proudový chránič, 10kA, 25-4-030A-G, 25A, citl. 30mA</t>
  </si>
  <si>
    <t>74</t>
  </si>
  <si>
    <t>Stykač dvoupolový,400VAC</t>
  </si>
  <si>
    <t>20A, cívka 230V st, s manuálním ovládáním</t>
  </si>
  <si>
    <t>75</t>
  </si>
  <si>
    <t>Stykač čtyřpólový,400VAC</t>
  </si>
  <si>
    <t>40A, cívka 230V st, s manuálním ovládáním</t>
  </si>
  <si>
    <t>76</t>
  </si>
  <si>
    <t>Pomocný kontakt ke stykači,  PK 1Z/1V</t>
  </si>
  <si>
    <t>77</t>
  </si>
  <si>
    <t>Schodišťový spínač, 230VAC, 0.5-10min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</si>
  <si>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</si>
  <si>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</si>
  <si>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</si>
  <si>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</si>
  <si>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</si>
  <si>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</si>
  <si>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</si>
  <si>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</si>
  <si>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</si>
  <si>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Rozvaděč RPS1 - celkem</t>
  </si>
  <si>
    <t>Rozvaděč RPS2</t>
  </si>
  <si>
    <t>101</t>
  </si>
  <si>
    <t>Rozvodnice pod omítku oceloplechová/plastová</t>
  </si>
  <si>
    <t>IP40/IP20, (v x š x hl) 760x425x91mm,</t>
  </si>
  <si>
    <t>72 modulů, bílé dveře, vč. příslušenství</t>
  </si>
  <si>
    <t>102</t>
  </si>
  <si>
    <t>103</t>
  </si>
  <si>
    <t>104</t>
  </si>
  <si>
    <t>Přepěťová ochrana SPD T2</t>
  </si>
  <si>
    <t>V/4 S 160 kA (8/20)/4 póly, dálková signalizace pro TN-S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</si>
  <si>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</si>
  <si>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</si>
  <si>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</si>
  <si>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</si>
  <si>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</si>
  <si>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</si>
  <si>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</si>
  <si>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</si>
  <si>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</si>
  <si>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</si>
  <si>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</si>
  <si>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</si>
  <si>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Vývodky Ste16 12-14 mm</t>
  </si>
  <si>
    <t>117</t>
  </si>
  <si>
    <t>Vývodky Ste29 24-26 mm</t>
  </si>
  <si>
    <t>Rozvaděč RPS2 - celkem</t>
  </si>
  <si>
    <t>Rozvaděč RPS3</t>
  </si>
  <si>
    <t>Rozvodnice na povrch oceloplechová</t>
  </si>
  <si>
    <t>121</t>
  </si>
  <si>
    <t>IP44/IP20, (v x š x hl) 500x550x161mm,</t>
  </si>
  <si>
    <t>72 modulů, vč. příslušenství</t>
  </si>
  <si>
    <t>122</t>
  </si>
  <si>
    <t>123</t>
  </si>
  <si>
    <t>124</t>
  </si>
  <si>
    <t>125</t>
  </si>
  <si>
    <t>126</t>
  </si>
  <si>
    <t>Jistič 1-pol. 10kA, 4B-1, 4A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</si>
  <si>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</si>
  <si>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</si>
  <si>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</si>
  <si>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</si>
  <si>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</si>
  <si>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</si>
  <si>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</si>
  <si>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</si>
  <si>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</si>
  <si>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</si>
  <si>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</si>
  <si>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</si>
  <si>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Pomocné relé 230VAC/8A, 3P kontakty</t>
  </si>
  <si>
    <t>139</t>
  </si>
  <si>
    <t>Multifunkční časové relé, 230VAC, 0.1s až 100hod</t>
  </si>
  <si>
    <t>nastavení zpožděný rozběh, 1 x přepínací kontakt</t>
  </si>
  <si>
    <t>140</t>
  </si>
  <si>
    <t>Kolébkový spínač se zeleným prosvětlením,</t>
  </si>
  <si>
    <t>16A, na DIN lištu, 1 x zapínací kontakt</t>
  </si>
  <si>
    <t>141</t>
  </si>
  <si>
    <t>Montáž relé pro senzor deště - dodávka viz. Elektroinstalace</t>
  </si>
  <si>
    <t>142</t>
  </si>
  <si>
    <t>143</t>
  </si>
  <si>
    <t>144</t>
  </si>
  <si>
    <t>145</t>
  </si>
  <si>
    <t>146</t>
  </si>
  <si>
    <t>147</t>
  </si>
  <si>
    <t>Rozvaděč RPS3 - celkem</t>
  </si>
  <si>
    <t>Rozvaděč RPO</t>
  </si>
  <si>
    <t>151</t>
  </si>
  <si>
    <t>IP43/IP00, (v x š x hl) 400x300x200mm,</t>
  </si>
  <si>
    <t>152</t>
  </si>
  <si>
    <t>153</t>
  </si>
  <si>
    <t>Štítek popisný</t>
  </si>
  <si>
    <t>154</t>
  </si>
  <si>
    <t>155</t>
  </si>
  <si>
    <t>156</t>
  </si>
  <si>
    <t>157</t>
  </si>
  <si>
    <t>Indikační svítidlo 230VAC, zelené - na skříň rozvaděče</t>
  </si>
  <si>
    <t>158</t>
  </si>
  <si>
    <t>Indikační svítidlo 230VAC, červená - na skříň rozvaděče</t>
  </si>
  <si>
    <t>159</t>
  </si>
  <si>
    <t>Ovladač tlačítkový kulatý na rozvaděč, zapínací</t>
  </si>
  <si>
    <t>Hlavice zelená, kontakt 1Z/0V</t>
  </si>
  <si>
    <t>160</t>
  </si>
  <si>
    <t>Ovladač tlačítkový kulatý na rozvaděč, rozpínací</t>
  </si>
  <si>
    <t>Hlavice bílá, kontakt 0Z/1V</t>
  </si>
  <si>
    <t>161</t>
  </si>
  <si>
    <t>Instalační stykač 400VAC</t>
  </si>
  <si>
    <t>9A 3P 1Z+1V cívka 230V st</t>
  </si>
  <si>
    <t>162</t>
  </si>
  <si>
    <t>Pomocné kontakty 2Z+2V Pomocné kontakty pro stykače</t>
  </si>
  <si>
    <t>163</t>
  </si>
  <si>
    <t>Motorový spouštěč 4...6,3A</t>
  </si>
  <si>
    <t>164</t>
  </si>
  <si>
    <t>Pomocný kontakt motor. spouštěče PK 1Z/1R</t>
  </si>
  <si>
    <t>165</t>
  </si>
  <si>
    <t>166</t>
  </si>
  <si>
    <t>167</t>
  </si>
  <si>
    <t>168</t>
  </si>
  <si>
    <t>Rozvaděč RPO - celkem</t>
  </si>
  <si>
    <t>Dodávky</t>
  </si>
  <si>
    <t>181</t>
  </si>
  <si>
    <t>182</t>
  </si>
  <si>
    <t>183</t>
  </si>
  <si>
    <t>184</t>
  </si>
  <si>
    <t>185</t>
  </si>
  <si>
    <t>Dodávky - celkem</t>
  </si>
  <si>
    <t>Úprava v MX(RH)</t>
  </si>
  <si>
    <t xml:space="preserve"> - úprava zapojení v MX(RH)</t>
  </si>
  <si>
    <t>HZS - demontáž v MX(RH) - demontáž všech přístrojů a</t>
  </si>
  <si>
    <t>propojů. Budou ponechány pouze výstupní svorky pro</t>
  </si>
  <si>
    <t>vývodní stávající kabely</t>
  </si>
  <si>
    <t>HZS - Dohledání zapojení a oprava krycí desky v MX)RH)</t>
  </si>
  <si>
    <t>Projektová upřesnění a nepředvidatelné náklady</t>
  </si>
  <si>
    <t>Úprava v MX(RH) - celkem</t>
  </si>
  <si>
    <t>Elektroinstalace</t>
  </si>
  <si>
    <t>Výměry dle výkresu č. D.1.4.e2.04-07</t>
  </si>
  <si>
    <t>201</t>
  </si>
  <si>
    <t>Montáž rozvaděče RH na podlahu</t>
  </si>
  <si>
    <t>202</t>
  </si>
  <si>
    <t>Montáž rozvaděče RSP1 na podlahu</t>
  </si>
  <si>
    <t>203</t>
  </si>
  <si>
    <t>Montáž rozvaděče RSP2 pod omítku</t>
  </si>
  <si>
    <t>204</t>
  </si>
  <si>
    <t>Montáž rozvaděče RSP3, RPO na stěnu</t>
  </si>
  <si>
    <t>205</t>
  </si>
  <si>
    <t>Ocelová nosná konstrukce - všeobecně</t>
  </si>
  <si>
    <t>Výměra 50x5+25x2+10+10+50+10+20+50x2+100 = 600kg</t>
  </si>
  <si>
    <t>206</t>
  </si>
  <si>
    <t>Krabice přístrojová pod omítku</t>
  </si>
  <si>
    <t>207</t>
  </si>
  <si>
    <t>Krabice přístrojová pod omítku pro dva přístroje</t>
  </si>
  <si>
    <t>208</t>
  </si>
  <si>
    <t>Krabice odboční s víčkem pod omítku</t>
  </si>
  <si>
    <t>209</t>
  </si>
  <si>
    <t>Krabice svorkovnicová s víčkem pod omítku</t>
  </si>
  <si>
    <t>210</t>
  </si>
  <si>
    <t>Krabice bezhalogenová na povrch - do CHÚC-B</t>
  </si>
  <si>
    <t>81 x 81 x 24.5mm s víčkem vč. šroubů s hmoždinkou</t>
  </si>
  <si>
    <t>211</t>
  </si>
  <si>
    <t>Krabice svorkovnicová, 14svorek  do 4mm2,  typová,  IP65</t>
  </si>
  <si>
    <t>na povrch vč. šroubů s hmoždinkou</t>
  </si>
  <si>
    <t>212</t>
  </si>
  <si>
    <t>Krabice svorkovnicová, 10svorek  do 4mm2,  typová,  IP65</t>
  </si>
  <si>
    <t>213</t>
  </si>
  <si>
    <t>Krabice prázdná na povrch, 93x93x47mm, IP54</t>
  </si>
  <si>
    <t>214</t>
  </si>
  <si>
    <t>Krabice požárně odolná oranžová,101x101x62mm, IP66</t>
  </si>
  <si>
    <t>5 x svorka do 6mm2,</t>
  </si>
  <si>
    <t>215</t>
  </si>
  <si>
    <t>Vývodka ke krabici - Pg16 12-14 mm</t>
  </si>
  <si>
    <t>216</t>
  </si>
  <si>
    <t>Svorka krabicová, bezšroubová - 3x1-2,5mm2</t>
  </si>
  <si>
    <t>217</t>
  </si>
  <si>
    <t>Kabelový žlab drátěný vč. dílů pro uchycení a příslušenství</t>
  </si>
  <si>
    <t>50 / 50 - komplet</t>
  </si>
  <si>
    <t>Výměra 5x20+25 = 125m</t>
  </si>
  <si>
    <t>218</t>
  </si>
  <si>
    <t>Detto, 150 / 50 - komplet</t>
  </si>
  <si>
    <t>Výměra 4x40+30+10+50+15 = 265m</t>
  </si>
  <si>
    <t>219</t>
  </si>
  <si>
    <t>Detto, 250 / 100 - komplet</t>
  </si>
  <si>
    <t>Výměra 2x15 = 30m</t>
  </si>
  <si>
    <t>220</t>
  </si>
  <si>
    <t>požárně odolný, 60 /60 - komplet</t>
  </si>
  <si>
    <t>Výměra 30+10+20+10+30 = 100m</t>
  </si>
  <si>
    <t>221</t>
  </si>
  <si>
    <t>Trubka tuhá, na povrch prům. 16mm vč. příchytek s vruty</t>
  </si>
  <si>
    <t>Výměra 10+10 = 20m</t>
  </si>
  <si>
    <t>222</t>
  </si>
  <si>
    <t>Trubka tuhá, na povrch prům. 20mm vč. příchytek s vruty</t>
  </si>
  <si>
    <t>Výměra 5+5+5 = 15m</t>
  </si>
  <si>
    <t>223</t>
  </si>
  <si>
    <t>Trubka tuhá, na povrch prům. 25mm¨vč. příchytek s vruty</t>
  </si>
  <si>
    <t>Výměra 5x2+10+5 = 25m</t>
  </si>
  <si>
    <t>224</t>
  </si>
  <si>
    <t>Trubka dvouplátová např.Kopoflex 09110 vč.příchytek s vruty</t>
  </si>
  <si>
    <t>Výměra 1x15 = 15m</t>
  </si>
  <si>
    <t>225</t>
  </si>
  <si>
    <t>TLAČÍTKO SA-CS, SA-TS</t>
  </si>
  <si>
    <t>Skříň se sklem č. 13151, IP55, na povrch - prázdná, červená</t>
  </si>
  <si>
    <t>např. LUCASYSTEM</t>
  </si>
  <si>
    <t>Ovladač do skříně</t>
  </si>
  <si>
    <t>ovládač hřibový červený s aretací, 2Z/2V</t>
  </si>
  <si>
    <t>vč. sestavení, pop. štítku, vývodky a pomocného materiálu</t>
  </si>
  <si>
    <t>226</t>
  </si>
  <si>
    <t>Jednopólový vypínač do krabice - komplet, IP 20</t>
  </si>
  <si>
    <t>227</t>
  </si>
  <si>
    <t>Seriový přepínač do krabice - komplet, IP 20</t>
  </si>
  <si>
    <t>228</t>
  </si>
  <si>
    <t>Střídavý přepínač do krabice - komplet, IP 20</t>
  </si>
  <si>
    <t>229</t>
  </si>
  <si>
    <t>Křížový přepínač do krabice - komplet, IP 20</t>
  </si>
  <si>
    <t>230</t>
  </si>
  <si>
    <t>Tlačítkový ovl. s orientační doutnavkou do krabice, 250V, 1/0</t>
  </si>
  <si>
    <t>231</t>
  </si>
  <si>
    <t>TLAČÍTKO 152PV1-5, IP55</t>
  </si>
  <si>
    <t>Skříň se sklem GW42201, na povrch červená s osvětlením,</t>
  </si>
  <si>
    <t>tlačítko 1NO-1NC, 10A, 240V, např. GEWISS</t>
  </si>
  <si>
    <t>232</t>
  </si>
  <si>
    <t>VĚTRACÍ TLAČÍTKO 120SV1-5, IP54</t>
  </si>
  <si>
    <t>pro otevírání a zavírání světlíku, bílé, na povrch, 1/0+1/0</t>
  </si>
  <si>
    <t>se vzájemným blokováním</t>
  </si>
  <si>
    <t>233</t>
  </si>
  <si>
    <t>Jednopólový vypínač na povrch, IP 54</t>
  </si>
  <si>
    <t>234</t>
  </si>
  <si>
    <t>Střídavý přepínač na povrch, IP 54</t>
  </si>
  <si>
    <t>235</t>
  </si>
  <si>
    <t>Křížový přepínač na povrch, IP 54</t>
  </si>
  <si>
    <t>236</t>
  </si>
  <si>
    <t>Zásuvka dvojnásobná, 2x(2P+PE), 250VAC,16A,</t>
  </si>
  <si>
    <t>pod omítku, IP20</t>
  </si>
  <si>
    <t>237</t>
  </si>
  <si>
    <t>Detto, dvojnásobná, 2x(2P+PE), 250VAC,16A  pod</t>
  </si>
  <si>
    <t>omítku, s přep. ochranou SPD T3, IP20</t>
  </si>
  <si>
    <t>238</t>
  </si>
  <si>
    <t>Detto, jednonásobná, 2P+PE, 250VAC,16A pod</t>
  </si>
  <si>
    <t>omítku, vč. rámečku, IP20</t>
  </si>
  <si>
    <t>239</t>
  </si>
  <si>
    <t>Zásuvka 2P+PE, 250VAC,16A, IP44, na povrch, průběžné</t>
  </si>
  <si>
    <t>zapojení</t>
  </si>
  <si>
    <t>240</t>
  </si>
  <si>
    <t>zapojení s přep. ochranou SPD T3</t>
  </si>
  <si>
    <t>241</t>
  </si>
  <si>
    <t>Zásuvka 2P+PE, 250VAC,16A, IP44, na povrch</t>
  </si>
  <si>
    <t>242</t>
  </si>
  <si>
    <t>Vidlice 2P+PE, 250VAC,16A, IP44</t>
  </si>
  <si>
    <t>243</t>
  </si>
  <si>
    <t>Zásuvka třífázová 3P+N+PE, 400VAC,16A, IP44</t>
  </si>
  <si>
    <t>244</t>
  </si>
  <si>
    <t>Dvoutlačítkový ovladač, 1Z/1V-barva zel./červ, IP65</t>
  </si>
  <si>
    <t>245</t>
  </si>
  <si>
    <t>Ovládací přepínač 43SA1 ve skříni</t>
  </si>
  <si>
    <t>rozměr: délka x výška x hloubka - 120 x 122 x 86mm</t>
  </si>
  <si>
    <t>"Ovladač otočný vačkový do skříně - polohy "1 - 0 -2""</t>
  </si>
  <si>
    <t>1 - ovládání ručně, 2 - ovl. automaticky, 0 - vypnuto</t>
  </si>
  <si>
    <t>246</t>
  </si>
  <si>
    <t>Regulátor teploty prostorový</t>
  </si>
  <si>
    <t>0 - 45st.C, IP65</t>
  </si>
  <si>
    <t>247</t>
  </si>
  <si>
    <t>SKŘÍŇ PŘEPĚŤOVÝCH OCHRAN - 35SPO1</t>
  </si>
  <si>
    <t>Sestava:</t>
  </si>
  <si>
    <t>Skříň prázdná 300x300x170mm, IP65</t>
  </si>
  <si>
    <t>Svodič bleskového proudu SPD T1+T2</t>
  </si>
  <si>
    <t>12,5 V/4S 240 kA (8/20), 50kA(10/350) /4 póly - 1ks</t>
  </si>
  <si>
    <t>Svorky, ucpávky, propoj. dráty, osazení do skříně</t>
  </si>
  <si>
    <t>248</t>
  </si>
  <si>
    <t>Skříň přepěťové ochrany SPO / typová (např. ESTA,DCK) -</t>
  </si>
  <si>
    <t>svodič bleskového proudu SPD T1+2, sada pojistek</t>
  </si>
  <si>
    <t>vel. 1 vč. patrony, In = 250A, IP 44</t>
  </si>
  <si>
    <t>249</t>
  </si>
  <si>
    <t>Senzor deště s nastavitelným relé - 120SD1</t>
  </si>
  <si>
    <t>relé na DIN lištu - 230VAC, kontakt 10A, vč. kabelu</t>
  </si>
  <si>
    <t>2 x 0.25mm2 délky 20m</t>
  </si>
  <si>
    <t>např. Kaiser Neinhaus</t>
  </si>
  <si>
    <t>250</t>
  </si>
  <si>
    <t>Pohybové čidlo nástěnné, detekční úhel 220st., detekční</t>
  </si>
  <si>
    <t>vzdálenost 0-11m, nastavitelný čas - 8s až 7min.,</t>
  </si>
  <si>
    <t>citlivost 3-2000 lux, IP44</t>
  </si>
  <si>
    <t>251</t>
  </si>
  <si>
    <t>Záložní zdroj UPS</t>
  </si>
  <si>
    <t>doba zálohování 45min. pro zatížení 2140W (ventilátor)</t>
  </si>
  <si>
    <t>lze použít např. UPS Taurus 10 kVA 33 od Double Energy</t>
  </si>
  <si>
    <t>+ baterie CSB 12V/9Ah - 40ks</t>
  </si>
  <si>
    <t>rozměr (v x š x hl) 890 x 850 x 260mm, IP20</t>
  </si>
  <si>
    <t>postavení na podlahu</t>
  </si>
  <si>
    <t>UPS vybavena funkcí EPO (Emergence Power Off), umož-</t>
  </si>
  <si>
    <t>ňuje rozpínacím kontaktem vypnout UPS/Total-stop</t>
  </si>
  <si>
    <t>252</t>
  </si>
  <si>
    <t>"A1" Svítidlo stropní/vestavné LED, 44W, IP20, 4800lm-</t>
  </si>
  <si>
    <t>parametry+rozměry viz. kniha svítidel</t>
  </si>
  <si>
    <t>253</t>
  </si>
  <si>
    <t>"A1N" Svítidlo stropní/vestavné LED, 44W, IP20, 4800lm,</t>
  </si>
  <si>
    <t>i nouzové s invertoren - parametry+rozměry viz. kniha svítidel</t>
  </si>
  <si>
    <t>254</t>
  </si>
  <si>
    <t>"A2" Svítidlo stropní/vestavné LED, 22W, IP20, 2400lm-</t>
  </si>
  <si>
    <t>255</t>
  </si>
  <si>
    <t>"A2N" Svítidlo stropní/vestavné LED, 22W, IP20, 2400lm,</t>
  </si>
  <si>
    <t>256</t>
  </si>
  <si>
    <t>"A3N" Svítidlo stropní/vestavné LED, 44W, IP20, 4800lm,</t>
  </si>
  <si>
    <t>257</t>
  </si>
  <si>
    <t>"B1" Svítidlo stropní LED, 38W, IP20, 4890lm-</t>
  </si>
  <si>
    <t>258</t>
  </si>
  <si>
    <t>"B1N" Svítidlo stropní LED, 38W, IP20, 4890lm,</t>
  </si>
  <si>
    <t>259</t>
  </si>
  <si>
    <t>"C1" Svítidlo nástěnné/stropní LED, 18W, IP54, 1700lm-</t>
  </si>
  <si>
    <t>260</t>
  </si>
  <si>
    <t>"C1N" Svítidlo nástěnné/stropní LED, 18W, IP54, 1700lm,</t>
  </si>
  <si>
    <t>261</t>
  </si>
  <si>
    <t>"D1" Svítidlo stropní LED pro sportoviště, 57W,IP66,7340lm,</t>
  </si>
  <si>
    <t>262</t>
  </si>
  <si>
    <t>"D1N"Svítidlo stropní LED pro sportoviště,57W,IP66,7340lm,</t>
  </si>
  <si>
    <t>263</t>
  </si>
  <si>
    <t>"D2" Svítidlo stropní LED pro sportoviště, 39W,IP66,5210lm,</t>
  </si>
  <si>
    <t>264</t>
  </si>
  <si>
    <t>"D2N"Svítidlo stropní LED pro sportoviště,39W,IP66,5210lm,</t>
  </si>
  <si>
    <t>265</t>
  </si>
  <si>
    <t>"E1" Svítidlo stropní LED pro sportoviště, 155W, IP65,</t>
  </si>
  <si>
    <t>19866lm, parametry+rozměry viz. kniha svítidel</t>
  </si>
  <si>
    <t>266</t>
  </si>
  <si>
    <t>"E1N"Svítidlo stropní LED pro sportoviště, 155W, IP65,</t>
  </si>
  <si>
    <t>19866lm, i nouzové s invertoren - parametry + rozměry</t>
  </si>
  <si>
    <t>viz. kniha svítidel</t>
  </si>
  <si>
    <t>267</t>
  </si>
  <si>
    <t>"F1" Svítidlo nástěnné asymetrické LED, 32W, IP66,</t>
  </si>
  <si>
    <t>3350lm, parametry+rozměry viz. kniha svítidel</t>
  </si>
  <si>
    <t>268</t>
  </si>
  <si>
    <t>"N1" Svítidlo nouzové LED, s AKU zdrojem 1hod. a</t>
  </si>
  <si>
    <t>piktogramem, 3x1.7W, IP65, 18.3lm -</t>
  </si>
  <si>
    <t>parametry viz. kniha svítidel</t>
  </si>
  <si>
    <t>269</t>
  </si>
  <si>
    <t>"N2" Svítidlo nouzové LED, s AKU zdrojem 1hod. a</t>
  </si>
  <si>
    <t>piktogramem, 15W, IP65, 1627.6lm, do venkovního prostředí</t>
  </si>
  <si>
    <t>- parametry viz. kniha svítidel</t>
  </si>
  <si>
    <t>270</t>
  </si>
  <si>
    <t>Konstrukce ocelová pro svítidla do  5 kg</t>
  </si>
  <si>
    <t>Drátěnný ochranný koš pro svítidlo "N1" v m.č. -1.02 a 2.02</t>
  </si>
  <si>
    <t>- atypický výrobek</t>
  </si>
  <si>
    <t>271</t>
  </si>
  <si>
    <t>Poplatek za recyklaci svítidla</t>
  </si>
  <si>
    <t>272</t>
  </si>
  <si>
    <t>Poplatek za recyklaci světelného zdroje</t>
  </si>
  <si>
    <t>273</t>
  </si>
  <si>
    <t>Lanko ocelové pozinkované D 5mm - závěs svítidla</t>
  </si>
  <si>
    <t>Výměra 82x4+54x2+15x2+26 = 500m</t>
  </si>
  <si>
    <t>274</t>
  </si>
  <si>
    <t>Kabel CYKY-O 2x1.5 , pevně</t>
  </si>
  <si>
    <t>Výměra 10x2+10x3 = 50m</t>
  </si>
  <si>
    <t>275</t>
  </si>
  <si>
    <t>Kabel CYKY-O 2x1.5 , volně</t>
  </si>
  <si>
    <t>Výměra 5x2 = 10m</t>
  </si>
  <si>
    <t>276</t>
  </si>
  <si>
    <t>Kabel CYKY-O 2x1.5 , pod omítkou</t>
  </si>
  <si>
    <t>Výměra 25x2+15x3+5 = 100m</t>
  </si>
  <si>
    <t>278</t>
  </si>
  <si>
    <t>Kabel CYKY-O 3x1.5 , pevně</t>
  </si>
  <si>
    <t>Výměra 10x3+10 = 40m</t>
  </si>
  <si>
    <t>279</t>
  </si>
  <si>
    <t>Kabel CYKY-O 3x1.5 , pod omítkou</t>
  </si>
  <si>
    <t>Výměra 10x3+10x2 = 50m</t>
  </si>
  <si>
    <t>280</t>
  </si>
  <si>
    <t>Kabel CYKY-O 4x1.5 , pevně</t>
  </si>
  <si>
    <t>Výměra 10x3 = 30m</t>
  </si>
  <si>
    <t>281</t>
  </si>
  <si>
    <t>Kabel CYKY-O 4x1.5 , pod omítkou</t>
  </si>
  <si>
    <t>Výměra 5x3 = 15m</t>
  </si>
  <si>
    <t>282</t>
  </si>
  <si>
    <t>Kabel CYKY-J 3x1.5 , pevně</t>
  </si>
  <si>
    <t>Výměra 50+25+25+5x20+20 = 220m</t>
  </si>
  <si>
    <t>283</t>
  </si>
  <si>
    <t>Kabel CYKY-J 3x1.5 , volně</t>
  </si>
  <si>
    <t>Výměra 10x20+50+25+25+50+50+70 = 470m</t>
  </si>
  <si>
    <t>284</t>
  </si>
  <si>
    <t>Kabel CYKY-J 3x1.5 , pod omítkou</t>
  </si>
  <si>
    <t>Výměra 10x15+50+50+50+40 = 340m</t>
  </si>
  <si>
    <t>285</t>
  </si>
  <si>
    <t>Kabel CYKY-J 4x1.5 , pevně</t>
  </si>
  <si>
    <t>Výměra 10x15+50+20+30 = 250m</t>
  </si>
  <si>
    <t>286</t>
  </si>
  <si>
    <t>Kabel CYKY-J 4x1.5 , volně</t>
  </si>
  <si>
    <t>287</t>
  </si>
  <si>
    <t>Kabel CYKY-J 4x1.5 , pod omítkou</t>
  </si>
  <si>
    <t>Výměra 5x15+25+50+20 = 170m</t>
  </si>
  <si>
    <t>288</t>
  </si>
  <si>
    <t>Kabel CYKY-J 3x2.5 , pevně</t>
  </si>
  <si>
    <t>Výměra 5x20+20+30+40 = 190m</t>
  </si>
  <si>
    <t>289</t>
  </si>
  <si>
    <t>Kabel CYKY-J 3x2.5 , volně</t>
  </si>
  <si>
    <t>Výměra 15x10+50+30+20+50+20 = 320m</t>
  </si>
  <si>
    <t>290</t>
  </si>
  <si>
    <t>Kabel CYKY-J 3x2.5 , pod omítkou</t>
  </si>
  <si>
    <t>Výměra 20x10+50+50+5x20+50 = 450m</t>
  </si>
  <si>
    <t>291</t>
  </si>
  <si>
    <t>Kabel CYKY-J 5x2.5 , pevně</t>
  </si>
  <si>
    <t>Výměra 5x6+5 = 35m</t>
  </si>
  <si>
    <t>292</t>
  </si>
  <si>
    <t>Kabel CYKY-J 5x2.5 , volně</t>
  </si>
  <si>
    <t>Výměra 10+25+35+30+10 = 110m</t>
  </si>
  <si>
    <t>293</t>
  </si>
  <si>
    <t>Kabel CYKY-J 5x2.5 , pod omítkou</t>
  </si>
  <si>
    <t>Výměra 5x10 = 50m</t>
  </si>
  <si>
    <t>294</t>
  </si>
  <si>
    <t>Kabel CYKY-J 7x2.5 , pevně</t>
  </si>
  <si>
    <t>Výměra 30x20+50+50+10x20+45 = 945m</t>
  </si>
  <si>
    <t>295</t>
  </si>
  <si>
    <t>Kabel CYKY-J 7x2.5 , volně</t>
  </si>
  <si>
    <t>Výměra 15x20+30+30 = 360m</t>
  </si>
  <si>
    <t>296</t>
  </si>
  <si>
    <t>Kabel CYKY-J 5x4 , pevně</t>
  </si>
  <si>
    <t>297</t>
  </si>
  <si>
    <t>Kabel CYKY-J 5x4 , volně</t>
  </si>
  <si>
    <t>Výměra 5x10+30+20+10 = 110m</t>
  </si>
  <si>
    <t>298</t>
  </si>
  <si>
    <t>Kabel CYKY-J 3x 4 , pevně</t>
  </si>
  <si>
    <t>Výměra 2x5 = 10m</t>
  </si>
  <si>
    <t>299</t>
  </si>
  <si>
    <t>Kabel CYKY-J 3x 10 , pevně</t>
  </si>
  <si>
    <t>Výměra 1x5 = 5m</t>
  </si>
  <si>
    <t>Kabel CYKY-J 4x4 , pevně</t>
  </si>
  <si>
    <t>Výměra 3x5 = 15m</t>
  </si>
  <si>
    <t>301</t>
  </si>
  <si>
    <t>Kabel CYKY-J 4x6 , pevně</t>
  </si>
  <si>
    <t>302</t>
  </si>
  <si>
    <t>Kabel CYKY-J 5x10 , pevně</t>
  </si>
  <si>
    <t>303</t>
  </si>
  <si>
    <t>Kabel CYKY-J 5x16 , pevně</t>
  </si>
  <si>
    <t>304</t>
  </si>
  <si>
    <t>Kabel CYKY-J 5x70 , pevně</t>
  </si>
  <si>
    <t>305</t>
  </si>
  <si>
    <t>Kabel CYKY-J 4x120, volně</t>
  </si>
  <si>
    <t>Výměra 1x25 = 25m</t>
  </si>
  <si>
    <t>306</t>
  </si>
  <si>
    <t>Kabel bezhalogenový 1-CXKH-R-J 2x1.5 mm2 , pevně</t>
  </si>
  <si>
    <t>Výměra 1x20 = 20m</t>
  </si>
  <si>
    <t>307</t>
  </si>
  <si>
    <t>Kabel bezhalogenový 1-CXKH-R-J 3x1.5 mm2 , pevně</t>
  </si>
  <si>
    <t>Výměra 5x20+10+30 = 140m</t>
  </si>
  <si>
    <t>308</t>
  </si>
  <si>
    <t>Kabel bezhalogenový 1-CXKH-R-J 3x1.5 mm2 , volně</t>
  </si>
  <si>
    <t>Výměra 5x10+20 = 70m</t>
  </si>
  <si>
    <t>309</t>
  </si>
  <si>
    <t>Kabel bezhalogenový 1-CXKH-R-J 3x1.5 mm2 , pod omítkou</t>
  </si>
  <si>
    <t>Výměra 10+5 = 15m</t>
  </si>
  <si>
    <t>310</t>
  </si>
  <si>
    <t>Kabel bezhalogenový 1-CXKH-R-J 3x2.5 mm2 , pevně</t>
  </si>
  <si>
    <t>Výměra 1x5 = 50m</t>
  </si>
  <si>
    <t>311</t>
  </si>
  <si>
    <t>Kabel bezhalogenový 1-CXKH-R-J 3x2.5 mm2 , volně</t>
  </si>
  <si>
    <t>312</t>
  </si>
  <si>
    <t>Kabel bezhalogenový 1-CXKH-R-J 4x1.5 mm2 , pevně</t>
  </si>
  <si>
    <t>Výměra 5x20+50+10+20 = 180m</t>
  </si>
  <si>
    <t>313</t>
  </si>
  <si>
    <t>Kabel bezhalogenový 1-CXKH-R-J 4x1.5 mm2 , volně</t>
  </si>
  <si>
    <t>Výměra 10+20+30+10 = 70m</t>
  </si>
  <si>
    <t>314</t>
  </si>
  <si>
    <t>Kabel bezhalogenový 1-CXKH-R-J 5x1.5 mm2 , pevně</t>
  </si>
  <si>
    <t>315</t>
  </si>
  <si>
    <t>Kabel bezhalogenový 1-CXKH-R-J 5x1.5 mm2 , volně</t>
  </si>
  <si>
    <t>316</t>
  </si>
  <si>
    <t>Kabel bezhalogenový 1-CXKH-R-J 5x6 mm2 , pevně</t>
  </si>
  <si>
    <t>317</t>
  </si>
  <si>
    <t>Kabel bezhalogenový 1-CXKH-R-J 5x6 mm2 , volně</t>
  </si>
  <si>
    <t>318</t>
  </si>
  <si>
    <t>Kabel bezhalogenový 1-CXKH-R-J 5x10 mm2 , pod omítkou</t>
  </si>
  <si>
    <t>319</t>
  </si>
  <si>
    <t>Kabel bezhalogenový 1-CXKH-R-J 5x10 mm2 , volně</t>
  </si>
  <si>
    <t>Výměra 10+5+10 = 25m</t>
  </si>
  <si>
    <t>320</t>
  </si>
  <si>
    <t>Kabel bezhalogenový 1-CXKH-R-J 5x16 mm2 , pevně</t>
  </si>
  <si>
    <t>321</t>
  </si>
  <si>
    <t>Kabel bezhalogenový 1-CXKH-R 4x50 mm2 , volně</t>
  </si>
  <si>
    <t>Výměra 1x80 = 80m</t>
  </si>
  <si>
    <t>322</t>
  </si>
  <si>
    <t>1-CXKH-V-J 3x1.5 mm2 , pevně</t>
  </si>
  <si>
    <t>Kabel s funkční schopností, P60-R, B2caS1d0</t>
  </si>
  <si>
    <t>Výměra 2x40 = 80m</t>
  </si>
  <si>
    <t>323</t>
  </si>
  <si>
    <t>1-CXKH-V-J 3x1.5 mm2 , volně</t>
  </si>
  <si>
    <t>Výměra 2x100+20 = 220m</t>
  </si>
  <si>
    <t>324</t>
  </si>
  <si>
    <t>1-CXKH-V-J 4x1.5 mm2 , pevně</t>
  </si>
  <si>
    <t>325</t>
  </si>
  <si>
    <t>1-CXKH-V-J 4x1.5 mm2 , volně</t>
  </si>
  <si>
    <t>326</t>
  </si>
  <si>
    <t>1-CXKH-V-J 4x1.5 mm2 , pod omítkou</t>
  </si>
  <si>
    <t>327</t>
  </si>
  <si>
    <t>1-CXKH-V-J 4x2.5 mm2 , pevně</t>
  </si>
  <si>
    <t>328</t>
  </si>
  <si>
    <t>1-CXKH-V-J 4x2.5 mm2 , volně</t>
  </si>
  <si>
    <t>329</t>
  </si>
  <si>
    <t>1-CXKH-V-J 4x2.5 mm2 , pod omítkou</t>
  </si>
  <si>
    <t>330</t>
  </si>
  <si>
    <t>Šnůra H05RN-F-G 3x1.5 , volně</t>
  </si>
  <si>
    <t>Výměra 120x1 = 120m</t>
  </si>
  <si>
    <t>331</t>
  </si>
  <si>
    <t>Šnůra H05RN-F-G 4x1.5 , pevně</t>
  </si>
  <si>
    <t>Výměra 35x1 = 35m</t>
  </si>
  <si>
    <t>332</t>
  </si>
  <si>
    <t>Montáž kabelu 120WS2 - 2x0,25 mm2 , pevně</t>
  </si>
  <si>
    <t>Výměra 1x8 = 8m</t>
  </si>
  <si>
    <t>333</t>
  </si>
  <si>
    <t>Montáž kabelu 120WS2 - 2x0,25 mm2 , volně</t>
  </si>
  <si>
    <t>Výměra 1x12 = 12m</t>
  </si>
  <si>
    <t>334</t>
  </si>
  <si>
    <t>Ukončení kabelů a šnůr do 7x4   mm2</t>
  </si>
  <si>
    <t>335</t>
  </si>
  <si>
    <t>Detto, do 5x10  mm2</t>
  </si>
  <si>
    <t>336</t>
  </si>
  <si>
    <t>Detto, do 5x35  mm2</t>
  </si>
  <si>
    <t>337</t>
  </si>
  <si>
    <t>Detto, do 5x50  mm2</t>
  </si>
  <si>
    <t>338</t>
  </si>
  <si>
    <t>Detto, do 4x120  mm2</t>
  </si>
  <si>
    <t>339</t>
  </si>
  <si>
    <t>Příchytka kabelu oboustranná do prům. kabelu 20mm</t>
  </si>
  <si>
    <t>vč. vrutů a hmoždinek</t>
  </si>
  <si>
    <t>340</t>
  </si>
  <si>
    <t>Příchytka kabelu požárně odolná do prům. kabelu 16mm</t>
  </si>
  <si>
    <t>341</t>
  </si>
  <si>
    <t>Vrut s hmoždinkou do železobetonové stěny</t>
  </si>
  <si>
    <t>342</t>
  </si>
  <si>
    <t>Ekvipotenciální svorkovnice v krabici s krytem na</t>
  </si>
  <si>
    <t>na povrch/ozn. PPAS2 - komplet</t>
  </si>
  <si>
    <t>343</t>
  </si>
  <si>
    <t>Ekvipotenciální svorkovnice v krabici s krytem</t>
  </si>
  <si>
    <t>pod omítku PPAS1 - komplet</t>
  </si>
  <si>
    <t>344</t>
  </si>
  <si>
    <t>na povrch/ozn. HPAS - komplet</t>
  </si>
  <si>
    <t>345</t>
  </si>
  <si>
    <t>Pospojování - do H07V-K-1G16 , volně</t>
  </si>
  <si>
    <t>Výměra 10x10+15+15+20+40+5+5 = 200m</t>
  </si>
  <si>
    <t>346</t>
  </si>
  <si>
    <t>Pospojování - H07V-K-1G25 , volně</t>
  </si>
  <si>
    <t>347</t>
  </si>
  <si>
    <t>Pospojování - H07V-K-1G50, volně</t>
  </si>
  <si>
    <t>Výměra 10+5+5+10+10 = 40m</t>
  </si>
  <si>
    <t>348</t>
  </si>
  <si>
    <t>Ukončení H07V-K do  16 mm2</t>
  </si>
  <si>
    <t>349</t>
  </si>
  <si>
    <t>Ukončení H07V-K do  50 mm2</t>
  </si>
  <si>
    <t>350</t>
  </si>
  <si>
    <t>Trubka obebná d20 vč. protahovacího drátu pod omítku</t>
  </si>
  <si>
    <t>Výměra: 5x15+5+10 = 90m</t>
  </si>
  <si>
    <t>351</t>
  </si>
  <si>
    <t>Trubka tuhá d16 vč. příchytek, vrutů s hmoždinkou, na povrch</t>
  </si>
  <si>
    <t>Výměra: 5x15+5+10+10 = 100m</t>
  </si>
  <si>
    <t>352</t>
  </si>
  <si>
    <t>Trubka tuhá d25 vč. příchytek, vrutů s hmoždinkou, na povrch</t>
  </si>
  <si>
    <t>353</t>
  </si>
  <si>
    <t>Trubka tuhá d40 vč. příchytek, vrutů s hmoždinkou, na povrch</t>
  </si>
  <si>
    <t>DROBNÝ NESPECIFIKOVANÝ MONTÁŽNÍ</t>
  </si>
  <si>
    <t>MATERIÁL A PRÁCE PRO POSPOJOVÁNÍ</t>
  </si>
  <si>
    <t>šroubky, podložky, vruty, dráty, krabice ap.</t>
  </si>
  <si>
    <t>Bude dáno požadavky při vlasní montáži</t>
  </si>
  <si>
    <t>354</t>
  </si>
  <si>
    <t>Drát FeZn ø 10mm(0,62kg/m), volně</t>
  </si>
  <si>
    <t>355</t>
  </si>
  <si>
    <t>Svorka SR3 páska-drát</t>
  </si>
  <si>
    <t>356</t>
  </si>
  <si>
    <t>Požární ucpávka - průchod kablelů stěnami, stropem</t>
  </si>
  <si>
    <t>do prům. 150mm-komplet</t>
  </si>
  <si>
    <t>357</t>
  </si>
  <si>
    <t>Požární ucpávka - průchod kablelů stěnami, stropy</t>
  </si>
  <si>
    <t>do 500cm2-komplet</t>
  </si>
  <si>
    <t>358</t>
  </si>
  <si>
    <t>Požární tmel - na průchod kabelu stěnou 320ml</t>
  </si>
  <si>
    <t>Stavební práce - průraz otvoru stropem, stěnou do</t>
  </si>
  <si>
    <t>do prům. 15cm vč. zapravení</t>
  </si>
  <si>
    <t>HODINOVE ZUCTOVACI SAZBY - HZS</t>
  </si>
  <si>
    <t>Zednická výpomoc - úprava kolem osazených prvků a</t>
  </si>
  <si>
    <t>po drážkování</t>
  </si>
  <si>
    <t>HZS - Spolupráce s revizním technikem</t>
  </si>
  <si>
    <t>HZS - Komplexní vyzkoušení</t>
  </si>
  <si>
    <t>HZS - Úprava a demontáž stávajících rozvodů</t>
  </si>
  <si>
    <t>HZS - Dohledání stávajících kabelových rozvodů</t>
  </si>
  <si>
    <t>PROVEDENI REVIZNICH ZKOUSEK DLE CSN 331500</t>
  </si>
  <si>
    <t>Revizni technik - zkoušky + revizní zpráva</t>
  </si>
  <si>
    <t>SMĚROVÉ ZNAČENÍ VODIČŮ</t>
  </si>
  <si>
    <t>Popisovací návlečky cílového značení vodičů</t>
  </si>
  <si>
    <t>a jejich osazení</t>
  </si>
  <si>
    <t>Elektromontáže - celkem</t>
  </si>
  <si>
    <t>Specifikace dle výkresu č. D.1.4.e.05</t>
  </si>
  <si>
    <t>401</t>
  </si>
  <si>
    <t>HLOUBENÍ KABELOVÉ RÝHY V ZEMINĚ tř. 3</t>
  </si>
  <si>
    <t>šíře 650mm,hloubka 800mm</t>
  </si>
  <si>
    <t>Výměra 1 x 5 = 5m</t>
  </si>
  <si>
    <t>402</t>
  </si>
  <si>
    <t>ZÁHOZ KABELOVÉ RÝHY</t>
  </si>
  <si>
    <t>šíře 650mm,hloubka 600mm</t>
  </si>
  <si>
    <t>403</t>
  </si>
  <si>
    <t>ZŘÍZENÍ KABELOVÉHO LOŽE</t>
  </si>
  <si>
    <t xml:space="preserve"> Z prosáté zeminy (písku), šíře do 70cm,tloušťka 10cm</t>
  </si>
  <si>
    <t>Výměra 2 x 5 = 10m</t>
  </si>
  <si>
    <t>404</t>
  </si>
  <si>
    <t>Výstražná fólie</t>
  </si>
  <si>
    <t>405</t>
  </si>
  <si>
    <t>ÚPRAVA POVRCHU - volný terén</t>
  </si>
  <si>
    <t>Výměra 0.65 x 5 = 3.25m</t>
  </si>
  <si>
    <t>Zabezpečení inž. sítí ve výkopu</t>
  </si>
  <si>
    <t>Zjištění tras stávajících inženýrských sítí</t>
  </si>
  <si>
    <t>Nezměřitelné a nepředvídatelné pracovní úkony -</t>
  </si>
  <si>
    <t>Zemní práce - celkem</t>
  </si>
  <si>
    <t>Upozornění:</t>
  </si>
  <si>
    <t>a) veškeré položky na přípomoce,  dopravu, montáž,</t>
  </si>
  <si>
    <t>zpevněné montážní plochy, atd...  zahrnout do jednotlivých</t>
  </si>
  <si>
    <t>jednotkových cen.</t>
  </si>
  <si>
    <t>b) součásti prací jsou veškeré zkoušky, potřebná měření,</t>
  </si>
  <si>
    <t>inspekce, uvedení zařízení do provozu, zaškolení obsluhy,</t>
  </si>
  <si>
    <t>provozní řády, manuály a revize v českém jazyce.</t>
  </si>
  <si>
    <t>Za komplexní vyzkoušení se považuje bezporuchový provoz</t>
  </si>
  <si>
    <t>po dobu minimálně 96 hod.</t>
  </si>
  <si>
    <t>konstrukci popř. zdivo musí být uchyceny, tak aby byly</t>
  </si>
  <si>
    <t>rovné a bez průhybů.</t>
  </si>
  <si>
    <t>povrch budou uchyceny převážně na železobetonovou stěnu</t>
  </si>
  <si>
    <t>Kompletační činnost</t>
  </si>
  <si>
    <t>mezisoučet</t>
  </si>
  <si>
    <t>Podružný materiál 4% z materiálu</t>
  </si>
  <si>
    <t>mezisoučet montáž</t>
  </si>
  <si>
    <t>Elektroinstalace celkem</t>
  </si>
  <si>
    <t>CELKEM SO 02</t>
  </si>
  <si>
    <t>SO 05-RETENČNÍ NÁDRŽ-SOUČÁST VENKOVNÍCH ROZVODŮ ZTI</t>
  </si>
  <si>
    <t>hmotnost / MJ</t>
  </si>
  <si>
    <t>hmotnost celk.(t)</t>
  </si>
  <si>
    <t>dem.hmot / MJ</t>
  </si>
  <si>
    <t>dem. hmot. celk.(t)</t>
  </si>
  <si>
    <t>113107315R00</t>
  </si>
  <si>
    <t>Odstranění podkladu pl. 50 m2,kam.těžené tl.15 cm</t>
  </si>
  <si>
    <t>v,č.D.4-SO 04 likvidace plynových přípojek a HUP plynu:</t>
  </si>
  <si>
    <t>kufr vozovky tl.520mm:</t>
  </si>
  <si>
    <t>štěrkopísek tl.150mm:1,2*1,2*2</t>
  </si>
  <si>
    <t>113107732R00</t>
  </si>
  <si>
    <t>Odstranění podkladu pl.50 m2,drcené+štět tl.32 cm</t>
  </si>
  <si>
    <t>obalované kamenivo+kamenivo zpevněné cementem tl.320mm:1,2*1,2*2</t>
  </si>
  <si>
    <t>113108305R00</t>
  </si>
  <si>
    <t>Odstranění asfaltové vrstvy pl.do 50 m2, tl. 5 cm</t>
  </si>
  <si>
    <t>asfaltobeton tl.50mm:1,2*1,2*2</t>
  </si>
  <si>
    <t>139601102R00</t>
  </si>
  <si>
    <t>Ruční výkop jam, rýh a šachet v hornině tř. 3</t>
  </si>
  <si>
    <t>výkop 1,2x1,2x 1,2m:1,2*1,2*1,2*2</t>
  </si>
  <si>
    <t>-kufr vozovky tl.520mm:-1,2*1,2*0,52*2</t>
  </si>
  <si>
    <t>151101101R00</t>
  </si>
  <si>
    <t>Pažení a rozepření stěn rýh - příložné - hl.do 2 m</t>
  </si>
  <si>
    <t>pažení výkopu:</t>
  </si>
  <si>
    <t>výkop 1,2x1,2x 1,2m:1,2*4*1,2*2</t>
  </si>
  <si>
    <t>151101111R00</t>
  </si>
  <si>
    <t>Odstranění pažení stěn rýh - příložné - hl. do 2 m</t>
  </si>
  <si>
    <t>viz pažení:11,52</t>
  </si>
  <si>
    <t>174101102R00</t>
  </si>
  <si>
    <t>Zásyp ruční se zhutněním</t>
  </si>
  <si>
    <t>po provedení zaslepení přípojky:</t>
  </si>
  <si>
    <t>zásyp 1,2x1,2x 1,2m:1,2*1,2*1,2*2</t>
  </si>
  <si>
    <t>564251111R00</t>
  </si>
  <si>
    <t>Podklad ze štěrkopísku po zhutnění tloušťky 15 cm</t>
  </si>
  <si>
    <t>doplnění kufru vozovky tl.520mm:</t>
  </si>
  <si>
    <t>565151111R00</t>
  </si>
  <si>
    <t>Podklad z obal kam.ACP 16+,ACP 22+,do 3 m,tl. 7 cm</t>
  </si>
  <si>
    <t>obalované kamenivo tl.70mm:1,2*1,2*2</t>
  </si>
  <si>
    <t>567143115R00</t>
  </si>
  <si>
    <t>Podklad z kameniva zpev.cementem SC C5/6 tl.25 cm</t>
  </si>
  <si>
    <t>kamenivo zpevněné cementem tl.250mm:1,2*1,2*2</t>
  </si>
  <si>
    <t>577141112R00</t>
  </si>
  <si>
    <t>Beton asfalt. ACO 11+,nebo ACO 16+,do 3 m, tl.5 cm</t>
  </si>
  <si>
    <t>Trubní vedení</t>
  </si>
  <si>
    <t>8.1</t>
  </si>
  <si>
    <t>Zaslepení přípojky plynu PE 40 demontáž HUP vč.odstranění</t>
  </si>
  <si>
    <t>viz technická zpráva (specializovaná firma):2</t>
  </si>
  <si>
    <t>919721211R00</t>
  </si>
  <si>
    <t>Dilatační spáry vkládané vyplněné asfalt. zálivkou</t>
  </si>
  <si>
    <t>dilatace po zapravení vozovky:1,2*4*2</t>
  </si>
  <si>
    <t>919735112R00</t>
  </si>
  <si>
    <t>Řezání stávajícího živičného krytu tl. 5 - 10 cm</t>
  </si>
  <si>
    <t>řezání asfaltu tl.50mm:1,2*4*2</t>
  </si>
  <si>
    <t>91.1</t>
  </si>
  <si>
    <t>Zábor komunikace v místě demontované přípojky</t>
  </si>
  <si>
    <t>998225111R00</t>
  </si>
  <si>
    <t xml:space="preserve">Přesun hmot, pozemní komunikace, kryt živičný </t>
  </si>
  <si>
    <t>SO 01 demolice - plynovodní přípojka</t>
  </si>
  <si>
    <t>v.č.D.2-SO 02-přístavba šaten:</t>
  </si>
  <si>
    <t>1.8</t>
  </si>
  <si>
    <t>Vyčištění pozemku</t>
  </si>
  <si>
    <t>98</t>
  </si>
  <si>
    <t>Demolice</t>
  </si>
  <si>
    <t>981012416R00</t>
  </si>
  <si>
    <t>Demolice budov, zdivo, podíl konstr. do 35 %, MC</t>
  </si>
  <si>
    <t>998982123R00</t>
  </si>
  <si>
    <t xml:space="preserve">Přesun hmot, demolice jiným způsobem, v. do 21 m </t>
  </si>
  <si>
    <t>M05</t>
  </si>
  <si>
    <t>Odpojení sítí</t>
  </si>
  <si>
    <t>odpojení sítí:1</t>
  </si>
  <si>
    <t>výměry-neoceňovat</t>
  </si>
  <si>
    <t>obest.prostor</t>
  </si>
  <si>
    <t>Výpočet obestavěného prostoru</t>
  </si>
  <si>
    <t>půdorys 1.np:</t>
  </si>
  <si>
    <t>z úr.-0,20 na úr.+2,975:(16,4*4,325+(12,6-4,325)*5,575)*(0,2+2,975)</t>
  </si>
  <si>
    <t>-2,75*0,5*(0,2+2,975)</t>
  </si>
  <si>
    <t>snížení na úr.-0,70 (viz pohled západní):(2,9*5,575-2,725*0,5)*(0,7-0,2)</t>
  </si>
  <si>
    <t>půdorys 2.np:</t>
  </si>
  <si>
    <t>z úr.+2,975 na úr.+6,29:(16,4*4,325+(12,6-4,325)*5,575)*(6,29-2,975)</t>
  </si>
  <si>
    <t>-2,725*0,5*(6,29-2,975)</t>
  </si>
  <si>
    <t>předsazená část:</t>
  </si>
  <si>
    <t>z úr.+2,335 na úr.+6,29:3,75*1,05*(6,29-2,335)</t>
  </si>
  <si>
    <t>objem kcí</t>
  </si>
  <si>
    <t>Skutečný objem konstrukcí</t>
  </si>
  <si>
    <t>podlaha (nad út tl.225mm):(16,4*4,325+(12,6-4,325)*5,575-2,725*0,5)*0,225</t>
  </si>
  <si>
    <t>část základu:2,9*0,6*(0,7-0,2)</t>
  </si>
  <si>
    <t>strop nad 1.np (na úr.+2,975):(16,4*4,325+(12,6-4,325)*5,575-2,725*0,5)*0,25</t>
  </si>
  <si>
    <t>předsunutá část:3,75*1,05*0,25</t>
  </si>
  <si>
    <t>-schodiště:-4*2,22*0,25</t>
  </si>
  <si>
    <t>zdivo tl.450,375,175mm:(4,325+16,45-0,45+11,975+0,175-3)*2,725*0,45</t>
  </si>
  <si>
    <t>(10,825-0,45+8,275)*2,725*0,375+1,3*2,725*0,45</t>
  </si>
  <si>
    <t>(2,175+0,075)*2,725*0,375*3</t>
  </si>
  <si>
    <t>(2,85-0,45-0,375)*2,725*0,175</t>
  </si>
  <si>
    <t>3*2,725*0,175</t>
  </si>
  <si>
    <t>příčky tl.75,150mm:(2,625+1,25+1,325+3,425*4+0,8*2)*2,725*0,075</t>
  </si>
  <si>
    <t>(1,1*2+0,8*4+5,6+2,1+1,2)*2,725*0,075</t>
  </si>
  <si>
    <t>1*2,725*0,15</t>
  </si>
  <si>
    <t>schodiště z úr.+0,0 na úr.+2,975:</t>
  </si>
  <si>
    <t>podstupňové desky,podesty:(4,985+1,16*2)*1,1*0,15</t>
  </si>
  <si>
    <t>stupně 280x175mm:17*1,1*0,28*0,175/2</t>
  </si>
  <si>
    <t>strop vč.střechy nad 2.np (na úr.+6,29-atika):(16,4*4,325+(12,6-4,325)*5,575-2,725*0,5)*0,585</t>
  </si>
  <si>
    <t>předsazená část:3,75*1,05*0,585</t>
  </si>
  <si>
    <t>zdivo tl.450,375,175mm:(4,325+16,4-0,45*2+12,6-3*2+2,7)*2,65*0,45</t>
  </si>
  <si>
    <t>(1,05*2+3)*2,65*0,375</t>
  </si>
  <si>
    <t>(10,375+8,275+0,375+0,8*2)*2,65*0,375</t>
  </si>
  <si>
    <t>příčky tl.75,125mm:(3,5+1,5*2+3+1,325+5,7+3,425*2)*2,65*0,075</t>
  </si>
  <si>
    <t>(1,675*2+2,25*2+1,25)*2,65*0,075</t>
  </si>
  <si>
    <t>(0,075+1,675)*2,65*0,125*2</t>
  </si>
  <si>
    <t>atika nad střechou v.80mm:(4,325+16,4*0,45+12,6-0,45-3+2,7)*0,08*0,45</t>
  </si>
  <si>
    <t>(10,375+8,275+0,375+1,05*2+3)*0,08*0,375</t>
  </si>
  <si>
    <t>podíl konstruk.</t>
  </si>
  <si>
    <t>Podíl konstrukcí skutečný objem kcí/obestavěný prostor</t>
  </si>
  <si>
    <t>podíl konstrukcí:269,336/773,8327</t>
  </si>
  <si>
    <t>979083117R00</t>
  </si>
  <si>
    <t xml:space="preserve">Vodorovné přemístění suti na skládku do 6000 m </t>
  </si>
  <si>
    <t>979083191R00</t>
  </si>
  <si>
    <t xml:space="preserve">Příplatek za dalších započatých 1000 m nad 6000 m </t>
  </si>
  <si>
    <t>979093111R00</t>
  </si>
  <si>
    <t xml:space="preserve">Uložení suti na skládku bez zhutnění </t>
  </si>
  <si>
    <t>Celkem za SO 01 demolice objektů- přístavba šaten</t>
  </si>
  <si>
    <t>Celkem za SO 01 demolice objektů - plynovodní přípojka</t>
  </si>
  <si>
    <t>zastavěná plocha :115                                               10%</t>
  </si>
  <si>
    <t>Demolice - přístavba šaten</t>
  </si>
  <si>
    <t>měsíc</t>
  </si>
  <si>
    <t>Včetně připojení na rozvody NN</t>
  </si>
  <si>
    <t>Včetně napojení na rozvody NN a rozvody ovládání</t>
  </si>
  <si>
    <t>Trojcestný směšovací ventil DN15-1,6, servopohon je dod. MaR</t>
  </si>
  <si>
    <t>Připojení a propojovací kabeláž silová trojfázová 400V, jednofázová 230V, ovládací 24V, předpokládaný seznam viz příloha specifikace</t>
  </si>
  <si>
    <t>Montáž ventilátoru včetně připojení na rozvody NN</t>
  </si>
  <si>
    <t>Montáž klapky včetně připojení na rozvody NN a ovládací rozvody</t>
  </si>
  <si>
    <t>Montáž termostatu včetně propojení</t>
  </si>
  <si>
    <t>materiál</t>
  </si>
  <si>
    <t>montáž</t>
  </si>
  <si>
    <t>cena za jednotku</t>
  </si>
  <si>
    <t>Otočný směšovací třícestný ventil řady , vnitřní závit- dodávka ut</t>
  </si>
  <si>
    <t>Servopohony řada , proporcionální, nap. 24 V AC/DC, 0-10V včetně napojení na potřebné rozvody</t>
  </si>
  <si>
    <t>V případě ojedinělého použití obchodních názvů ve specifikacích PSV se jedná o pouze o příklady kvalitativního (technického) standardu provedení (výrobku, materiálu), nikterak neznemožňující (neomezující) použití i jiných kvalitativně i technicky obdobných (srovnatelných) řešení." ad VZT1,2 - Zařízení MaR a silno (instrumentace, rozvaděče) pro VZT je dodáno s VZT jednotkami - osazeno včetně SW a seřízení. Tento projekt řeší pouze kabeláž a nosné konstrukce pro kabely pro  VZT1,2</t>
  </si>
  <si>
    <t>Měření a regulace</t>
  </si>
  <si>
    <t>00003269 Areál sport.nadějí-Sportov.gymnasium L.Daňka,Brno</t>
  </si>
  <si>
    <t>00003270 Areál sport.nadějí-sport.gymnasium L.Daňka ,Brno</t>
  </si>
  <si>
    <t>00003270 Areál sportovn.nadějí-sport.gymnasium L.Daňka,Brno</t>
  </si>
  <si>
    <t>SO023269</t>
  </si>
  <si>
    <t>SO043269</t>
  </si>
  <si>
    <t>Vedlejší a ostatní náklady</t>
  </si>
  <si>
    <t>kotvení wc invalidního (systém předstěnový pro závěsné WC je součástí ZTI):</t>
  </si>
  <si>
    <t>Úprava sádrokartonové příčky pro osazení WC WC - rám pro tělesně postižené</t>
  </si>
  <si>
    <t>Úprava sádrokartonové příčky pro osazení WC WC - univerzální rám výškově nastav.,</t>
  </si>
  <si>
    <t>kotvení wc (systém předstěnový pro závěsné WC je součástí ZTI):</t>
  </si>
  <si>
    <t>Soupis stavebních prací, dodávek a služeb s výkazem výměr</t>
  </si>
  <si>
    <t>Areál sport.nadějí-Sportov.gymnasium L.Daňka,Brno</t>
  </si>
  <si>
    <t>pozice</t>
  </si>
  <si>
    <t>1 SO 02 – Hlavní objekt - vzduchotechnika</t>
  </si>
  <si>
    <t>Press-spojka  15/15</t>
  </si>
  <si>
    <r>
      <t xml:space="preserve">Polybutenová trubka PB DD </t>
    </r>
    <r>
      <rPr>
        <sz val="7"/>
        <rFont val="Arial"/>
        <family val="2"/>
      </rPr>
      <t>15x1,5  - trubka 200 m</t>
    </r>
  </si>
  <si>
    <t>pár</t>
  </si>
  <si>
    <t>Ústřední topení, podlahové vytápění</t>
  </si>
  <si>
    <t>VP</t>
  </si>
  <si>
    <r>
      <t xml:space="preserve">Kompletní systém MaR:                                                   1. řídící jednotka s funkcí silového rozvaděče s programovatelnými regulátory, uživatelské ovládání lokální přes dálkový ovladač a externí přes rozhrání Modbus RTU, včetně web a mobilní aplikace, 2.termistorové řízení ventilátorů v 5 stupních,            3. řízení směšování pro případ rychlého zátopu,         4. řízení účinnosti a protimrazová ochrana rotačního regenerátoru plynulé 0-10V,                                    5.řízení čerpadla směšovacího uzlu včetrně protimrazové ochrany plynulé 0-10V.                         </t>
    </r>
    <r>
      <rPr>
        <b/>
        <sz val="10"/>
        <rFont val="Arial CE"/>
        <family val="2"/>
      </rPr>
      <t xml:space="preserve">Dodané komponenty MaR: </t>
    </r>
    <r>
      <rPr>
        <sz val="10"/>
        <rFont val="Arial CE"/>
        <family val="2"/>
      </rPr>
      <t xml:space="preserve">regulační uzel včetně čerpadla a trojcestného ventilu kv 1,6, s komplexní protimrazovou ochranou (snímače, čidla)  servopohony uzavíracích klapek přívod, odvod směšování, snímače tlakové diference filtrů, čidla teploty vzduchu, dálkové hlášení poruchy, vzdálený ovladač umístěný na vrátnici  </t>
    </r>
  </si>
  <si>
    <r>
      <t xml:space="preserve">Kompletní systém MaR:                                                   1. řídící jednotka s funkcí silového rozvaděče s programovatelnými regulátory, uživatelské ovládání lokální přes dálkový ovladač a externí přes rozhrání Modbus RTU, včetně web a mobilní aplikace, 2.termistorové řízení ventilátorů v 5 stupních,            3. řízení směšování pro případ rychlého zátopu,         4. řízení účinnosti a protimrazová ochrana rotačního regenerátoru plynulé 0-10V,                                    5.řízení čerpadla směšovacího uzlu včetrně protimrazové ochrany plynulé 0-10V.                   </t>
    </r>
    <r>
      <rPr>
        <b/>
        <sz val="10"/>
        <rFont val="Arial CE"/>
        <family val="2"/>
      </rPr>
      <t xml:space="preserve">Dodané komponenty MaR: </t>
    </r>
    <r>
      <rPr>
        <sz val="10"/>
        <rFont val="Arial CE"/>
        <family val="2"/>
      </rPr>
      <t xml:space="preserve">regulační uzel včetně čerpadla a trojcestného ventilu kv 1,6, s komplexní protimrazovou ochranou (snímače, čidla)  servopohony uzavíracích klapek přívod, odvod směšování, snímače tlakové diference filtrů, čidla teploty vzduchu, dálkové hlášení poruchy, vzdálený ovladač umístěný na vrátnici  </t>
    </r>
  </si>
  <si>
    <t>Montáž  požárních ucpávek</t>
  </si>
  <si>
    <t>c) kabely uchyceny příchytkami na železobetonovou</t>
  </si>
  <si>
    <t>d) krabice, vypínače, kabel. žlaby, ovladače uložené na</t>
  </si>
  <si>
    <t>zajištění fotodokumentace dokumentující postup výstavby-1x CD:1</t>
  </si>
  <si>
    <t>zázemí pro zaměstnance zhotovitele stavby v místě stavby,sklady stavebního a demontovaného materiálu</t>
  </si>
  <si>
    <t>napojení staveniště na rozvod vody a el.energie :1</t>
  </si>
  <si>
    <t>fakturace bude provedena podle skutečné potřeby čerpání</t>
  </si>
  <si>
    <t>fakturace bude provedena podle skutečné potřeby</t>
  </si>
  <si>
    <t>Přípojka plynu</t>
  </si>
  <si>
    <t>odstranění kufru tartanové dráhy:50</t>
  </si>
  <si>
    <t>odstranění kufru tartanové dráhy:50*2</t>
  </si>
  <si>
    <t>suť (obalov.kamenivo+asfalt) :11,03</t>
  </si>
  <si>
    <t>-suť (obalov.kamenivo+asfalt) :-11,03</t>
  </si>
  <si>
    <t>Vjezd vozidel do zony 6,5t</t>
  </si>
  <si>
    <t>(náklady a poplatky spojené s kaucí Brněnským komunikacím a.s. za povolení vjezdu vozidel, jejichž celková hmotnost přesahuje mez povolenou místním dopravním značením)</t>
  </si>
  <si>
    <t>Prvotní zaškolení obsluhy a investorem pověřených osob, vypracování a odsouhlasení provozních a manipulačních řádů, proškolení provozovatele s provozováním a užíváním realizovaného díla dle SoD a jiných podmínek</t>
  </si>
  <si>
    <t>Zabezpečení staveniště, vnější stavby a ploch dotčených stavbou, vybavení proti odcizení a škodám</t>
  </si>
  <si>
    <t>Zajištění ostrahy majetku a osob v průběhu realizace stavby a až do předání stavby do užívání, např. kamerový systém</t>
  </si>
  <si>
    <t>Náklady na pojištění  proti všem možným rizikům, zejména proti živlům a krádeži, a to až do výše sjednané ceny díla včetně DPH dle této smlouvy.</t>
  </si>
  <si>
    <t>Náklady na pojištění  odpovědnosti za škodu způsobenou svou činností s jednorázovým pojistným plněním za jednu pojistnou událost nejméně ve výši hodnoty sjednané ceny díla včetně DPH dle této smlouvy.</t>
  </si>
  <si>
    <t>Náklady spojené s bankovní zárukou za jakost díla po dobu od začátku běhu záruční doby stavby do uplynutí 6 měsíců od skončení záruční doby stavby</t>
  </si>
  <si>
    <t xml:space="preserve">Bezpečnostní, hygienická a protiprašná opatření na staveništi </t>
  </si>
  <si>
    <t>Zaměření a vytýčení veškerých inženýrských sítí, včetně zjištění podmínek stanovených jejich vlastníky a správci pro provedení stavby dle této smlouvy, zabezpečení ochrany těchto sítí, případně přeložení těchto sítí a následné zabezpečení jejich zpětného protokolárního předání jejich správcům</t>
  </si>
  <si>
    <t>Zajištění zvláštního užívání komunikací a veřejných ploch včetně úhrady vyměřených poplatků a nájemného</t>
  </si>
  <si>
    <t>Přechodné dopravní značení po dobu výstavby (zajištění dopravního značení k dopravním omezením, jejich údržba a přemisťování a následné odstranění)</t>
  </si>
  <si>
    <t>Zajištění a provedení všech nutných zkoušek dle ČSN (případně jiných norem vztahujících se k prováděné stavbě včetně pořízení protokolů o průběhu zkoušek) – vše v 1 vyhotovení v listinné podobě a v 1 digitálním vyhotovení na odpovídajícím nosiči</t>
  </si>
  <si>
    <t>DSPS bude předána objednateli v 1 vyhotovení v listinné podobě a v 1 vyhotovení v digitální podobě na odpovídajícím nosiči, přičemž výkresová část bude zpracována ve formátu .dwg, textové části budou zpracovány ve formátu .docx či .doc, tabulky ve formátu .xlsx. či .xls;</t>
  </si>
  <si>
    <t xml:space="preserve">Zpracování projektové dokumentace skutečného provedení stavby  </t>
  </si>
  <si>
    <t>geodetického zaměření skutečného provedení stavby</t>
  </si>
  <si>
    <t>Geodetické zaměření skutečného provedení stavby bude provedeno a ověřeno oprávněnými osobami podle zák. č. 200/1994 Sb., o zeměměřictví a o změně a doplnění některých zákonů souvisejících s jeho zavedením, ve znění pozdějších předpisů. Zhotovitel předá objednateli doklady o vytýčení stavby a pro zápis do katastru nemovitostí geometrický plán (s grafickou částí, technickou zprávou, seznamem souřadnic) dokončené stavby v 6 tištěných ověřených vyhotoveních s razítkem úředně oprávněného zeměměřičského inženýra a 1x v digitální podobě;</t>
  </si>
  <si>
    <t>Náklady spojené s odbornou praxí studenta</t>
  </si>
  <si>
    <t>Komplet</t>
  </si>
  <si>
    <t>1.1</t>
  </si>
  <si>
    <t>1.2</t>
  </si>
  <si>
    <t>1.3</t>
  </si>
  <si>
    <t>1.4</t>
  </si>
  <si>
    <t>1.6</t>
  </si>
  <si>
    <t>1.7</t>
  </si>
  <si>
    <t>1.9</t>
  </si>
  <si>
    <t>1.10</t>
  </si>
  <si>
    <t>1.11</t>
  </si>
  <si>
    <t>1.12</t>
  </si>
  <si>
    <t>1.13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</si>
  <si>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</si>
  <si>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</si>
  <si>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</si>
  <si>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</si>
  <si>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</si>
  <si>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</si>
  <si>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</si>
  <si>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</si>
  <si>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</si>
  <si>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</si>
  <si>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</si>
  <si>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</si>
  <si>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</si>
  <si>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</si>
  <si>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 xml:space="preserve">Pomocné práce,zřízení nebo zajištění ochrany inženýrských sítí případně ochrany,úpravy a přeložky </t>
  </si>
  <si>
    <t>1.29</t>
  </si>
  <si>
    <t>Vypracování výrobní dokumentace spouštěcí ochranné sítě pro hod do dálky vč.nosné konstrukce (pol. 453 listu asr_so02)</t>
  </si>
  <si>
    <t>D01La:1</t>
  </si>
  <si>
    <t>D02P:2</t>
  </si>
  <si>
    <t>D03P:2</t>
  </si>
  <si>
    <t>D05L:1</t>
  </si>
  <si>
    <t>D06P:2</t>
  </si>
  <si>
    <t>D18:1</t>
  </si>
  <si>
    <t>D09L:3</t>
  </si>
  <si>
    <t>D10P:1</t>
  </si>
  <si>
    <t>D11P:1</t>
  </si>
  <si>
    <t>D12P:1</t>
  </si>
  <si>
    <t>D12P:1*2</t>
  </si>
  <si>
    <t>D06P-800x100:2</t>
  </si>
  <si>
    <t>D01L-800x150mm:6</t>
  </si>
  <si>
    <t>D09L-800x150:3</t>
  </si>
  <si>
    <t>D11P-800x150:1</t>
  </si>
  <si>
    <t>D12P-1000x150:1</t>
  </si>
  <si>
    <t>D22L-900x150:2</t>
  </si>
  <si>
    <t>D24:2</t>
  </si>
  <si>
    <t>326a</t>
  </si>
  <si>
    <t>553+611.D01aL</t>
  </si>
  <si>
    <t>Dveře v příčce bezfalcové,zárubeň ocelová dveř.křídlo plné,kování klika/klika-80x197cm-D01aL</t>
  </si>
  <si>
    <t>požární odolnost EI-30DP1-C:</t>
  </si>
  <si>
    <t>Dveře ve stěně bezfalcové,zárubeň ocelová dveř.křídlo plné,kování vodorovné madlo/klika-90x197cm-D22L</t>
  </si>
  <si>
    <t>Dveře v příčce bezfal.,požární,zárub.ocelová,ok.pl dveř.křídlo plné,kování madlo/klika-100x197cm-D12P</t>
  </si>
  <si>
    <t>Dveře ve stěně bezfalcové,zárubeň ocelová dveř.křídlo prosk,kování klika/klika-200x321cm-D21</t>
  </si>
  <si>
    <t>Dveře ve stěně bezfalcové,požární,zárubeň ocelová dveř.křídlo plné,kování vodorovné madlo/klika-180x210cm-D23</t>
  </si>
  <si>
    <t>D23:1</t>
  </si>
  <si>
    <t>347a</t>
  </si>
  <si>
    <t>D24:1</t>
  </si>
  <si>
    <t>Dveře ve stěně bezfalcové,zárubeň ocelová dveř.křídlo plné,kování madlo/klika-160x197cm-D24</t>
  </si>
  <si>
    <t>347b</t>
  </si>
  <si>
    <t>347c</t>
  </si>
  <si>
    <t>553+611.D23</t>
  </si>
  <si>
    <t>553+611.D24</t>
  </si>
  <si>
    <t>553+611.D25P</t>
  </si>
  <si>
    <t>Dveře v příčce bezfalcové,zárubeň ocelová dveř.křídlo plné,kování klika/klika-80x197cm-D25P</t>
  </si>
  <si>
    <t>D25P:1</t>
  </si>
  <si>
    <t>347d</t>
  </si>
  <si>
    <t>553+611.D26P</t>
  </si>
  <si>
    <t>Dveře v příčce bezfalcové,zárubeň ocelová dveř.křídlo plné,kování klika/klika-80x197cm-D26P</t>
  </si>
  <si>
    <t>D12:1</t>
  </si>
  <si>
    <t>D16:2</t>
  </si>
  <si>
    <t>D19:2</t>
  </si>
  <si>
    <t>D21:2</t>
  </si>
  <si>
    <t>D22L:1</t>
  </si>
  <si>
    <t>D23:2</t>
  </si>
  <si>
    <t>D06P-800x150,2</t>
  </si>
  <si>
    <t>D26P-800x100:1</t>
  </si>
  <si>
    <t>Z04:15,75</t>
  </si>
  <si>
    <t>Z16-madlo+sloupky:1,87+0,9*2</t>
  </si>
  <si>
    <t>Z07:14,50</t>
  </si>
  <si>
    <t>Z07:14,50-1,89</t>
  </si>
  <si>
    <t>Z04:1</t>
  </si>
  <si>
    <t>Z05:1</t>
  </si>
  <si>
    <t>Z06:1</t>
  </si>
  <si>
    <t>Žebřík ocelový s klecí v.14500mm-Z07 délka bez klece 1890mm,výška zábradlí 1100mm</t>
  </si>
  <si>
    <t>nevyplňovat</t>
  </si>
  <si>
    <t>v místě stavby pracovní místnost po 12,0m2,zabezpečení:18</t>
  </si>
  <si>
    <t>zajištění internetové konektivity,vybudování infrastruktury,dodání:18</t>
  </si>
  <si>
    <t>Zařízení záležitostí pro objednatele spočívající v zajištění vydání kolaudačního souhlasu, zastupování objednatele v kolaudačním řízení a případné zajištění povolení změny stavby před jejím dokončením a zastupování objednatele v řízení o změně stavby před jejím dokončením.</t>
  </si>
  <si>
    <t>Zpracování a předložení průkazu energetické náročnosti budovy před předáním a převzetím stavby jako celku  v 1 vyhotovení v listinné podobě a v 1 vyhotovení v digitální podobě na CD</t>
  </si>
  <si>
    <t>vegetace - suchomilné rostliny pro zelené střechy, předpěstovaná rohož - koberec z rozchodníků</t>
  </si>
  <si>
    <t>Zelená střecha, extenzívní zeleň dle skladby projektanta</t>
  </si>
  <si>
    <t>274353109R00</t>
  </si>
  <si>
    <t xml:space="preserve">Bednění otvor.pasů příp.za další 0,5m hl,do 0,01m2 </t>
  </si>
  <si>
    <t>v.č.D.1 SO02 1.1-půdorys základů:</t>
  </si>
  <si>
    <t>prostupy 100x100mm:5</t>
  </si>
  <si>
    <t>274353121R00</t>
  </si>
  <si>
    <t xml:space="preserve">Bednění kotev.otvorů pasů do 0,05 m2, hl. 0,5 m </t>
  </si>
  <si>
    <t>prostupy 150x150mm:3</t>
  </si>
  <si>
    <t>274353122R00</t>
  </si>
  <si>
    <t xml:space="preserve">Bednění kotev.otvorů pasů do 0,05 m2, hl. 1 m </t>
  </si>
  <si>
    <t>prostupy dn 200mm:1</t>
  </si>
  <si>
    <t>274353123R00</t>
  </si>
  <si>
    <t xml:space="preserve">Bednění kotev.otvorů pasů do 0,05 m2, hl. 2 m </t>
  </si>
  <si>
    <t>prostupy 150x150mm:1+4</t>
  </si>
  <si>
    <t>274353129R00</t>
  </si>
  <si>
    <t xml:space="preserve">Bednění otvor.pasů příp.za další 0,5m hl,do 0,05m2 </t>
  </si>
  <si>
    <t>prostupy 150x150mm:4</t>
  </si>
  <si>
    <t>953943124R00</t>
  </si>
  <si>
    <t xml:space="preserve">Osazení kovových předmětů do betonu, 30 kg / kus </t>
  </si>
  <si>
    <t>chráničky ocelové :</t>
  </si>
  <si>
    <t>TR dn 219/6,dl.900mm:1</t>
  </si>
  <si>
    <t>953943125R00</t>
  </si>
  <si>
    <t xml:space="preserve">Osazení kovových předmětů do betonu, 120 kg / kus </t>
  </si>
  <si>
    <t>TR dn 159/4,5,dl.3000mm   :1</t>
  </si>
  <si>
    <t>14470135</t>
  </si>
  <si>
    <t>Trubka ocelová bezešvá 159 x 4,5  P235GH</t>
  </si>
  <si>
    <t>TR dn 159/4,5,dl.3000mm   :3*1,08</t>
  </si>
  <si>
    <t>14470138</t>
  </si>
  <si>
    <t>Trubka ocelová bezešvá 219,1 x 6,3  P235GH</t>
  </si>
  <si>
    <t>TR dn 219/6,dl.900mm:0,9*1,08</t>
  </si>
  <si>
    <t>100</t>
  </si>
  <si>
    <t>48a</t>
  </si>
  <si>
    <t>45a</t>
  </si>
  <si>
    <t>45b</t>
  </si>
  <si>
    <t>45d</t>
  </si>
  <si>
    <t>45e</t>
  </si>
  <si>
    <t>45c</t>
  </si>
  <si>
    <t>47a</t>
  </si>
  <si>
    <t>47b</t>
  </si>
  <si>
    <t>47c</t>
  </si>
  <si>
    <t>P04-150x124x1300:5</t>
  </si>
  <si>
    <t>342255032R00</t>
  </si>
  <si>
    <t xml:space="preserve">Příčky z desek porobetonových tl. 20 cm </t>
  </si>
  <si>
    <t>-1.08,-1.09:4,23*3,15</t>
  </si>
  <si>
    <t>předstěna -1.05:3,31*3,15</t>
  </si>
  <si>
    <t>1.09:1,59*2,94-0,8*1,97</t>
  </si>
  <si>
    <t>1.17,1.16:(0,9+2,63)*2,94</t>
  </si>
  <si>
    <t>1.15,1.18,1.19:(1,66+0,9)*2,94-0,7*1,97</t>
  </si>
  <si>
    <t>předstěna 1.19:2,105*2,94</t>
  </si>
  <si>
    <t>78a</t>
  </si>
  <si>
    <t>1.11:(4,23-0,1)*2,94</t>
  </si>
  <si>
    <t>1.08:(2,54-0,1)*2,94-0,7*1,97</t>
  </si>
  <si>
    <t>1.17,1.16:(0,96+2)*2,94-0,8*1,97</t>
  </si>
  <si>
    <t>1.15:3,1*2,94-0,7*1,97</t>
  </si>
  <si>
    <t>předstěna 1.16:1,1*2,94</t>
  </si>
  <si>
    <t xml:space="preserve">                 1.06,1.04 :(1,99+1)*3,81</t>
  </si>
  <si>
    <t xml:space="preserve">   150mm:6*(1,77+1,4)+2*(0,37+2,32)+2*(0,37+2,47)</t>
  </si>
  <si>
    <t xml:space="preserve">   200mm:3,15</t>
  </si>
  <si>
    <t>tl.100mm:3,81*2+2,94*7</t>
  </si>
  <si>
    <t xml:space="preserve">   150mm:3,81*3+2,94*6</t>
  </si>
  <si>
    <t>35,6</t>
  </si>
  <si>
    <t>tl.300mm-strop na spodní úr.-0,43 (nad m.č.-1,04-část) :0,9*4</t>
  </si>
  <si>
    <t>svislá část:(1,79-0,065+0,15*2+2,3+7,49)*2</t>
  </si>
  <si>
    <t>2,98</t>
  </si>
  <si>
    <t>svislá část :((5,4+0,2+1,32+0,25)*2+3,27)</t>
  </si>
  <si>
    <t>(5,4+0,5)*2</t>
  </si>
  <si>
    <t>svislá část:(6,8-0,21*2+0,25*2+2,58+0,15*2+11,73+4,04)*2</t>
  </si>
  <si>
    <t>svislá část:(6,35+0,15+0,25+0,96+5,08+0,3)*2</t>
  </si>
  <si>
    <t>svislá část:(5,611+1,5*2)</t>
  </si>
  <si>
    <t>svislá část:(65,57-33,038+6,38+65,57-40,87-2,7)</t>
  </si>
  <si>
    <t>(7,427+2,98+2,628)</t>
  </si>
  <si>
    <t>svislá část:(6,2+0,4*2+3,5)*2</t>
  </si>
  <si>
    <t>svislá část:((41,29-0,21*2)*2-7,832+23,62-0,21*2+3,76)</t>
  </si>
  <si>
    <t>(6,2+3)*2</t>
  </si>
  <si>
    <t>svislá část:(13,22+6,26)</t>
  </si>
  <si>
    <t>světlíky 714x1200mm:(0,714+1,2)*2</t>
  </si>
  <si>
    <t xml:space="preserve">             1200x1200mm:1,2*4</t>
  </si>
  <si>
    <t>rozměr 1550x760mm,tl.stropu 120mm+svislá část:1*2</t>
  </si>
  <si>
    <t xml:space="preserve">           1550x610mm,tl.stropu 150mm (podle řezu L-L):3,85*2</t>
  </si>
  <si>
    <t>bednění čel stropních desek:394,49</t>
  </si>
  <si>
    <t>411351901R00</t>
  </si>
  <si>
    <t xml:space="preserve">Bednění prostupu plochy do 0,06 m2 </t>
  </si>
  <si>
    <t>prostupy stropem:25</t>
  </si>
  <si>
    <t>půdorys 1.np-prostup stropem OT 150x150mm:3</t>
  </si>
  <si>
    <t>řez F-F-prostup průvlakem  OT 180x180mm:6</t>
  </si>
  <si>
    <t xml:space="preserve">           -prostup stěnou OT 180x180mm:3</t>
  </si>
  <si>
    <t>411351902R00</t>
  </si>
  <si>
    <t xml:space="preserve">Bednění prostupu plochy do 0,25 m2 </t>
  </si>
  <si>
    <t>prostupy stropem:50</t>
  </si>
  <si>
    <t>411351903R00</t>
  </si>
  <si>
    <t xml:space="preserve">Bednění prostupu plochy do 0,48 m2 </t>
  </si>
  <si>
    <t>prostupy stropem:35</t>
  </si>
  <si>
    <t>109a</t>
  </si>
  <si>
    <t>109b</t>
  </si>
  <si>
    <t>109c</t>
  </si>
  <si>
    <t>610991111R00</t>
  </si>
  <si>
    <t xml:space="preserve">Zakrývání výplní vnitřních otvorů </t>
  </si>
  <si>
    <t>vnější otvory (okna,stěny,dveře):316,33+540,78+26,84</t>
  </si>
  <si>
    <t>D21,D22:2,47*3,21+0,9*1,97*2</t>
  </si>
  <si>
    <t>141a</t>
  </si>
  <si>
    <t>620991121R00</t>
  </si>
  <si>
    <t xml:space="preserve">Zakrývání výplní vnějších otvorů z lešení </t>
  </si>
  <si>
    <t>151a</t>
  </si>
  <si>
    <t>podlaha S01a:155,3191*0,065</t>
  </si>
  <si>
    <t>podlaha S01b:35,0025*0,07</t>
  </si>
  <si>
    <t>mazanina tl.77mm:</t>
  </si>
  <si>
    <t>podlaha S02:91,59*0,077</t>
  </si>
  <si>
    <t>mazanina tl.78mm:</t>
  </si>
  <si>
    <t>podlaha S03:56,05*0,078</t>
  </si>
  <si>
    <t>mazanina tl.62mm:</t>
  </si>
  <si>
    <t>podlaha S05:135,41*0,062</t>
  </si>
  <si>
    <t>mazanina tl.64mm:</t>
  </si>
  <si>
    <t>podlaha S07:1085,63*0,064</t>
  </si>
  <si>
    <t>mazanina tl.72mm:</t>
  </si>
  <si>
    <t>podlaha S08:18,1481*0,072</t>
  </si>
  <si>
    <t>mazanina tl.80mm:</t>
  </si>
  <si>
    <t>podlaha S09:20,15*0,08</t>
  </si>
  <si>
    <t>podlaha S01:700,0084*0,09</t>
  </si>
  <si>
    <t>mazanina tl.85mm:</t>
  </si>
  <si>
    <t>podlaha S04:67,74*0,085</t>
  </si>
  <si>
    <t>podlaha S01:700,0084*0,002055*1,2</t>
  </si>
  <si>
    <t xml:space="preserve">              S01a:155,3191*0,002055*1,2</t>
  </si>
  <si>
    <t xml:space="preserve">              S01b:35,0025*0,002055*1,2</t>
  </si>
  <si>
    <t xml:space="preserve">              S02:91,59*0,002055*1,2</t>
  </si>
  <si>
    <t xml:space="preserve">              S03:56,05*0,002055*1,2</t>
  </si>
  <si>
    <t xml:space="preserve">              S04:67,74*0,002055*1,2</t>
  </si>
  <si>
    <t xml:space="preserve">              S05:135,41*0,002055*1,2</t>
  </si>
  <si>
    <t xml:space="preserve">              S06:29,82*0,002055*1,2</t>
  </si>
  <si>
    <t xml:space="preserve">              S07:1085,63*0,002055*1,2</t>
  </si>
  <si>
    <t xml:space="preserve">              S08:18,1481*0,002055*1,2</t>
  </si>
  <si>
    <t xml:space="preserve">              S09:20,15*0,002055*1,2</t>
  </si>
  <si>
    <t>631571004R00</t>
  </si>
  <si>
    <t xml:space="preserve">Násyp ze štěrkopísku 0 - 32, tř. I </t>
  </si>
  <si>
    <t>hutněný násyp (podle výměr podlah):</t>
  </si>
  <si>
    <t>S01-S04:(700,0084+155,3191+35,0025+91,59+56,05+67,74)*0,15</t>
  </si>
  <si>
    <t>632411904R00</t>
  </si>
  <si>
    <t xml:space="preserve">Penetrace savých podkladů Cemix 0,25 l/m2 </t>
  </si>
  <si>
    <t>165a</t>
  </si>
  <si>
    <t>S01:700,0084*12/9*0,09</t>
  </si>
  <si>
    <t>S01a:155,3191*12/9*0,065</t>
  </si>
  <si>
    <t>S02:91,59*12/9*0,077</t>
  </si>
  <si>
    <t>S03:56,05*12/9*0,078</t>
  </si>
  <si>
    <t>S04:67,74*12/9*0,085</t>
  </si>
  <si>
    <t>S05:135,41*12/9*0,062</t>
  </si>
  <si>
    <t>S06:29,82*12/9*0,063</t>
  </si>
  <si>
    <t>S07:1085,63*12/9*0,064</t>
  </si>
  <si>
    <t>S08:18,1481*12/9*0,072</t>
  </si>
  <si>
    <t>S09:20,15*12/9*0,08</t>
  </si>
  <si>
    <t>711212601RT2</t>
  </si>
  <si>
    <t>Těsnicí pás do spoje podlaha - stěna š. 100 mm</t>
  </si>
  <si>
    <t>styk podlaha+stěna:</t>
  </si>
  <si>
    <t>podlaha S03:</t>
  </si>
  <si>
    <t>-1.03:(2,89+2,3-1)*2+1*2</t>
  </si>
  <si>
    <t>-1.04:(1,79+2,89)*2</t>
  </si>
  <si>
    <t>-1.05:(4,23+1,99)*2</t>
  </si>
  <si>
    <t>-1.06:(4,23+1,9)*2</t>
  </si>
  <si>
    <t>-1.08:(4,23+3,22)*2-0,9*3+0,9*3*3</t>
  </si>
  <si>
    <t>-1.09:(4,23+3,266)*2-0,9*3+0,9*3*3</t>
  </si>
  <si>
    <t>0</t>
  </si>
  <si>
    <t>podlaha S06:</t>
  </si>
  <si>
    <t>1.05:(1,64+1)*2</t>
  </si>
  <si>
    <t>1.06:(1,64+1,99)*2</t>
  </si>
  <si>
    <t>1.08:(2,54+1,795+0,9+1,21)*2</t>
  </si>
  <si>
    <t>1.09:(1,795+1,59*2+1,13+0,9+1,23)*2</t>
  </si>
  <si>
    <t>1.16:(2,63+2)*2-0,9+0,9*3</t>
  </si>
  <si>
    <t>1.17:(2,63+0,86)*2</t>
  </si>
  <si>
    <t>1.18:(1,61+0,94)*2</t>
  </si>
  <si>
    <t>1.19:(2,105+1,61)*2-0,9+0,9*3</t>
  </si>
  <si>
    <t>711212921R00</t>
  </si>
  <si>
    <t xml:space="preserve">Provedení hydroizolační těsnicí stěrky 2x </t>
  </si>
  <si>
    <t>vytažená do v.100mmm,popř.do 2,0m ve sprchách:</t>
  </si>
  <si>
    <t>-1.03:(2,89+2,3-1)*2*0,1+1*2*2</t>
  </si>
  <si>
    <t>-1.04:(1,79+2,89)*2*0,1</t>
  </si>
  <si>
    <t>-1.05:(4,23+1,99)*2*0,1</t>
  </si>
  <si>
    <t>-1.06:(4,23+1,9)*2*0,1</t>
  </si>
  <si>
    <t>-1.08:(4,23+3,22)*2*0,1-0,9*3*0,1+0,9*3*2*3</t>
  </si>
  <si>
    <t>-1.09:(4,23+3,266)*2*0,1-0,9*3*0,1+0,9*3*2*3</t>
  </si>
  <si>
    <t>podlaha S06:29,82</t>
  </si>
  <si>
    <t>1.05:(1,64+1)*2*0,1</t>
  </si>
  <si>
    <t>1.06:(1,64+1,99)*2*0,1</t>
  </si>
  <si>
    <t>1.08:(2,54+1,795+0,9+1,21)*2*0,1</t>
  </si>
  <si>
    <t>1.09:(1,795+1,59*2+1,13+0,9+1,23)*2*0,1</t>
  </si>
  <si>
    <t>1.16:(2,63+2)*2*0,1-0,9*0,1+0,9*3*2</t>
  </si>
  <si>
    <t>1.17:(2,63+0,86)*2*0,1</t>
  </si>
  <si>
    <t>1.18:(1,61+0,94)*2*0,1</t>
  </si>
  <si>
    <t>1.19:(2,105+1,61)*2*0,1-0,9*0,1+0,9*3*2</t>
  </si>
  <si>
    <t>23521591.A</t>
  </si>
  <si>
    <t>Stěrka hydroizolační pružná</t>
  </si>
  <si>
    <t>hydroizolační stěrka (spotřeba na 1x nátěr 3,2kg/m2) :146,6502*2*3,2</t>
  </si>
  <si>
    <t>228a</t>
  </si>
  <si>
    <t>218a</t>
  </si>
  <si>
    <t>218b</t>
  </si>
  <si>
    <t>713111232R00</t>
  </si>
  <si>
    <t>Přelepením spojů plechů trapézových páskou š.150mm parozábrana</t>
  </si>
  <si>
    <t>střecha S10 vč.uložení:433/0,7</t>
  </si>
  <si>
    <t xml:space="preserve">             S12 vč.uložení:722/0,7</t>
  </si>
  <si>
    <t>237a</t>
  </si>
  <si>
    <t>713121125R00</t>
  </si>
  <si>
    <t>Příplatek za izolaci tepelnou podlah lepenou celoplošné lepidlo tl.5 mm</t>
  </si>
  <si>
    <t>izolace první vrstvy podlahy z polystyrenu EPS 200:</t>
  </si>
  <si>
    <t>237b</t>
  </si>
  <si>
    <t>713191100R00</t>
  </si>
  <si>
    <t xml:space="preserve">Položení separační fólie </t>
  </si>
  <si>
    <t>pe folie tl.2,0mm svařovaná ve spojích:</t>
  </si>
  <si>
    <t>pe folie svařovaná ve spojích:</t>
  </si>
  <si>
    <t>246a</t>
  </si>
  <si>
    <t>28323188</t>
  </si>
  <si>
    <t>Pe folie separační tl.2mm</t>
  </si>
  <si>
    <t>713.1</t>
  </si>
  <si>
    <t>D+m termoreflexní folie vč.přelepení termopáskou</t>
  </si>
  <si>
    <t>250a</t>
  </si>
  <si>
    <t>spodní konstrukci tvoří Al profily 120x120mm,tl.5mm:</t>
  </si>
  <si>
    <t>síť-ochranná síť 4x4cm,síla vláken 6mm,polypropylen,vhodná pro hod  :</t>
  </si>
  <si>
    <t>722237121R00</t>
  </si>
  <si>
    <t>Kohout kulový, mosazný, vnitřní-vnitřní závit, DN 15, PN 42, včetně dodávky materiálu</t>
  </si>
  <si>
    <t>722237124R00</t>
  </si>
  <si>
    <t>Kohout kulový, mosazný, vnitřní-vnitřní závit, DN 32, PN 35, včetně dodávky materiálu</t>
  </si>
  <si>
    <t>SPI</t>
  </si>
  <si>
    <t>Zakázka topení Dvířka HUP s rámem, plech 60x120 bílá/šedá -</t>
  </si>
  <si>
    <t>Montáž plynovodních armatur, 2 závity, G1</t>
  </si>
  <si>
    <t>Kohout kulový  1"  plyn</t>
  </si>
  <si>
    <t>Odpojení sítí-před zahájením demolice objektu - rozvod plynu</t>
  </si>
  <si>
    <t>obestavěný prostor (podle výpočtu):773,8327              10%</t>
  </si>
  <si>
    <t>28375769.A</t>
  </si>
  <si>
    <t>Deska izolační polystyrén samozhášivý EPS 200</t>
  </si>
  <si>
    <t>Deska z minerální plsti tl. 40 mm podlahová</t>
  </si>
  <si>
    <t>63151443</t>
  </si>
  <si>
    <t>polystyren EPS 200-vystřídané spáry:</t>
  </si>
  <si>
    <t>desky z minerálních vláken-tuhé desky (tl.40+40mm) -vystřídané spáry :</t>
  </si>
  <si>
    <t>Otopné těleso panelové Ventil Kompakt typ 22 VK výška/délka 900/600 mm</t>
  </si>
  <si>
    <t>Otopné těleso panelové Ventil Kompakt typ 22 VK výška/délka 900/800 mm</t>
  </si>
  <si>
    <t>103a</t>
  </si>
  <si>
    <t>103b</t>
  </si>
  <si>
    <t>hloubení rýh nezapažených, šířky do 60 cm, v hornině 3 (včetně příplatku za lepivost), ve volném terénu, s podsypem štěrkopískem, obsyp potrubí kamenivem fr. 4-8 mm, zhutnění, zásyp rýhy vytěženou zeminou, s uložením ve vrstvách, se zhutněním, odvoz přebytečné zeminy do 6 km,včetně poplatku za skládku.</t>
  </si>
  <si>
    <t>Ocel.madlo rampy z prof.40x30x2mm a plechu P8 dl.6110mm,žárově zinkované-Z18</t>
  </si>
  <si>
    <t>konstrukce z profilu 40x30,tl.2mm,dl.6110mm:</t>
  </si>
  <si>
    <t>madlo z plechu P8</t>
  </si>
  <si>
    <t>kotveno do rampy</t>
  </si>
  <si>
    <t>Z17:1</t>
  </si>
  <si>
    <t>Z18:1</t>
  </si>
  <si>
    <t>424a</t>
  </si>
  <si>
    <t>424b</t>
  </si>
  <si>
    <t>553.Z18</t>
  </si>
  <si>
    <t>553.Z19</t>
  </si>
  <si>
    <t>Z19:1</t>
  </si>
  <si>
    <t>Ocel.madlo rampy z prof.40x30x2mm a plechu P8 dl.2355mm,žárově zinkované-Z19</t>
  </si>
  <si>
    <t>konstrukce z profilu 40x30,tl.2mm,dl.2355mm:</t>
  </si>
  <si>
    <t>424c</t>
  </si>
  <si>
    <t>553.Z20</t>
  </si>
  <si>
    <t>Z20:1</t>
  </si>
  <si>
    <t>Seznam upřesnění soupisu prací dodatečnými informacemi</t>
  </si>
  <si>
    <t>architektonicko stavební řešení</t>
  </si>
  <si>
    <t>List so_02_asr</t>
  </si>
  <si>
    <t>Vysvětlení zadávací dokumentace IV</t>
  </si>
  <si>
    <t>Vysvětlení zadávací dokumentace VI</t>
  </si>
  <si>
    <t>Vysvětlení zadávací dokumentace VII</t>
  </si>
  <si>
    <t>List ut</t>
  </si>
  <si>
    <t>List venkovni_zti</t>
  </si>
  <si>
    <t>36a</t>
  </si>
  <si>
    <t>Šachta plastová škrtící z dílců D 600 mm pro regulaci odtoku dešťové vody z retenční nádrže, D 200 mm, délka šachtové roury 3 m, poklop plastový do roury 1,5 t – typový výrobek                                                           Dodávka a montáž</t>
  </si>
  <si>
    <t>Plastové dno, šachta z korugované trouby, těsnění, rám do šachtové roury, poklop, regulační clona</t>
  </si>
  <si>
    <t>894431313RCK</t>
  </si>
  <si>
    <t>Šachty plastové plastové šachty z dílců D 425 mm, sběrná, D 200 mm, délka šachtové roury 1,50 m, poklop plastový do roury 1,5 t</t>
  </si>
  <si>
    <t>37a</t>
  </si>
  <si>
    <t>894431333RCK</t>
  </si>
  <si>
    <t>Šachty plastové šachty z dílců D 425 mm, sběrná, D 200 mm, délka šachtové roury 3 m, poklop plastový do roury 1,5 t</t>
  </si>
  <si>
    <t>1,00000</t>
  </si>
  <si>
    <t>0,00</t>
  </si>
  <si>
    <t>Šachta plastová škrtící z dílců D 600 mm pro regulaci odtoku dešťové vody z retenční nádrže, D 200 mm, délka šachtové roury 3 m, poklop plastový do roury 1,5 t – typový výrobek                                                                                                                         Dodávka a montáž</t>
  </si>
  <si>
    <t>4113541</t>
  </si>
  <si>
    <t xml:space="preserve">Příplatek k podpěr. konstr. stropů do 8,0m vč. ztuženi 12 kPa -zřízení </t>
  </si>
  <si>
    <t xml:space="preserve">Příplatek k podpěr. kci nosníků do 8,0m vč. ztuženi 20 kPa - zřízení </t>
  </si>
  <si>
    <t>viz příplatek k podp.kci do 8,0m vč. ztuženi  do 20 kPa:51,9067</t>
  </si>
  <si>
    <t>4133514</t>
  </si>
  <si>
    <t>4133513</t>
  </si>
  <si>
    <t xml:space="preserve">Příplatek k podpěr. kci nosníků do 8,0m vč. ztuženi 20 kPa -odstranění </t>
  </si>
  <si>
    <t>4113542</t>
  </si>
  <si>
    <t xml:space="preserve">Příplatek k podpěr. konstr. stropů do 8,0m vč. ztuženi  12 kPa - odstr. </t>
  </si>
  <si>
    <t>Vysvětlení zadávací dokumentace VIII</t>
  </si>
  <si>
    <t>O10:1</t>
  </si>
  <si>
    <t>O11:1</t>
  </si>
  <si>
    <t>O10:32,6*1,73*1</t>
  </si>
  <si>
    <t>O11:16,1*1,73*1</t>
  </si>
  <si>
    <t>O11:16,2*1,73*1</t>
  </si>
  <si>
    <t>Vysvětlení zadávací dokumentace IX</t>
  </si>
  <si>
    <t>250b</t>
  </si>
  <si>
    <t>Nátěr protipož. ocelových konstrukcí, R 30EI</t>
  </si>
  <si>
    <t>Sloup 194x8 ........... 3,34x31x 0,609</t>
  </si>
  <si>
    <t>2x U140............95,34x0,487</t>
  </si>
  <si>
    <t>HEB 300...........3,42x7x1,8</t>
  </si>
  <si>
    <t>HEB 320............46,07x1,92</t>
  </si>
  <si>
    <t>HEB 800..........5x17,215x4,8</t>
  </si>
  <si>
    <t>Vysvětlení zadávací dokumentace X</t>
  </si>
  <si>
    <t>polystyren EPS 200:</t>
  </si>
  <si>
    <t>desky z minerálních vláken-tuhé desky (tl.40+40mm)  :1289,1581*2*1,1</t>
  </si>
  <si>
    <t>Vysvětlení zadávací dokumentace XIV</t>
  </si>
  <si>
    <t>407a</t>
  </si>
  <si>
    <t>553.O20a</t>
  </si>
  <si>
    <t>Fasáda hliníková 14265x2560mm-O20a zasklení-bezpečnostní sklo lepené s folií PVB</t>
  </si>
  <si>
    <t>O20a:14,265*2,56</t>
  </si>
  <si>
    <t>O10:32,6*1,73</t>
  </si>
  <si>
    <t>O11:16,2*1,73</t>
  </si>
  <si>
    <t>rozměr 14625x2560mm,typ neotvíravá: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</si>
</sst>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\ &quot;Kč&quot;"/>
    <numFmt numFmtId="165" formatCode="#,##0.00000"/>
    <numFmt numFmtId="166" formatCode="* #,##0.00;* \-#,##0.00;* &quot;-&quot;??;@"/>
    <numFmt numFmtId="167" formatCode="#"/>
    <numFmt numFmtId="168" formatCode="#,##0.000"/>
    <numFmt numFmtId="169" formatCode="d/mm"/>
    <numFmt numFmtId="170" formatCode="#,##0.00&quot; Kč&quot;"/>
    <numFmt numFmtId="171" formatCode="#,##0.0"/>
  </numFmts>
  <fonts count="8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9"/>
      <name val="Arial CE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8"/>
      <name val="Arial CE"/>
      <family val="2"/>
    </font>
    <font>
      <b/>
      <sz val="14"/>
      <name val="Arial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8"/>
      <color indexed="53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color indexed="12"/>
      <name val="Arial CE"/>
      <family val="2"/>
    </font>
    <font>
      <sz val="9"/>
      <name val="Tahoma"/>
      <family val="2"/>
    </font>
    <font>
      <b/>
      <sz val="14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color rgb="FF0000FF"/>
      <name val="Arial CE"/>
      <family val="2"/>
    </font>
    <font>
      <sz val="8"/>
      <color rgb="FF00800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u val="single"/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sz val="11"/>
      <name val="Times New Roman CE"/>
      <family val="2"/>
    </font>
    <font>
      <sz val="10"/>
      <name val="Tahoma"/>
      <family val="2"/>
    </font>
    <font>
      <b/>
      <i/>
      <sz val="14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9"/>
      <color indexed="10"/>
      <name val="Arial CE"/>
      <family val="2"/>
    </font>
    <font>
      <sz val="10"/>
      <name val="Courier"/>
      <family val="2"/>
    </font>
    <font>
      <b/>
      <sz val="10"/>
      <name val="Courier"/>
      <family val="2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i/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7"/>
      <color rgb="FF009900"/>
      <name val="Arial CE"/>
      <family val="2"/>
    </font>
    <font>
      <sz val="8"/>
      <name val="Tahoma"/>
      <family val="2"/>
    </font>
    <font>
      <i/>
      <sz val="8"/>
      <color indexed="8"/>
      <name val="Tahoma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7"/>
      <name val="Arial"/>
      <family val="2"/>
    </font>
    <font>
      <sz val="10"/>
      <color rgb="FFFF0000"/>
      <name val="Arial CE"/>
      <family val="2"/>
    </font>
    <font>
      <sz val="8"/>
      <color indexed="9"/>
      <name val="Arial"/>
      <family val="2"/>
    </font>
    <font>
      <sz val="8"/>
      <color indexed="9"/>
      <name val="Arial CE"/>
      <family val="2"/>
    </font>
    <font>
      <strike/>
      <sz val="8"/>
      <color indexed="12"/>
      <name val="Arial"/>
      <family val="2"/>
    </font>
    <font>
      <strike/>
      <sz val="10"/>
      <color indexed="12"/>
      <name val="Arial"/>
      <family val="2"/>
    </font>
    <font>
      <sz val="7"/>
      <color rgb="FFFF0000"/>
      <name val="Arial CE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2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>
        <color rgb="FF808080"/>
      </right>
      <top style="thin"/>
      <bottom style="thin"/>
    </border>
    <border>
      <left style="thin">
        <color rgb="FF808080"/>
      </left>
      <right style="thin">
        <color rgb="FF808080"/>
      </right>
      <top style="thin"/>
      <bottom style="thin"/>
    </border>
    <border>
      <left style="thin"/>
      <right style="thin">
        <color rgb="FF808080"/>
      </right>
      <top style="thin"/>
      <bottom/>
    </border>
    <border>
      <left style="thin">
        <color rgb="FF808080"/>
      </left>
      <right style="thin">
        <color rgb="FF808080"/>
      </right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/>
      <right/>
      <top style="double">
        <color indexed="8"/>
      </top>
      <bottom/>
    </border>
    <border>
      <left style="thin">
        <color indexed="8"/>
      </left>
      <right style="medium"/>
      <top style="double">
        <color indexed="8"/>
      </top>
      <bottom/>
    </border>
    <border>
      <left/>
      <right/>
      <top/>
      <bottom style="double">
        <color indexed="8"/>
      </bottom>
    </border>
    <border>
      <left style="thin">
        <color indexed="8"/>
      </left>
      <right style="medium"/>
      <top/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thin"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/>
      <top style="medium"/>
      <bottom style="thin"/>
    </border>
    <border>
      <left style="hair"/>
      <right style="hair"/>
      <top/>
      <bottom style="hair"/>
    </border>
    <border>
      <left style="thin">
        <color rgb="FF808080"/>
      </left>
      <right/>
      <top style="thin"/>
      <bottom style="thin"/>
    </border>
    <border>
      <left/>
      <right style="medium"/>
      <top style="medium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 style="dotted"/>
      <bottom/>
    </border>
    <border>
      <left style="thin"/>
      <right/>
      <top style="medium"/>
      <bottom style="medium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/>
    </border>
    <border>
      <left style="medium"/>
      <right style="thin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thin">
        <color rgb="FFC0C0C0"/>
      </bottom>
    </border>
    <border>
      <left style="medium"/>
      <right/>
      <top style="medium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166" fontId="11" fillId="0" borderId="0" applyFont="0" applyFill="0" applyBorder="0" applyAlignment="0" applyProtection="0"/>
    <xf numFmtId="0" fontId="7" fillId="0" borderId="0">
      <alignment/>
      <protection/>
    </xf>
    <xf numFmtId="0" fontId="18" fillId="0" borderId="1">
      <alignment horizontal="center" vertical="center" wrapText="1"/>
      <protection/>
    </xf>
    <xf numFmtId="0" fontId="45" fillId="0" borderId="0">
      <alignment/>
      <protection/>
    </xf>
    <xf numFmtId="0" fontId="21" fillId="0" borderId="0">
      <alignment/>
      <protection/>
    </xf>
    <xf numFmtId="0" fontId="51" fillId="0" borderId="0" applyProtection="0">
      <alignment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</cellStyleXfs>
  <cellXfs count="10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6" fillId="0" borderId="0" xfId="0" applyFont="1" applyAlignment="1">
      <alignment horizontal="left"/>
    </xf>
    <xf numFmtId="0" fontId="4" fillId="0" borderId="4" xfId="0" applyFont="1" applyBorder="1"/>
    <xf numFmtId="164" fontId="2" fillId="0" borderId="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0" fontId="7" fillId="0" borderId="0" xfId="20">
      <alignment/>
      <protection/>
    </xf>
    <xf numFmtId="0" fontId="1" fillId="0" borderId="0" xfId="20" applyFont="1">
      <alignment/>
      <protection/>
    </xf>
    <xf numFmtId="0" fontId="9" fillId="0" borderId="0" xfId="20" applyFont="1" applyAlignment="1">
      <alignment horizontal="centerContinuous"/>
      <protection/>
    </xf>
    <xf numFmtId="0" fontId="10" fillId="0" borderId="0" xfId="20" applyFont="1" applyAlignment="1">
      <alignment horizontal="centerContinuous"/>
      <protection/>
    </xf>
    <xf numFmtId="0" fontId="10" fillId="0" borderId="0" xfId="20" applyFont="1" applyAlignment="1">
      <alignment horizontal="right"/>
      <protection/>
    </xf>
    <xf numFmtId="49" fontId="11" fillId="0" borderId="10" xfId="20" applyNumberFormat="1" applyFont="1" applyBorder="1">
      <alignment/>
      <protection/>
    </xf>
    <xf numFmtId="0" fontId="1" fillId="0" borderId="10" xfId="20" applyFont="1" applyBorder="1">
      <alignment/>
      <protection/>
    </xf>
    <xf numFmtId="0" fontId="12" fillId="0" borderId="11" xfId="20" applyFont="1" applyBorder="1" applyAlignment="1">
      <alignment horizontal="right"/>
      <protection/>
    </xf>
    <xf numFmtId="49" fontId="1" fillId="0" borderId="10" xfId="20" applyNumberFormat="1" applyFont="1" applyBorder="1" applyAlignment="1">
      <alignment horizontal="left"/>
      <protection/>
    </xf>
    <xf numFmtId="0" fontId="1" fillId="0" borderId="12" xfId="20" applyFont="1" applyBorder="1">
      <alignment/>
      <protection/>
    </xf>
    <xf numFmtId="49" fontId="11" fillId="0" borderId="13" xfId="20" applyNumberFormat="1" applyFont="1" applyBorder="1">
      <alignment/>
      <protection/>
    </xf>
    <xf numFmtId="0" fontId="1" fillId="0" borderId="13" xfId="20" applyFont="1" applyBorder="1">
      <alignment/>
      <protection/>
    </xf>
    <xf numFmtId="0" fontId="12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12" fillId="2" borderId="14" xfId="20" applyNumberFormat="1" applyFont="1" applyFill="1" applyBorder="1">
      <alignment/>
      <protection/>
    </xf>
    <xf numFmtId="0" fontId="12" fillId="2" borderId="15" xfId="20" applyFont="1" applyFill="1" applyBorder="1" applyAlignment="1">
      <alignment horizontal="center"/>
      <protection/>
    </xf>
    <xf numFmtId="0" fontId="12" fillId="2" borderId="15" xfId="20" applyNumberFormat="1" applyFont="1" applyFill="1" applyBorder="1" applyAlignment="1">
      <alignment horizontal="center"/>
      <protection/>
    </xf>
    <xf numFmtId="0" fontId="12" fillId="2" borderId="14" xfId="20" applyFont="1" applyFill="1" applyBorder="1" applyAlignment="1">
      <alignment horizontal="center"/>
      <protection/>
    </xf>
    <xf numFmtId="0" fontId="1" fillId="2" borderId="14" xfId="20" applyFont="1" applyFill="1" applyBorder="1" applyAlignment="1">
      <alignment horizontal="center"/>
      <protection/>
    </xf>
    <xf numFmtId="49" fontId="13" fillId="2" borderId="14" xfId="20" applyNumberFormat="1" applyFont="1" applyFill="1" applyBorder="1" applyAlignment="1">
      <alignment horizontal="left"/>
      <protection/>
    </xf>
    <xf numFmtId="0" fontId="13" fillId="2" borderId="16" xfId="20" applyFont="1" applyFill="1" applyBorder="1">
      <alignment/>
      <protection/>
    </xf>
    <xf numFmtId="0" fontId="1" fillId="2" borderId="17" xfId="20" applyFont="1" applyFill="1" applyBorder="1" applyAlignment="1">
      <alignment horizontal="center"/>
      <protection/>
    </xf>
    <xf numFmtId="4" fontId="1" fillId="2" borderId="17" xfId="20" applyNumberFormat="1" applyFont="1" applyFill="1" applyBorder="1" applyAlignment="1">
      <alignment horizontal="right"/>
      <protection/>
    </xf>
    <xf numFmtId="4" fontId="1" fillId="2" borderId="15" xfId="20" applyNumberFormat="1" applyFont="1" applyFill="1" applyBorder="1" applyAlignment="1">
      <alignment horizontal="right"/>
      <protection/>
    </xf>
    <xf numFmtId="4" fontId="11" fillId="2" borderId="14" xfId="20" applyNumberFormat="1" applyFont="1" applyFill="1" applyBorder="1">
      <alignment/>
      <protection/>
    </xf>
    <xf numFmtId="0" fontId="11" fillId="0" borderId="18" xfId="20" applyFont="1" applyBorder="1" applyAlignment="1">
      <alignment horizontal="center"/>
      <protection/>
    </xf>
    <xf numFmtId="49" fontId="11" fillId="0" borderId="18" xfId="20" applyNumberFormat="1" applyFont="1" applyBorder="1" applyAlignment="1">
      <alignment horizontal="left"/>
      <protection/>
    </xf>
    <xf numFmtId="0" fontId="11" fillId="0" borderId="16" xfId="20" applyFont="1" applyBorder="1">
      <alignment/>
      <protection/>
    </xf>
    <xf numFmtId="0" fontId="1" fillId="0" borderId="17" xfId="20" applyFont="1" applyBorder="1" applyAlignment="1">
      <alignment horizontal="center"/>
      <protection/>
    </xf>
    <xf numFmtId="0" fontId="1" fillId="0" borderId="17" xfId="20" applyNumberFormat="1" applyFont="1" applyBorder="1" applyAlignment="1">
      <alignment horizontal="right"/>
      <protection/>
    </xf>
    <xf numFmtId="0" fontId="1" fillId="0" borderId="15" xfId="20" applyNumberFormat="1" applyFont="1" applyBorder="1">
      <alignment/>
      <protection/>
    </xf>
    <xf numFmtId="0" fontId="7" fillId="0" borderId="0" xfId="20" applyNumberFormat="1">
      <alignment/>
      <protection/>
    </xf>
    <xf numFmtId="0" fontId="14" fillId="0" borderId="19" xfId="20" applyFont="1" applyBorder="1" applyAlignment="1">
      <alignment horizontal="center" vertical="top"/>
      <protection/>
    </xf>
    <xf numFmtId="49" fontId="14" fillId="0" borderId="19" xfId="20" applyNumberFormat="1" applyFont="1" applyBorder="1" applyAlignment="1">
      <alignment horizontal="left" vertical="top"/>
      <protection/>
    </xf>
    <xf numFmtId="0" fontId="14" fillId="0" borderId="19" xfId="20" applyFont="1" applyBorder="1" applyAlignment="1">
      <alignment vertical="top" wrapText="1"/>
      <protection/>
    </xf>
    <xf numFmtId="49" fontId="14" fillId="0" borderId="19" xfId="20" applyNumberFormat="1" applyFont="1" applyBorder="1" applyAlignment="1">
      <alignment horizontal="center" shrinkToFit="1"/>
      <protection/>
    </xf>
    <xf numFmtId="4" fontId="14" fillId="0" borderId="19" xfId="20" applyNumberFormat="1" applyFont="1" applyBorder="1" applyAlignment="1">
      <alignment horizontal="right"/>
      <protection/>
    </xf>
    <xf numFmtId="4" fontId="14" fillId="0" borderId="19" xfId="20" applyNumberFormat="1" applyFont="1" applyBorder="1">
      <alignment/>
      <protection/>
    </xf>
    <xf numFmtId="0" fontId="15" fillId="0" borderId="0" xfId="20" applyFont="1">
      <alignment/>
      <protection/>
    </xf>
    <xf numFmtId="0" fontId="12" fillId="0" borderId="18" xfId="20" applyFont="1" applyBorder="1" applyAlignment="1">
      <alignment horizontal="center"/>
      <protection/>
    </xf>
    <xf numFmtId="49" fontId="12" fillId="0" borderId="18" xfId="20" applyNumberFormat="1" applyFont="1" applyBorder="1" applyAlignment="1">
      <alignment horizontal="right"/>
      <protection/>
    </xf>
    <xf numFmtId="4" fontId="16" fillId="3" borderId="20" xfId="20" applyNumberFormat="1" applyFont="1" applyFill="1" applyBorder="1" applyAlignment="1">
      <alignment horizontal="right" wrapText="1"/>
      <protection/>
    </xf>
    <xf numFmtId="0" fontId="16" fillId="3" borderId="21" xfId="20" applyFont="1" applyFill="1" applyBorder="1" applyAlignment="1">
      <alignment horizontal="left" wrapText="1"/>
      <protection/>
    </xf>
    <xf numFmtId="0" fontId="16" fillId="0" borderId="22" xfId="21" applyFont="1" applyBorder="1" applyAlignment="1">
      <alignment horizontal="right"/>
      <protection/>
    </xf>
    <xf numFmtId="0" fontId="12" fillId="0" borderId="23" xfId="20" applyFont="1" applyBorder="1" applyAlignment="1">
      <alignment horizontal="center"/>
      <protection/>
    </xf>
    <xf numFmtId="49" fontId="12" fillId="0" borderId="23" xfId="20" applyNumberFormat="1" applyFont="1" applyBorder="1" applyAlignment="1">
      <alignment horizontal="right"/>
      <protection/>
    </xf>
    <xf numFmtId="0" fontId="18" fillId="0" borderId="24" xfId="22" applyFont="1" applyBorder="1" applyAlignment="1">
      <alignment vertical="top"/>
      <protection/>
    </xf>
    <xf numFmtId="49" fontId="18" fillId="0" borderId="19" xfId="22" applyNumberFormat="1" applyFont="1" applyBorder="1" applyAlignment="1">
      <alignment vertical="top"/>
      <protection/>
    </xf>
    <xf numFmtId="4" fontId="14" fillId="0" borderId="19" xfId="20" applyNumberFormat="1" applyFont="1" applyBorder="1" applyAlignment="1">
      <alignment horizontal="right" vertical="top"/>
      <protection/>
    </xf>
    <xf numFmtId="4" fontId="14" fillId="0" borderId="19" xfId="20" applyNumberFormat="1" applyFont="1" applyBorder="1" applyAlignment="1">
      <alignment vertical="top"/>
      <protection/>
    </xf>
    <xf numFmtId="0" fontId="16" fillId="3" borderId="21" xfId="20" applyFont="1" applyFill="1" applyBorder="1" applyAlignment="1">
      <alignment horizontal="left" vertical="top" wrapText="1"/>
      <protection/>
    </xf>
    <xf numFmtId="0" fontId="16" fillId="0" borderId="22" xfId="21" applyFont="1" applyBorder="1" applyAlignment="1">
      <alignment horizontal="right" vertical="top"/>
      <protection/>
    </xf>
    <xf numFmtId="0" fontId="18" fillId="0" borderId="18" xfId="21" applyNumberFormat="1" applyFont="1" applyBorder="1" applyAlignment="1">
      <alignment horizontal="left" vertical="top" wrapText="1"/>
      <protection/>
    </xf>
    <xf numFmtId="0" fontId="18" fillId="0" borderId="18" xfId="21" applyFont="1" applyBorder="1" applyAlignment="1">
      <alignment horizontal="center" vertical="top" shrinkToFit="1"/>
      <protection/>
    </xf>
    <xf numFmtId="0" fontId="7" fillId="0" borderId="0" xfId="20" applyAlignment="1">
      <alignment horizontal="right"/>
      <protection/>
    </xf>
    <xf numFmtId="0" fontId="7" fillId="0" borderId="0" xfId="21">
      <alignment/>
      <protection/>
    </xf>
    <xf numFmtId="0" fontId="7" fillId="0" borderId="0" xfId="21" applyBorder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7" fillId="0" borderId="0" xfId="21" applyAlignment="1">
      <alignment/>
      <protection/>
    </xf>
    <xf numFmtId="4" fontId="7" fillId="0" borderId="0" xfId="21" applyNumberFormat="1">
      <alignment/>
      <protection/>
    </xf>
    <xf numFmtId="4" fontId="21" fillId="0" borderId="0" xfId="21" applyNumberFormat="1" applyFont="1">
      <alignment/>
      <protection/>
    </xf>
    <xf numFmtId="3" fontId="21" fillId="0" borderId="0" xfId="21" applyNumberFormat="1" applyFont="1">
      <alignment/>
      <protection/>
    </xf>
    <xf numFmtId="0" fontId="22" fillId="0" borderId="0" xfId="21" applyFont="1">
      <alignment/>
      <protection/>
    </xf>
    <xf numFmtId="0" fontId="19" fillId="0" borderId="0" xfId="21" applyFont="1" applyAlignment="1">
      <alignment horizontal="centerContinuous"/>
      <protection/>
    </xf>
    <xf numFmtId="3" fontId="11" fillId="2" borderId="6" xfId="21" applyNumberFormat="1" applyFont="1" applyFill="1" applyBorder="1">
      <alignment/>
      <protection/>
    </xf>
    <xf numFmtId="3" fontId="11" fillId="2" borderId="5" xfId="21" applyNumberFormat="1" applyFont="1" applyFill="1" applyBorder="1">
      <alignment/>
      <protection/>
    </xf>
    <xf numFmtId="3" fontId="11" fillId="2" borderId="25" xfId="21" applyNumberFormat="1" applyFont="1" applyFill="1" applyBorder="1">
      <alignment/>
      <protection/>
    </xf>
    <xf numFmtId="3" fontId="1" fillId="0" borderId="26" xfId="21" applyNumberFormat="1" applyFont="1" applyBorder="1">
      <alignment/>
      <protection/>
    </xf>
    <xf numFmtId="3" fontId="1" fillId="0" borderId="18" xfId="21" applyNumberFormat="1" applyFont="1" applyBorder="1">
      <alignment/>
      <protection/>
    </xf>
    <xf numFmtId="3" fontId="1" fillId="0" borderId="22" xfId="21" applyNumberFormat="1" applyFont="1" applyBorder="1">
      <alignment/>
      <protection/>
    </xf>
    <xf numFmtId="3" fontId="1" fillId="0" borderId="27" xfId="21" applyNumberFormat="1" applyFont="1" applyBorder="1">
      <alignment/>
      <protection/>
    </xf>
    <xf numFmtId="0" fontId="12" fillId="0" borderId="0" xfId="21" applyFont="1" applyBorder="1">
      <alignment/>
      <protection/>
    </xf>
    <xf numFmtId="49" fontId="12" fillId="0" borderId="28" xfId="21" applyNumberFormat="1" applyFont="1" applyBorder="1">
      <alignment/>
      <protection/>
    </xf>
    <xf numFmtId="0" fontId="11" fillId="2" borderId="6" xfId="21" applyFont="1" applyFill="1" applyBorder="1" applyAlignment="1">
      <alignment horizontal="center"/>
      <protection/>
    </xf>
    <xf numFmtId="0" fontId="11" fillId="2" borderId="5" xfId="21" applyFont="1" applyFill="1" applyBorder="1" applyAlignment="1">
      <alignment horizontal="center"/>
      <protection/>
    </xf>
    <xf numFmtId="0" fontId="11" fillId="2" borderId="25" xfId="21" applyFont="1" applyFill="1" applyBorder="1" applyAlignment="1">
      <alignment horizontal="center"/>
      <protection/>
    </xf>
    <xf numFmtId="0" fontId="11" fillId="2" borderId="29" xfId="21" applyFont="1" applyFill="1" applyBorder="1" applyAlignment="1">
      <alignment horizontal="center"/>
      <protection/>
    </xf>
    <xf numFmtId="0" fontId="11" fillId="2" borderId="30" xfId="21" applyFont="1" applyFill="1" applyBorder="1" applyAlignment="1">
      <alignment horizontal="center"/>
      <protection/>
    </xf>
    <xf numFmtId="49" fontId="11" fillId="2" borderId="31" xfId="21" applyNumberFormat="1" applyFont="1" applyFill="1" applyBorder="1" applyAlignment="1">
      <alignment horizontal="center"/>
      <protection/>
    </xf>
    <xf numFmtId="0" fontId="19" fillId="0" borderId="0" xfId="21" applyFont="1" applyBorder="1" applyAlignment="1">
      <alignment horizontal="centerContinuous"/>
      <protection/>
    </xf>
    <xf numFmtId="49" fontId="19" fillId="0" borderId="0" xfId="21" applyNumberFormat="1" applyFont="1" applyAlignment="1">
      <alignment horizontal="centerContinuous"/>
      <protection/>
    </xf>
    <xf numFmtId="49" fontId="1" fillId="0" borderId="13" xfId="20" applyNumberFormat="1" applyFont="1" applyBorder="1">
      <alignment/>
      <protection/>
    </xf>
    <xf numFmtId="49" fontId="1" fillId="0" borderId="13" xfId="20" applyNumberFormat="1" applyFont="1" applyBorder="1" applyAlignment="1">
      <alignment horizontal="right"/>
      <protection/>
    </xf>
    <xf numFmtId="0" fontId="1" fillId="0" borderId="12" xfId="21" applyNumberFormat="1" applyFont="1" applyBorder="1">
      <alignment/>
      <protection/>
    </xf>
    <xf numFmtId="49" fontId="1" fillId="0" borderId="10" xfId="21" applyNumberFormat="1" applyFont="1" applyBorder="1" applyAlignment="1">
      <alignment horizontal="left"/>
      <protection/>
    </xf>
    <xf numFmtId="0" fontId="1" fillId="0" borderId="11" xfId="20" applyFont="1" applyBorder="1">
      <alignment/>
      <protection/>
    </xf>
    <xf numFmtId="49" fontId="1" fillId="0" borderId="10" xfId="20" applyNumberFormat="1" applyFont="1" applyBorder="1">
      <alignment/>
      <protection/>
    </xf>
    <xf numFmtId="49" fontId="1" fillId="0" borderId="10" xfId="20" applyNumberFormat="1" applyFont="1" applyBorder="1" applyAlignment="1">
      <alignment horizontal="right"/>
      <protection/>
    </xf>
    <xf numFmtId="4" fontId="23" fillId="3" borderId="20" xfId="20" applyNumberFormat="1" applyFont="1" applyFill="1" applyBorder="1" applyAlignment="1">
      <alignment horizontal="right" wrapText="1"/>
      <protection/>
    </xf>
    <xf numFmtId="0" fontId="7" fillId="0" borderId="0" xfId="20" applyBorder="1">
      <alignment/>
      <protection/>
    </xf>
    <xf numFmtId="0" fontId="24" fillId="0" borderId="0" xfId="20" applyFont="1" applyAlignment="1">
      <alignment/>
      <protection/>
    </xf>
    <xf numFmtId="0" fontId="25" fillId="0" borderId="0" xfId="20" applyFont="1" applyBorder="1">
      <alignment/>
      <protection/>
    </xf>
    <xf numFmtId="3" fontId="25" fillId="0" borderId="0" xfId="20" applyNumberFormat="1" applyFont="1" applyBorder="1" applyAlignment="1">
      <alignment horizontal="right"/>
      <protection/>
    </xf>
    <xf numFmtId="4" fontId="25" fillId="0" borderId="0" xfId="20" applyNumberFormat="1" applyFont="1" applyBorder="1">
      <alignment/>
      <protection/>
    </xf>
    <xf numFmtId="0" fontId="24" fillId="0" borderId="0" xfId="20" applyFont="1" applyBorder="1" applyAlignment="1">
      <alignment/>
      <protection/>
    </xf>
    <xf numFmtId="0" fontId="7" fillId="0" borderId="0" xfId="20" applyBorder="1" applyAlignment="1">
      <alignment horizontal="right"/>
      <protection/>
    </xf>
    <xf numFmtId="0" fontId="2" fillId="0" borderId="32" xfId="0" applyFont="1" applyBorder="1"/>
    <xf numFmtId="164" fontId="2" fillId="0" borderId="33" xfId="0" applyNumberFormat="1" applyFont="1" applyBorder="1" applyAlignment="1">
      <alignment horizontal="right"/>
    </xf>
    <xf numFmtId="0" fontId="2" fillId="0" borderId="32" xfId="0" applyFont="1" applyFill="1" applyBorder="1"/>
    <xf numFmtId="0" fontId="7" fillId="0" borderId="14" xfId="21" applyFont="1" applyBorder="1" applyAlignment="1">
      <alignment vertical="center"/>
      <protection/>
    </xf>
    <xf numFmtId="49" fontId="7" fillId="0" borderId="17" xfId="21" applyNumberFormat="1" applyBorder="1" applyAlignment="1">
      <alignment vertical="center"/>
      <protection/>
    </xf>
    <xf numFmtId="49" fontId="7" fillId="0" borderId="0" xfId="21" applyNumberFormat="1">
      <alignment/>
      <protection/>
    </xf>
    <xf numFmtId="0" fontId="7" fillId="4" borderId="14" xfId="21" applyFont="1" applyFill="1" applyBorder="1" applyAlignment="1">
      <alignment vertical="center"/>
      <protection/>
    </xf>
    <xf numFmtId="49" fontId="7" fillId="4" borderId="17" xfId="21" applyNumberFormat="1" applyFill="1" applyBorder="1" applyAlignment="1">
      <alignment vertical="center"/>
      <protection/>
    </xf>
    <xf numFmtId="0" fontId="7" fillId="0" borderId="0" xfId="21" applyAlignment="1">
      <alignment horizontal="center"/>
      <protection/>
    </xf>
    <xf numFmtId="0" fontId="7" fillId="5" borderId="14" xfId="21" applyFill="1" applyBorder="1">
      <alignment/>
      <protection/>
    </xf>
    <xf numFmtId="49" fontId="7" fillId="5" borderId="14" xfId="21" applyNumberFormat="1" applyFill="1" applyBorder="1">
      <alignment/>
      <protection/>
    </xf>
    <xf numFmtId="0" fontId="7" fillId="5" borderId="14" xfId="21" applyFill="1" applyBorder="1" applyAlignment="1">
      <alignment horizontal="center"/>
      <protection/>
    </xf>
    <xf numFmtId="0" fontId="7" fillId="5" borderId="16" xfId="21" applyFill="1" applyBorder="1">
      <alignment/>
      <protection/>
    </xf>
    <xf numFmtId="0" fontId="7" fillId="5" borderId="14" xfId="21" applyFill="1" applyBorder="1" applyAlignment="1">
      <alignment wrapText="1"/>
      <protection/>
    </xf>
    <xf numFmtId="0" fontId="7" fillId="0" borderId="0" xfId="21" applyAlignment="1">
      <alignment vertical="top"/>
      <protection/>
    </xf>
    <xf numFmtId="49" fontId="7" fillId="0" borderId="0" xfId="21" applyNumberFormat="1" applyAlignment="1">
      <alignment vertical="top"/>
      <protection/>
    </xf>
    <xf numFmtId="0" fontId="7" fillId="0" borderId="0" xfId="21" applyAlignment="1">
      <alignment horizontal="center" vertical="top"/>
      <protection/>
    </xf>
    <xf numFmtId="165" fontId="7" fillId="0" borderId="0" xfId="21" applyNumberFormat="1" applyAlignment="1">
      <alignment vertical="top"/>
      <protection/>
    </xf>
    <xf numFmtId="4" fontId="7" fillId="0" borderId="0" xfId="21" applyNumberFormat="1" applyAlignment="1">
      <alignment vertical="top"/>
      <protection/>
    </xf>
    <xf numFmtId="0" fontId="22" fillId="4" borderId="34" xfId="21" applyFont="1" applyFill="1" applyBorder="1" applyAlignment="1">
      <alignment vertical="top"/>
      <protection/>
    </xf>
    <xf numFmtId="49" fontId="22" fillId="4" borderId="35" xfId="21" applyNumberFormat="1" applyFont="1" applyFill="1" applyBorder="1" applyAlignment="1">
      <alignment vertical="top"/>
      <protection/>
    </xf>
    <xf numFmtId="49" fontId="22" fillId="4" borderId="35" xfId="21" applyNumberFormat="1" applyFont="1" applyFill="1" applyBorder="1" applyAlignment="1">
      <alignment horizontal="left" vertical="top" wrapText="1"/>
      <protection/>
    </xf>
    <xf numFmtId="0" fontId="22" fillId="4" borderId="35" xfId="21" applyFont="1" applyFill="1" applyBorder="1" applyAlignment="1">
      <alignment horizontal="center" vertical="top" shrinkToFit="1"/>
      <protection/>
    </xf>
    <xf numFmtId="165" fontId="22" fillId="4" borderId="35" xfId="21" applyNumberFormat="1" applyFont="1" applyFill="1" applyBorder="1" applyAlignment="1">
      <alignment vertical="top" shrinkToFit="1"/>
      <protection/>
    </xf>
    <xf numFmtId="4" fontId="22" fillId="4" borderId="35" xfId="21" applyNumberFormat="1" applyFont="1" applyFill="1" applyBorder="1" applyAlignment="1">
      <alignment vertical="top" shrinkToFit="1"/>
      <protection/>
    </xf>
    <xf numFmtId="0" fontId="18" fillId="0" borderId="36" xfId="21" applyFont="1" applyBorder="1" applyAlignment="1">
      <alignment vertical="top"/>
      <protection/>
    </xf>
    <xf numFmtId="49" fontId="18" fillId="0" borderId="37" xfId="21" applyNumberFormat="1" applyFont="1" applyBorder="1" applyAlignment="1">
      <alignment vertical="top"/>
      <protection/>
    </xf>
    <xf numFmtId="49" fontId="18" fillId="0" borderId="37" xfId="21" applyNumberFormat="1" applyFont="1" applyBorder="1" applyAlignment="1">
      <alignment horizontal="left" vertical="top" wrapText="1"/>
      <protection/>
    </xf>
    <xf numFmtId="0" fontId="18" fillId="0" borderId="37" xfId="21" applyFont="1" applyBorder="1" applyAlignment="1">
      <alignment horizontal="center" vertical="top" shrinkToFit="1"/>
      <protection/>
    </xf>
    <xf numFmtId="165" fontId="18" fillId="0" borderId="37" xfId="21" applyNumberFormat="1" applyFont="1" applyBorder="1" applyAlignment="1">
      <alignment vertical="top" shrinkToFit="1"/>
      <protection/>
    </xf>
    <xf numFmtId="4" fontId="18" fillId="0" borderId="37" xfId="21" applyNumberFormat="1" applyFont="1" applyBorder="1" applyAlignment="1">
      <alignment vertical="top" shrinkToFit="1"/>
      <protection/>
    </xf>
    <xf numFmtId="4" fontId="18" fillId="0" borderId="0" xfId="21" applyNumberFormat="1" applyFont="1" applyBorder="1" applyAlignment="1">
      <alignment vertical="top" shrinkToFit="1"/>
      <protection/>
    </xf>
    <xf numFmtId="0" fontId="18" fillId="0" borderId="0" xfId="21" applyFont="1">
      <alignment/>
      <protection/>
    </xf>
    <xf numFmtId="0" fontId="18" fillId="0" borderId="38" xfId="21" applyFont="1" applyBorder="1" applyAlignment="1">
      <alignment vertical="top"/>
      <protection/>
    </xf>
    <xf numFmtId="49" fontId="18" fillId="0" borderId="39" xfId="21" applyNumberFormat="1" applyFont="1" applyBorder="1" applyAlignment="1">
      <alignment vertical="top"/>
      <protection/>
    </xf>
    <xf numFmtId="49" fontId="18" fillId="0" borderId="39" xfId="21" applyNumberFormat="1" applyFont="1" applyBorder="1" applyAlignment="1">
      <alignment horizontal="left" vertical="top" wrapText="1"/>
      <protection/>
    </xf>
    <xf numFmtId="0" fontId="18" fillId="0" borderId="39" xfId="21" applyFont="1" applyBorder="1" applyAlignment="1">
      <alignment horizontal="center" vertical="top" shrinkToFit="1"/>
      <protection/>
    </xf>
    <xf numFmtId="165" fontId="18" fillId="0" borderId="39" xfId="21" applyNumberFormat="1" applyFont="1" applyBorder="1" applyAlignment="1">
      <alignment vertical="top" shrinkToFit="1"/>
      <protection/>
    </xf>
    <xf numFmtId="4" fontId="18" fillId="0" borderId="39" xfId="21" applyNumberFormat="1" applyFont="1" applyBorder="1" applyAlignment="1">
      <alignment vertical="top" shrinkToFit="1"/>
      <protection/>
    </xf>
    <xf numFmtId="0" fontId="18" fillId="0" borderId="0" xfId="21" applyFont="1" applyBorder="1" applyAlignment="1">
      <alignment vertical="top"/>
      <protection/>
    </xf>
    <xf numFmtId="49" fontId="18" fillId="0" borderId="0" xfId="21" applyNumberFormat="1" applyFont="1" applyBorder="1" applyAlignment="1">
      <alignment vertical="top"/>
      <protection/>
    </xf>
    <xf numFmtId="165" fontId="26" fillId="0" borderId="0" xfId="21" applyNumberFormat="1" applyFont="1" applyBorder="1" applyAlignment="1" quotePrefix="1">
      <alignment horizontal="left" vertical="top" wrapText="1"/>
      <protection/>
    </xf>
    <xf numFmtId="165" fontId="26" fillId="0" borderId="0" xfId="21" applyNumberFormat="1" applyFont="1" applyBorder="1" applyAlignment="1">
      <alignment horizontal="center" vertical="top" wrapText="1" shrinkToFit="1"/>
      <protection/>
    </xf>
    <xf numFmtId="165" fontId="26" fillId="0" borderId="0" xfId="21" applyNumberFormat="1" applyFont="1" applyBorder="1" applyAlignment="1">
      <alignment vertical="top" wrapText="1" shrinkToFit="1"/>
      <protection/>
    </xf>
    <xf numFmtId="49" fontId="7" fillId="0" borderId="0" xfId="21" applyNumberFormat="1" applyAlignment="1">
      <alignment horizontal="left" vertical="top" wrapText="1"/>
      <protection/>
    </xf>
    <xf numFmtId="49" fontId="7" fillId="0" borderId="0" xfId="21" applyNumberFormat="1" applyAlignment="1">
      <alignment horizontal="left" wrapText="1"/>
      <protection/>
    </xf>
    <xf numFmtId="0" fontId="7" fillId="0" borderId="40" xfId="21" applyBorder="1">
      <alignment/>
      <protection/>
    </xf>
    <xf numFmtId="0" fontId="7" fillId="0" borderId="28" xfId="21" applyBorder="1">
      <alignment/>
      <protection/>
    </xf>
    <xf numFmtId="0" fontId="29" fillId="4" borderId="28" xfId="21" applyFont="1" applyFill="1" applyBorder="1" applyAlignment="1">
      <alignment horizontal="left" vertical="center" indent="1"/>
      <protection/>
    </xf>
    <xf numFmtId="0" fontId="7" fillId="4" borderId="0" xfId="21" applyFill="1" applyBorder="1">
      <alignment/>
      <protection/>
    </xf>
    <xf numFmtId="49" fontId="20" fillId="4" borderId="0" xfId="21" applyNumberFormat="1" applyFont="1" applyFill="1" applyBorder="1" applyAlignment="1">
      <alignment horizontal="left" vertical="center"/>
      <protection/>
    </xf>
    <xf numFmtId="14" fontId="21" fillId="0" borderId="0" xfId="21" applyNumberFormat="1" applyFont="1" applyAlignment="1">
      <alignment horizontal="left"/>
      <protection/>
    </xf>
    <xf numFmtId="0" fontId="7" fillId="4" borderId="28" xfId="21" applyFont="1" applyFill="1" applyBorder="1" applyAlignment="1">
      <alignment horizontal="left" vertical="center" indent="1"/>
      <protection/>
    </xf>
    <xf numFmtId="49" fontId="22" fillId="4" borderId="0" xfId="21" applyNumberFormat="1" applyFont="1" applyFill="1" applyBorder="1" applyAlignment="1">
      <alignment horizontal="left" vertical="center"/>
      <protection/>
    </xf>
    <xf numFmtId="4" fontId="7" fillId="0" borderId="28" xfId="21" applyNumberFormat="1" applyBorder="1">
      <alignment/>
      <protection/>
    </xf>
    <xf numFmtId="0" fontId="7" fillId="4" borderId="41" xfId="21" applyFont="1" applyFill="1" applyBorder="1" applyAlignment="1">
      <alignment horizontal="left" vertical="center" indent="1"/>
      <protection/>
    </xf>
    <xf numFmtId="0" fontId="7" fillId="4" borderId="42" xfId="21" applyFont="1" applyFill="1" applyBorder="1">
      <alignment/>
      <protection/>
    </xf>
    <xf numFmtId="49" fontId="22" fillId="4" borderId="42" xfId="21" applyNumberFormat="1" applyFont="1" applyFill="1" applyBorder="1" applyAlignment="1">
      <alignment horizontal="left" vertical="center"/>
      <protection/>
    </xf>
    <xf numFmtId="0" fontId="7" fillId="0" borderId="28" xfId="21" applyFont="1" applyBorder="1" applyAlignment="1">
      <alignment horizontal="left" vertical="center" indent="1"/>
      <protection/>
    </xf>
    <xf numFmtId="0" fontId="22" fillId="0" borderId="0" xfId="21" applyFont="1" applyBorder="1" applyAlignment="1">
      <alignment horizontal="left" vertical="center"/>
      <protection/>
    </xf>
    <xf numFmtId="0" fontId="22" fillId="0" borderId="0" xfId="21" applyFont="1" applyBorder="1" applyAlignment="1">
      <alignment vertical="center"/>
      <protection/>
    </xf>
    <xf numFmtId="0" fontId="7" fillId="0" borderId="0" xfId="21" applyFont="1" applyBorder="1" applyAlignment="1">
      <alignment horizontal="right" vertical="center"/>
      <protection/>
    </xf>
    <xf numFmtId="0" fontId="7" fillId="0" borderId="27" xfId="21" applyBorder="1" applyAlignment="1">
      <alignment/>
      <protection/>
    </xf>
    <xf numFmtId="0" fontId="22" fillId="0" borderId="28" xfId="21" applyFont="1" applyBorder="1" applyAlignment="1">
      <alignment horizontal="left" vertical="center" indent="1"/>
      <protection/>
    </xf>
    <xf numFmtId="0" fontId="22" fillId="0" borderId="41" xfId="21" applyFont="1" applyBorder="1" applyAlignment="1">
      <alignment horizontal="left" vertical="center" indent="1"/>
      <protection/>
    </xf>
    <xf numFmtId="0" fontId="22" fillId="0" borderId="42" xfId="21" applyFont="1" applyBorder="1" applyAlignment="1">
      <alignment horizontal="right" vertical="center"/>
      <protection/>
    </xf>
    <xf numFmtId="0" fontId="22" fillId="0" borderId="42" xfId="21" applyFont="1" applyBorder="1" applyAlignment="1">
      <alignment horizontal="left" vertical="center"/>
      <protection/>
    </xf>
    <xf numFmtId="0" fontId="22" fillId="0" borderId="42" xfId="21" applyFont="1" applyBorder="1" applyAlignment="1">
      <alignment vertical="center"/>
      <protection/>
    </xf>
    <xf numFmtId="0" fontId="7" fillId="0" borderId="42" xfId="21" applyFont="1" applyBorder="1" applyAlignment="1">
      <alignment vertical="center"/>
      <protection/>
    </xf>
    <xf numFmtId="0" fontId="7" fillId="0" borderId="43" xfId="21" applyBorder="1" applyAlignment="1">
      <alignment/>
      <protection/>
    </xf>
    <xf numFmtId="0" fontId="22" fillId="0" borderId="0" xfId="21" applyFont="1" applyFill="1" applyBorder="1" applyAlignment="1">
      <alignment horizontal="left" vertical="center"/>
      <protection/>
    </xf>
    <xf numFmtId="0" fontId="7" fillId="0" borderId="0" xfId="21" applyBorder="1" applyAlignment="1">
      <alignment/>
      <protection/>
    </xf>
    <xf numFmtId="0" fontId="7" fillId="0" borderId="41" xfId="21" applyBorder="1" applyAlignment="1">
      <alignment horizontal="left" indent="1"/>
      <protection/>
    </xf>
    <xf numFmtId="0" fontId="22" fillId="0" borderId="42" xfId="21" applyFont="1" applyFill="1" applyBorder="1" applyAlignment="1">
      <alignment horizontal="left" vertical="center"/>
      <protection/>
    </xf>
    <xf numFmtId="0" fontId="7" fillId="0" borderId="42" xfId="21" applyBorder="1" applyAlignment="1">
      <alignment vertical="center"/>
      <protection/>
    </xf>
    <xf numFmtId="0" fontId="7" fillId="0" borderId="42" xfId="21" applyBorder="1" applyAlignment="1">
      <alignment/>
      <protection/>
    </xf>
    <xf numFmtId="0" fontId="7" fillId="0" borderId="42" xfId="21" applyBorder="1" applyAlignment="1">
      <alignment horizontal="right"/>
      <protection/>
    </xf>
    <xf numFmtId="0" fontId="7" fillId="0" borderId="42" xfId="21" applyFont="1" applyBorder="1" applyAlignment="1">
      <alignment horizontal="right" vertical="center"/>
      <protection/>
    </xf>
    <xf numFmtId="0" fontId="7" fillId="0" borderId="44" xfId="21" applyFont="1" applyBorder="1" applyAlignment="1">
      <alignment horizontal="left" vertical="top" indent="1"/>
      <protection/>
    </xf>
    <xf numFmtId="0" fontId="7" fillId="0" borderId="35" xfId="21" applyBorder="1" applyAlignment="1">
      <alignment vertical="top"/>
      <protection/>
    </xf>
    <xf numFmtId="0" fontId="22" fillId="0" borderId="35" xfId="21" applyFont="1" applyFill="1" applyBorder="1" applyAlignment="1">
      <alignment horizontal="left" vertical="top"/>
      <protection/>
    </xf>
    <xf numFmtId="0" fontId="22" fillId="0" borderId="35" xfId="21" applyFont="1" applyBorder="1" applyAlignment="1">
      <alignment vertical="center"/>
      <protection/>
    </xf>
    <xf numFmtId="0" fontId="7" fillId="0" borderId="35" xfId="21" applyFont="1" applyBorder="1" applyAlignment="1">
      <alignment horizontal="right" vertical="center"/>
      <protection/>
    </xf>
    <xf numFmtId="0" fontId="7" fillId="0" borderId="45" xfId="21" applyBorder="1" applyAlignment="1">
      <alignment/>
      <protection/>
    </xf>
    <xf numFmtId="0" fontId="7" fillId="0" borderId="42" xfId="21" applyBorder="1" applyAlignment="1">
      <alignment horizontal="left"/>
      <protection/>
    </xf>
    <xf numFmtId="49" fontId="7" fillId="0" borderId="28" xfId="21" applyNumberFormat="1" applyBorder="1">
      <alignment/>
      <protection/>
    </xf>
    <xf numFmtId="0" fontId="7" fillId="0" borderId="46" xfId="21" applyBorder="1" applyAlignment="1">
      <alignment horizontal="left" vertical="center" indent="1"/>
      <protection/>
    </xf>
    <xf numFmtId="0" fontId="7" fillId="0" borderId="17" xfId="21" applyBorder="1" applyAlignment="1">
      <alignment horizontal="left" vertical="center"/>
      <protection/>
    </xf>
    <xf numFmtId="0" fontId="7" fillId="0" borderId="17" xfId="21" applyBorder="1">
      <alignment/>
      <protection/>
    </xf>
    <xf numFmtId="0" fontId="22" fillId="0" borderId="46" xfId="21" applyFont="1" applyBorder="1" applyAlignment="1">
      <alignment horizontal="left" vertical="center" indent="1"/>
      <protection/>
    </xf>
    <xf numFmtId="0" fontId="22" fillId="0" borderId="17" xfId="21" applyFont="1" applyBorder="1" applyAlignment="1">
      <alignment horizontal="left" vertical="center"/>
      <protection/>
    </xf>
    <xf numFmtId="0" fontId="22" fillId="0" borderId="17" xfId="21" applyFont="1" applyBorder="1">
      <alignment/>
      <protection/>
    </xf>
    <xf numFmtId="0" fontId="7" fillId="0" borderId="46" xfId="21" applyBorder="1" applyAlignment="1">
      <alignment horizontal="left" indent="1"/>
      <protection/>
    </xf>
    <xf numFmtId="1" fontId="22" fillId="0" borderId="17" xfId="21" applyNumberFormat="1" applyFont="1" applyBorder="1" applyAlignment="1">
      <alignment horizontal="right" vertical="center"/>
      <protection/>
    </xf>
    <xf numFmtId="0" fontId="7" fillId="0" borderId="17" xfId="21" applyBorder="1" applyAlignment="1">
      <alignment horizontal="left" vertical="center" indent="1"/>
      <protection/>
    </xf>
    <xf numFmtId="0" fontId="22" fillId="0" borderId="17" xfId="21" applyFont="1" applyBorder="1" applyAlignment="1">
      <alignment vertical="center"/>
      <protection/>
    </xf>
    <xf numFmtId="49" fontId="7" fillId="0" borderId="47" xfId="21" applyNumberFormat="1" applyFont="1" applyBorder="1" applyAlignment="1">
      <alignment horizontal="left" vertical="center"/>
      <protection/>
    </xf>
    <xf numFmtId="1" fontId="22" fillId="0" borderId="16" xfId="21" applyNumberFormat="1" applyFont="1" applyBorder="1" applyAlignment="1">
      <alignment horizontal="right" vertical="center"/>
      <protection/>
    </xf>
    <xf numFmtId="0" fontId="7" fillId="0" borderId="41" xfId="21" applyBorder="1" applyAlignment="1">
      <alignment horizontal="left" vertical="center" indent="1"/>
      <protection/>
    </xf>
    <xf numFmtId="0" fontId="7" fillId="0" borderId="42" xfId="21" applyBorder="1" applyAlignment="1">
      <alignment horizontal="left" vertical="center"/>
      <protection/>
    </xf>
    <xf numFmtId="0" fontId="7" fillId="0" borderId="42" xfId="21" applyBorder="1">
      <alignment/>
      <protection/>
    </xf>
    <xf numFmtId="1" fontId="22" fillId="0" borderId="48" xfId="21" applyNumberFormat="1" applyFont="1" applyBorder="1" applyAlignment="1">
      <alignment horizontal="right" vertical="center"/>
      <protection/>
    </xf>
    <xf numFmtId="0" fontId="7" fillId="0" borderId="42" xfId="21" applyBorder="1" applyAlignment="1">
      <alignment horizontal="left" vertical="center" indent="1"/>
      <protection/>
    </xf>
    <xf numFmtId="49" fontId="7" fillId="0" borderId="43" xfId="21" applyNumberFormat="1" applyFont="1" applyBorder="1" applyAlignment="1">
      <alignment horizontal="left" vertical="center"/>
      <protection/>
    </xf>
    <xf numFmtId="0" fontId="7" fillId="0" borderId="28" xfId="21" applyBorder="1" applyAlignment="1">
      <alignment horizontal="left" vertical="center" indent="1"/>
      <protection/>
    </xf>
    <xf numFmtId="0" fontId="7" fillId="0" borderId="0" xfId="21" applyBorder="1" applyAlignment="1">
      <alignment horizontal="left" vertical="center"/>
      <protection/>
    </xf>
    <xf numFmtId="1" fontId="7" fillId="0" borderId="0" xfId="21" applyNumberFormat="1" applyBorder="1" applyAlignment="1">
      <alignment horizontal="left" vertical="center"/>
      <protection/>
    </xf>
    <xf numFmtId="4" fontId="7" fillId="0" borderId="0" xfId="21" applyNumberFormat="1" applyBorder="1" applyAlignment="1">
      <alignment horizontal="left" vertical="center"/>
      <protection/>
    </xf>
    <xf numFmtId="49" fontId="7" fillId="0" borderId="27" xfId="21" applyNumberFormat="1" applyFont="1" applyBorder="1" applyAlignment="1">
      <alignment horizontal="left" vertical="center"/>
      <protection/>
    </xf>
    <xf numFmtId="0" fontId="20" fillId="4" borderId="31" xfId="21" applyFont="1" applyFill="1" applyBorder="1" applyAlignment="1">
      <alignment horizontal="left" vertical="center" indent="1"/>
      <protection/>
    </xf>
    <xf numFmtId="0" fontId="22" fillId="4" borderId="30" xfId="21" applyFont="1" applyFill="1" applyBorder="1" applyAlignment="1">
      <alignment horizontal="left" vertical="center"/>
      <protection/>
    </xf>
    <xf numFmtId="0" fontId="7" fillId="4" borderId="30" xfId="21" applyFill="1" applyBorder="1" applyAlignment="1">
      <alignment horizontal="left" vertical="center"/>
      <protection/>
    </xf>
    <xf numFmtId="4" fontId="20" fillId="4" borderId="30" xfId="21" applyNumberFormat="1" applyFont="1" applyFill="1" applyBorder="1" applyAlignment="1">
      <alignment horizontal="left" vertical="center"/>
      <protection/>
    </xf>
    <xf numFmtId="49" fontId="7" fillId="4" borderId="29" xfId="21" applyNumberFormat="1" applyFill="1" applyBorder="1" applyAlignment="1">
      <alignment horizontal="left" vertical="center"/>
      <protection/>
    </xf>
    <xf numFmtId="0" fontId="7" fillId="4" borderId="30" xfId="21" applyFill="1" applyBorder="1">
      <alignment/>
      <protection/>
    </xf>
    <xf numFmtId="49" fontId="22" fillId="4" borderId="29" xfId="21" applyNumberFormat="1" applyFont="1" applyFill="1" applyBorder="1" applyAlignment="1">
      <alignment horizontal="left" vertical="center"/>
      <protection/>
    </xf>
    <xf numFmtId="0" fontId="7" fillId="0" borderId="27" xfId="21" applyBorder="1" applyAlignment="1">
      <alignment horizontal="right"/>
      <protection/>
    </xf>
    <xf numFmtId="0" fontId="7" fillId="0" borderId="28" xfId="21" applyBorder="1" applyAlignment="1">
      <alignment horizontal="right"/>
      <protection/>
    </xf>
    <xf numFmtId="0" fontId="7" fillId="0" borderId="0" xfId="21" applyBorder="1" applyAlignment="1">
      <alignment horizontal="center" vertical="center"/>
      <protection/>
    </xf>
    <xf numFmtId="0" fontId="22" fillId="0" borderId="42" xfId="21" applyFont="1" applyBorder="1" applyAlignment="1">
      <alignment vertical="top"/>
      <protection/>
    </xf>
    <xf numFmtId="14" fontId="22" fillId="0" borderId="42" xfId="21" applyNumberFormat="1" applyFont="1" applyBorder="1" applyAlignment="1">
      <alignment horizontal="center" vertical="top"/>
      <protection/>
    </xf>
    <xf numFmtId="0" fontId="22" fillId="0" borderId="28" xfId="21" applyFont="1" applyBorder="1">
      <alignment/>
      <protection/>
    </xf>
    <xf numFmtId="0" fontId="22" fillId="0" borderId="0" xfId="21" applyFont="1" applyBorder="1">
      <alignment/>
      <protection/>
    </xf>
    <xf numFmtId="0" fontId="22" fillId="0" borderId="27" xfId="21" applyFont="1" applyBorder="1" applyAlignment="1">
      <alignment horizontal="right"/>
      <protection/>
    </xf>
    <xf numFmtId="0" fontId="22" fillId="0" borderId="0" xfId="21" applyFont="1">
      <alignment/>
      <protection/>
    </xf>
    <xf numFmtId="0" fontId="7" fillId="0" borderId="0" xfId="21" applyBorder="1" applyAlignment="1">
      <alignment horizontal="center"/>
      <protection/>
    </xf>
    <xf numFmtId="0" fontId="7" fillId="0" borderId="49" xfId="21" applyBorder="1">
      <alignment/>
      <protection/>
    </xf>
    <xf numFmtId="0" fontId="7" fillId="0" borderId="50" xfId="21" applyBorder="1">
      <alignment/>
      <protection/>
    </xf>
    <xf numFmtId="0" fontId="7" fillId="0" borderId="50" xfId="21" applyBorder="1" applyAlignment="1">
      <alignment/>
      <protection/>
    </xf>
    <xf numFmtId="0" fontId="7" fillId="0" borderId="51" xfId="21" applyBorder="1" applyAlignment="1">
      <alignment horizontal="right"/>
      <protection/>
    </xf>
    <xf numFmtId="0" fontId="20" fillId="0" borderId="0" xfId="21" applyFont="1" applyAlignment="1">
      <alignment horizontal="left" vertical="center"/>
      <protection/>
    </xf>
    <xf numFmtId="0" fontId="28" fillId="0" borderId="0" xfId="21" applyFont="1" applyAlignment="1">
      <alignment horizontal="center" vertical="center"/>
      <protection/>
    </xf>
    <xf numFmtId="0" fontId="28" fillId="0" borderId="0" xfId="21" applyFont="1" applyAlignment="1">
      <alignment horizontal="center" vertical="center" shrinkToFit="1"/>
      <protection/>
    </xf>
    <xf numFmtId="3" fontId="7" fillId="0" borderId="21" xfId="21" applyNumberFormat="1" applyBorder="1">
      <alignment/>
      <protection/>
    </xf>
    <xf numFmtId="3" fontId="21" fillId="5" borderId="16" xfId="21" applyNumberFormat="1" applyFont="1" applyFill="1" applyBorder="1" applyAlignment="1">
      <alignment vertical="center"/>
      <protection/>
    </xf>
    <xf numFmtId="3" fontId="21" fillId="5" borderId="17" xfId="21" applyNumberFormat="1" applyFont="1" applyFill="1" applyBorder="1" applyAlignment="1">
      <alignment vertical="center"/>
      <protection/>
    </xf>
    <xf numFmtId="3" fontId="21" fillId="5" borderId="17" xfId="21" applyNumberFormat="1" applyFont="1" applyFill="1" applyBorder="1" applyAlignment="1">
      <alignment vertical="center" wrapText="1"/>
      <protection/>
    </xf>
    <xf numFmtId="3" fontId="33" fillId="5" borderId="14" xfId="21" applyNumberFormat="1" applyFont="1" applyFill="1" applyBorder="1" applyAlignment="1">
      <alignment horizontal="center" vertical="center" wrapText="1" shrinkToFit="1"/>
      <protection/>
    </xf>
    <xf numFmtId="3" fontId="21" fillId="5" borderId="14" xfId="21" applyNumberFormat="1" applyFont="1" applyFill="1" applyBorder="1" applyAlignment="1">
      <alignment horizontal="center" vertical="center" wrapText="1" shrinkToFit="1"/>
      <protection/>
    </xf>
    <xf numFmtId="3" fontId="21" fillId="5" borderId="14" xfId="21" applyNumberFormat="1" applyFont="1" applyFill="1" applyBorder="1" applyAlignment="1">
      <alignment horizontal="center" vertical="center" wrapText="1"/>
      <protection/>
    </xf>
    <xf numFmtId="3" fontId="7" fillId="0" borderId="16" xfId="21" applyNumberFormat="1" applyBorder="1" applyAlignment="1">
      <alignment vertical="center"/>
      <protection/>
    </xf>
    <xf numFmtId="3" fontId="21" fillId="0" borderId="14" xfId="21" applyNumberFormat="1" applyFont="1" applyBorder="1" applyAlignment="1">
      <alignment horizontal="right" vertical="center" wrapText="1" shrinkToFit="1"/>
      <protection/>
    </xf>
    <xf numFmtId="3" fontId="21" fillId="0" borderId="14" xfId="21" applyNumberFormat="1" applyFont="1" applyBorder="1" applyAlignment="1">
      <alignment horizontal="right" vertical="center" shrinkToFit="1"/>
      <protection/>
    </xf>
    <xf numFmtId="3" fontId="7" fillId="0" borderId="14" xfId="21" applyNumberFormat="1" applyBorder="1" applyAlignment="1">
      <alignment vertical="center" shrinkToFit="1"/>
      <protection/>
    </xf>
    <xf numFmtId="3" fontId="7" fillId="0" borderId="14" xfId="21" applyNumberFormat="1" applyBorder="1" applyAlignment="1">
      <alignment vertical="center"/>
      <protection/>
    </xf>
    <xf numFmtId="3" fontId="22" fillId="0" borderId="16" xfId="21" applyNumberFormat="1" applyFont="1" applyBorder="1" applyAlignment="1">
      <alignment vertical="center"/>
      <protection/>
    </xf>
    <xf numFmtId="3" fontId="22" fillId="0" borderId="14" xfId="21" applyNumberFormat="1" applyFont="1" applyBorder="1" applyAlignment="1">
      <alignment vertical="center" wrapText="1" shrinkToFit="1"/>
      <protection/>
    </xf>
    <xf numFmtId="3" fontId="22" fillId="0" borderId="14" xfId="21" applyNumberFormat="1" applyFont="1" applyBorder="1" applyAlignment="1">
      <alignment vertical="center" shrinkToFit="1"/>
      <protection/>
    </xf>
    <xf numFmtId="3" fontId="22" fillId="0" borderId="14" xfId="21" applyNumberFormat="1" applyFont="1" applyBorder="1" applyAlignment="1">
      <alignment vertical="center"/>
      <protection/>
    </xf>
    <xf numFmtId="3" fontId="7" fillId="0" borderId="16" xfId="21" applyNumberFormat="1" applyBorder="1" applyAlignment="1">
      <alignment horizontal="left" vertical="center"/>
      <protection/>
    </xf>
    <xf numFmtId="3" fontId="7" fillId="0" borderId="14" xfId="21" applyNumberFormat="1" applyBorder="1" applyAlignment="1">
      <alignment vertical="center" wrapText="1" shrinkToFit="1"/>
      <protection/>
    </xf>
    <xf numFmtId="3" fontId="7" fillId="4" borderId="14" xfId="21" applyNumberFormat="1" applyFill="1" applyBorder="1" applyAlignment="1">
      <alignment vertical="center" wrapText="1" shrinkToFit="1"/>
      <protection/>
    </xf>
    <xf numFmtId="3" fontId="7" fillId="4" borderId="14" xfId="21" applyNumberFormat="1" applyFill="1" applyBorder="1" applyAlignment="1">
      <alignment vertical="center" shrinkToFit="1"/>
      <protection/>
    </xf>
    <xf numFmtId="3" fontId="7" fillId="4" borderId="14" xfId="21" applyNumberFormat="1" applyFill="1" applyBorder="1" applyAlignment="1">
      <alignment vertical="center"/>
      <protection/>
    </xf>
    <xf numFmtId="0" fontId="20" fillId="0" borderId="0" xfId="21" applyFont="1">
      <alignment/>
      <protection/>
    </xf>
    <xf numFmtId="0" fontId="34" fillId="0" borderId="21" xfId="21" applyFont="1" applyBorder="1" applyAlignment="1">
      <alignment horizontal="center" vertical="center" wrapText="1"/>
      <protection/>
    </xf>
    <xf numFmtId="0" fontId="34" fillId="5" borderId="16" xfId="21" applyFont="1" applyFill="1" applyBorder="1" applyAlignment="1">
      <alignment horizontal="center" vertical="center" wrapText="1"/>
      <protection/>
    </xf>
    <xf numFmtId="0" fontId="34" fillId="5" borderId="17" xfId="21" applyFont="1" applyFill="1" applyBorder="1" applyAlignment="1">
      <alignment horizontal="center" vertical="center" wrapText="1"/>
      <protection/>
    </xf>
    <xf numFmtId="0" fontId="34" fillId="5" borderId="14" xfId="21" applyFont="1" applyFill="1" applyBorder="1" applyAlignment="1">
      <alignment horizontal="center" vertical="center" wrapText="1"/>
      <protection/>
    </xf>
    <xf numFmtId="0" fontId="21" fillId="0" borderId="21" xfId="21" applyFont="1" applyBorder="1" applyAlignment="1">
      <alignment vertical="center"/>
      <protection/>
    </xf>
    <xf numFmtId="49" fontId="21" fillId="0" borderId="16" xfId="21" applyNumberFormat="1" applyFont="1" applyBorder="1" applyAlignment="1">
      <alignment vertical="center"/>
      <protection/>
    </xf>
    <xf numFmtId="4" fontId="21" fillId="0" borderId="14" xfId="21" applyNumberFormat="1" applyFont="1" applyBorder="1" applyAlignment="1">
      <alignment horizontal="center" vertical="center"/>
      <protection/>
    </xf>
    <xf numFmtId="4" fontId="21" fillId="0" borderId="14" xfId="21" applyNumberFormat="1" applyFont="1" applyBorder="1" applyAlignment="1">
      <alignment vertical="center"/>
      <protection/>
    </xf>
    <xf numFmtId="3" fontId="21" fillId="0" borderId="14" xfId="21" applyNumberFormat="1" applyFont="1" applyBorder="1" applyAlignment="1">
      <alignment vertical="center"/>
      <protection/>
    </xf>
    <xf numFmtId="0" fontId="21" fillId="0" borderId="21" xfId="21" applyFont="1" applyBorder="1">
      <alignment/>
      <protection/>
    </xf>
    <xf numFmtId="0" fontId="21" fillId="4" borderId="16" xfId="21" applyFont="1" applyFill="1" applyBorder="1" applyAlignment="1">
      <alignment vertical="center"/>
      <protection/>
    </xf>
    <xf numFmtId="0" fontId="21" fillId="4" borderId="17" xfId="21" applyFont="1" applyFill="1" applyBorder="1" applyAlignment="1">
      <alignment vertical="center"/>
      <protection/>
    </xf>
    <xf numFmtId="4" fontId="21" fillId="4" borderId="14" xfId="21" applyNumberFormat="1" applyFont="1" applyFill="1" applyBorder="1" applyAlignment="1">
      <alignment horizontal="center" vertical="center"/>
      <protection/>
    </xf>
    <xf numFmtId="4" fontId="21" fillId="4" borderId="14" xfId="21" applyNumberFormat="1" applyFont="1" applyFill="1" applyBorder="1" applyAlignment="1">
      <alignment vertical="center"/>
      <protection/>
    </xf>
    <xf numFmtId="3" fontId="21" fillId="4" borderId="14" xfId="21" applyNumberFormat="1" applyFont="1" applyFill="1" applyBorder="1" applyAlignment="1">
      <alignment vertical="center"/>
      <protection/>
    </xf>
    <xf numFmtId="4" fontId="7" fillId="0" borderId="0" xfId="21" applyNumberFormat="1" applyAlignment="1">
      <alignment/>
      <protection/>
    </xf>
    <xf numFmtId="3" fontId="7" fillId="0" borderId="0" xfId="21" applyNumberFormat="1" applyAlignment="1">
      <alignment/>
      <protection/>
    </xf>
    <xf numFmtId="0" fontId="7" fillId="0" borderId="0" xfId="23">
      <alignment/>
      <protection/>
    </xf>
    <xf numFmtId="0" fontId="7" fillId="0" borderId="14" xfId="23" applyFont="1" applyBorder="1" applyAlignment="1">
      <alignment vertical="center"/>
      <protection/>
    </xf>
    <xf numFmtId="49" fontId="7" fillId="0" borderId="17" xfId="23" applyNumberFormat="1" applyBorder="1" applyAlignment="1">
      <alignment vertical="center"/>
      <protection/>
    </xf>
    <xf numFmtId="49" fontId="7" fillId="0" borderId="0" xfId="23" applyNumberFormat="1">
      <alignment/>
      <protection/>
    </xf>
    <xf numFmtId="0" fontId="7" fillId="6" borderId="14" xfId="23" applyFont="1" applyFill="1" applyBorder="1" applyAlignment="1">
      <alignment vertical="center"/>
      <protection/>
    </xf>
    <xf numFmtId="49" fontId="7" fillId="6" borderId="17" xfId="23" applyNumberFormat="1" applyFont="1" applyFill="1" applyBorder="1" applyAlignment="1">
      <alignment vertical="center"/>
      <protection/>
    </xf>
    <xf numFmtId="0" fontId="7" fillId="0" borderId="0" xfId="23" applyAlignment="1">
      <alignment horizontal="center"/>
      <protection/>
    </xf>
    <xf numFmtId="0" fontId="7" fillId="7" borderId="14" xfId="23" applyFont="1" applyFill="1" applyBorder="1" applyProtection="1">
      <alignment/>
      <protection locked="0"/>
    </xf>
    <xf numFmtId="49" fontId="7" fillId="7" borderId="14" xfId="23" applyNumberFormat="1" applyFont="1" applyFill="1" applyBorder="1" applyProtection="1">
      <alignment/>
      <protection locked="0"/>
    </xf>
    <xf numFmtId="0" fontId="7" fillId="7" borderId="14" xfId="23" applyFont="1" applyFill="1" applyBorder="1" applyAlignment="1" applyProtection="1">
      <alignment horizontal="center"/>
      <protection locked="0"/>
    </xf>
    <xf numFmtId="0" fontId="7" fillId="7" borderId="16" xfId="23" applyFont="1" applyFill="1" applyBorder="1" applyProtection="1">
      <alignment/>
      <protection locked="0"/>
    </xf>
    <xf numFmtId="0" fontId="7" fillId="7" borderId="14" xfId="23" applyFont="1" applyFill="1" applyBorder="1" applyAlignment="1" applyProtection="1">
      <alignment wrapText="1"/>
      <protection locked="0"/>
    </xf>
    <xf numFmtId="0" fontId="7" fillId="0" borderId="0" xfId="23" applyAlignment="1" applyProtection="1">
      <alignment vertical="top"/>
      <protection locked="0"/>
    </xf>
    <xf numFmtId="49" fontId="7" fillId="0" borderId="0" xfId="23" applyNumberFormat="1" applyAlignment="1" applyProtection="1">
      <alignment vertical="top"/>
      <protection locked="0"/>
    </xf>
    <xf numFmtId="0" fontId="7" fillId="0" borderId="0" xfId="23" applyAlignment="1" applyProtection="1">
      <alignment horizontal="center" vertical="top"/>
      <protection locked="0"/>
    </xf>
    <xf numFmtId="165" fontId="7" fillId="0" borderId="0" xfId="23" applyNumberFormat="1" applyAlignment="1" applyProtection="1">
      <alignment vertical="top"/>
      <protection locked="0"/>
    </xf>
    <xf numFmtId="4" fontId="7" fillId="0" borderId="0" xfId="23" applyNumberFormat="1" applyAlignment="1" applyProtection="1">
      <alignment vertical="top"/>
      <protection locked="0"/>
    </xf>
    <xf numFmtId="4" fontId="7" fillId="0" borderId="0" xfId="23" applyNumberFormat="1" applyAlignment="1">
      <alignment vertical="top"/>
      <protection/>
    </xf>
    <xf numFmtId="0" fontId="22" fillId="6" borderId="34" xfId="23" applyFont="1" applyFill="1" applyBorder="1" applyAlignment="1" applyProtection="1">
      <alignment vertical="top"/>
      <protection locked="0"/>
    </xf>
    <xf numFmtId="49" fontId="22" fillId="6" borderId="35" xfId="23" applyNumberFormat="1" applyFont="1" applyFill="1" applyBorder="1" applyAlignment="1" applyProtection="1">
      <alignment vertical="top"/>
      <protection locked="0"/>
    </xf>
    <xf numFmtId="49" fontId="22" fillId="6" borderId="35" xfId="23" applyNumberFormat="1" applyFont="1" applyFill="1" applyBorder="1" applyAlignment="1" applyProtection="1">
      <alignment horizontal="left" vertical="top" wrapText="1"/>
      <protection locked="0"/>
    </xf>
    <xf numFmtId="0" fontId="22" fillId="6" borderId="35" xfId="23" applyFont="1" applyFill="1" applyBorder="1" applyAlignment="1" applyProtection="1">
      <alignment horizontal="center" vertical="top" shrinkToFit="1"/>
      <protection locked="0"/>
    </xf>
    <xf numFmtId="165" fontId="22" fillId="6" borderId="35" xfId="23" applyNumberFormat="1" applyFont="1" applyFill="1" applyBorder="1" applyAlignment="1" applyProtection="1">
      <alignment vertical="top" shrinkToFit="1"/>
      <protection locked="0"/>
    </xf>
    <xf numFmtId="4" fontId="22" fillId="6" borderId="35" xfId="23" applyNumberFormat="1" applyFont="1" applyFill="1" applyBorder="1" applyAlignment="1" applyProtection="1">
      <alignment vertical="top" shrinkToFit="1"/>
      <protection locked="0"/>
    </xf>
    <xf numFmtId="0" fontId="18" fillId="0" borderId="52" xfId="23" applyFont="1" applyBorder="1" applyAlignment="1" applyProtection="1">
      <alignment vertical="top"/>
      <protection locked="0"/>
    </xf>
    <xf numFmtId="49" fontId="18" fillId="0" borderId="53" xfId="23" applyNumberFormat="1" applyFont="1" applyBorder="1" applyAlignment="1" applyProtection="1">
      <alignment vertical="top"/>
      <protection locked="0"/>
    </xf>
    <xf numFmtId="49" fontId="18" fillId="0" borderId="53" xfId="23" applyNumberFormat="1" applyFont="1" applyBorder="1" applyAlignment="1" applyProtection="1">
      <alignment horizontal="left" vertical="top" wrapText="1"/>
      <protection locked="0"/>
    </xf>
    <xf numFmtId="0" fontId="18" fillId="0" borderId="53" xfId="23" applyFont="1" applyBorder="1" applyAlignment="1" applyProtection="1">
      <alignment horizontal="center" vertical="top" shrinkToFit="1"/>
      <protection locked="0"/>
    </xf>
    <xf numFmtId="165" fontId="18" fillId="0" borderId="53" xfId="23" applyNumberFormat="1" applyFont="1" applyBorder="1" applyAlignment="1" applyProtection="1">
      <alignment vertical="top" shrinkToFit="1"/>
      <protection locked="0"/>
    </xf>
    <xf numFmtId="4" fontId="18" fillId="8" borderId="53" xfId="23" applyNumberFormat="1" applyFont="1" applyFill="1" applyBorder="1" applyAlignment="1" applyProtection="1">
      <alignment vertical="top" shrinkToFit="1"/>
      <protection locked="0"/>
    </xf>
    <xf numFmtId="4" fontId="18" fillId="0" borderId="53" xfId="23" applyNumberFormat="1" applyFont="1" applyBorder="1" applyAlignment="1" applyProtection="1">
      <alignment vertical="top" shrinkToFit="1"/>
      <protection locked="0"/>
    </xf>
    <xf numFmtId="0" fontId="18" fillId="0" borderId="0" xfId="23" applyFont="1" applyBorder="1" applyAlignment="1" applyProtection="1">
      <alignment vertical="top"/>
      <protection locked="0"/>
    </xf>
    <xf numFmtId="49" fontId="18" fillId="0" borderId="0" xfId="23" applyNumberFormat="1" applyFont="1" applyBorder="1" applyAlignment="1" applyProtection="1">
      <alignment vertical="top"/>
      <protection locked="0"/>
    </xf>
    <xf numFmtId="4" fontId="18" fillId="0" borderId="0" xfId="23" applyNumberFormat="1" applyFont="1" applyBorder="1" applyAlignment="1" applyProtection="1">
      <alignment vertical="top" shrinkToFit="1"/>
      <protection locked="0"/>
    </xf>
    <xf numFmtId="165" fontId="35" fillId="0" borderId="0" xfId="23" applyNumberFormat="1" applyFont="1" applyBorder="1" applyAlignment="1" applyProtection="1">
      <alignment horizontal="left" vertical="top" wrapText="1"/>
      <protection locked="0"/>
    </xf>
    <xf numFmtId="165" fontId="35" fillId="0" borderId="0" xfId="23" applyNumberFormat="1" applyFont="1" applyBorder="1" applyAlignment="1" applyProtection="1">
      <alignment horizontal="center" vertical="top" wrapText="1" shrinkToFit="1"/>
      <protection locked="0"/>
    </xf>
    <xf numFmtId="165" fontId="35" fillId="0" borderId="0" xfId="23" applyNumberFormat="1" applyFont="1" applyBorder="1" applyAlignment="1" applyProtection="1">
      <alignment vertical="top" wrapText="1" shrinkToFit="1"/>
      <protection locked="0"/>
    </xf>
    <xf numFmtId="0" fontId="18" fillId="0" borderId="54" xfId="23" applyFont="1" applyBorder="1" applyAlignment="1" applyProtection="1">
      <alignment vertical="top"/>
      <protection locked="0"/>
    </xf>
    <xf numFmtId="49" fontId="18" fillId="0" borderId="55" xfId="23" applyNumberFormat="1" applyFont="1" applyBorder="1" applyAlignment="1" applyProtection="1">
      <alignment vertical="top"/>
      <protection locked="0"/>
    </xf>
    <xf numFmtId="49" fontId="18" fillId="0" borderId="55" xfId="23" applyNumberFormat="1" applyFont="1" applyBorder="1" applyAlignment="1" applyProtection="1">
      <alignment horizontal="left" vertical="top" wrapText="1"/>
      <protection locked="0"/>
    </xf>
    <xf numFmtId="0" fontId="18" fillId="0" borderId="55" xfId="23" applyFont="1" applyBorder="1" applyAlignment="1" applyProtection="1">
      <alignment horizontal="center" vertical="top" shrinkToFit="1"/>
      <protection locked="0"/>
    </xf>
    <xf numFmtId="165" fontId="18" fillId="0" borderId="55" xfId="23" applyNumberFormat="1" applyFont="1" applyBorder="1" applyAlignment="1" applyProtection="1">
      <alignment vertical="top" shrinkToFit="1"/>
      <protection locked="0"/>
    </xf>
    <xf numFmtId="4" fontId="18" fillId="8" borderId="55" xfId="23" applyNumberFormat="1" applyFont="1" applyFill="1" applyBorder="1" applyAlignment="1" applyProtection="1">
      <alignment vertical="top" shrinkToFit="1"/>
      <protection locked="0"/>
    </xf>
    <xf numFmtId="4" fontId="18" fillId="0" borderId="55" xfId="23" applyNumberFormat="1" applyFont="1" applyBorder="1" applyAlignment="1" applyProtection="1">
      <alignment vertical="top" shrinkToFit="1"/>
      <protection locked="0"/>
    </xf>
    <xf numFmtId="0" fontId="18" fillId="0" borderId="54" xfId="23" applyFont="1" applyBorder="1" applyAlignment="1" applyProtection="1">
      <alignment vertical="top"/>
      <protection locked="0"/>
    </xf>
    <xf numFmtId="49" fontId="7" fillId="0" borderId="0" xfId="23" applyNumberFormat="1" applyAlignment="1" applyProtection="1">
      <alignment horizontal="left" vertical="top" wrapText="1"/>
      <protection locked="0"/>
    </xf>
    <xf numFmtId="0" fontId="7" fillId="0" borderId="0" xfId="23" applyAlignment="1">
      <alignment vertical="top"/>
      <protection/>
    </xf>
    <xf numFmtId="0" fontId="22" fillId="6" borderId="16" xfId="23" applyFont="1" applyFill="1" applyBorder="1" applyAlignment="1" applyProtection="1">
      <alignment vertical="top"/>
      <protection locked="0"/>
    </xf>
    <xf numFmtId="49" fontId="22" fillId="6" borderId="17" xfId="23" applyNumberFormat="1" applyFont="1" applyFill="1" applyBorder="1" applyAlignment="1" applyProtection="1">
      <alignment vertical="top"/>
      <protection locked="0"/>
    </xf>
    <xf numFmtId="49" fontId="22" fillId="6" borderId="17" xfId="23" applyNumberFormat="1" applyFont="1" applyFill="1" applyBorder="1" applyAlignment="1" applyProtection="1">
      <alignment horizontal="left" vertical="top" wrapText="1"/>
      <protection locked="0"/>
    </xf>
    <xf numFmtId="0" fontId="22" fillId="6" borderId="17" xfId="23" applyFont="1" applyFill="1" applyBorder="1" applyAlignment="1" applyProtection="1">
      <alignment horizontal="center" vertical="top"/>
      <protection locked="0"/>
    </xf>
    <xf numFmtId="0" fontId="22" fillId="6" borderId="17" xfId="23" applyFont="1" applyFill="1" applyBorder="1" applyAlignment="1" applyProtection="1">
      <alignment vertical="top"/>
      <protection locked="0"/>
    </xf>
    <xf numFmtId="0" fontId="7" fillId="0" borderId="0" xfId="23" applyProtection="1">
      <alignment/>
      <protection locked="0"/>
    </xf>
    <xf numFmtId="49" fontId="7" fillId="0" borderId="0" xfId="23" applyNumberFormat="1" applyProtection="1">
      <alignment/>
      <protection locked="0"/>
    </xf>
    <xf numFmtId="49" fontId="7" fillId="0" borderId="0" xfId="23" applyNumberFormat="1" applyAlignment="1" applyProtection="1">
      <alignment horizontal="left" wrapText="1"/>
      <protection locked="0"/>
    </xf>
    <xf numFmtId="0" fontId="7" fillId="0" borderId="0" xfId="23" applyAlignment="1" applyProtection="1">
      <alignment horizontal="center"/>
      <protection locked="0"/>
    </xf>
    <xf numFmtId="0" fontId="7" fillId="0" borderId="14" xfId="23" applyFont="1" applyBorder="1" applyAlignment="1" applyProtection="1">
      <alignment vertical="center"/>
      <protection locked="0"/>
    </xf>
    <xf numFmtId="49" fontId="7" fillId="0" borderId="17" xfId="23" applyNumberFormat="1" applyFont="1" applyBorder="1" applyAlignment="1" applyProtection="1">
      <alignment vertical="center"/>
      <protection locked="0"/>
    </xf>
    <xf numFmtId="0" fontId="7" fillId="6" borderId="14" xfId="23" applyFont="1" applyFill="1" applyBorder="1" applyAlignment="1" applyProtection="1">
      <alignment vertical="center"/>
      <protection locked="0"/>
    </xf>
    <xf numFmtId="49" fontId="7" fillId="6" borderId="17" xfId="23" applyNumberFormat="1" applyFont="1" applyFill="1" applyBorder="1" applyAlignment="1" applyProtection="1">
      <alignment vertical="center"/>
      <protection locked="0"/>
    </xf>
    <xf numFmtId="49" fontId="7" fillId="0" borderId="0" xfId="23" applyNumberFormat="1" applyAlignment="1">
      <alignment vertical="top"/>
      <protection/>
    </xf>
    <xf numFmtId="0" fontId="7" fillId="0" borderId="0" xfId="23" applyAlignment="1">
      <alignment horizontal="center" vertical="top"/>
      <protection/>
    </xf>
    <xf numFmtId="165" fontId="7" fillId="0" borderId="0" xfId="23" applyNumberFormat="1" applyAlignment="1">
      <alignment vertical="top"/>
      <protection/>
    </xf>
    <xf numFmtId="0" fontId="7" fillId="0" borderId="0" xfId="23" applyProtection="1">
      <alignment/>
      <protection/>
    </xf>
    <xf numFmtId="0" fontId="20" fillId="0" borderId="0" xfId="23" applyFont="1" applyAlignment="1">
      <alignment horizontal="left" vertical="center"/>
      <protection/>
    </xf>
    <xf numFmtId="0" fontId="28" fillId="0" borderId="0" xfId="23" applyFont="1" applyAlignment="1">
      <alignment horizontal="center" vertical="center"/>
      <protection/>
    </xf>
    <xf numFmtId="0" fontId="28" fillId="0" borderId="0" xfId="23" applyFont="1" applyAlignment="1">
      <alignment horizontal="center" vertical="center" shrinkToFit="1"/>
      <protection/>
    </xf>
    <xf numFmtId="3" fontId="7" fillId="0" borderId="21" xfId="23" applyNumberFormat="1" applyFont="1" applyBorder="1">
      <alignment/>
      <protection/>
    </xf>
    <xf numFmtId="3" fontId="21" fillId="7" borderId="16" xfId="23" applyNumberFormat="1" applyFont="1" applyFill="1" applyBorder="1" applyAlignment="1">
      <alignment vertical="center"/>
      <protection/>
    </xf>
    <xf numFmtId="3" fontId="21" fillId="7" borderId="17" xfId="23" applyNumberFormat="1" applyFont="1" applyFill="1" applyBorder="1" applyAlignment="1">
      <alignment vertical="center"/>
      <protection/>
    </xf>
    <xf numFmtId="3" fontId="21" fillId="7" borderId="17" xfId="23" applyNumberFormat="1" applyFont="1" applyFill="1" applyBorder="1" applyAlignment="1">
      <alignment vertical="center" wrapText="1"/>
      <protection/>
    </xf>
    <xf numFmtId="3" fontId="33" fillId="7" borderId="14" xfId="23" applyNumberFormat="1" applyFont="1" applyFill="1" applyBorder="1" applyAlignment="1">
      <alignment horizontal="center" vertical="center" wrapText="1" shrinkToFit="1"/>
      <protection/>
    </xf>
    <xf numFmtId="3" fontId="7" fillId="0" borderId="16" xfId="23" applyNumberFormat="1" applyFont="1" applyBorder="1" applyAlignment="1">
      <alignment vertical="center"/>
      <protection/>
    </xf>
    <xf numFmtId="3" fontId="21" fillId="0" borderId="14" xfId="23" applyNumberFormat="1" applyFont="1" applyBorder="1" applyAlignment="1">
      <alignment horizontal="right" vertical="center" shrinkToFit="1"/>
      <protection/>
    </xf>
    <xf numFmtId="3" fontId="22" fillId="0" borderId="16" xfId="23" applyNumberFormat="1" applyFont="1" applyBorder="1" applyAlignment="1">
      <alignment vertical="center"/>
      <protection/>
    </xf>
    <xf numFmtId="3" fontId="7" fillId="0" borderId="16" xfId="23" applyNumberFormat="1" applyFont="1" applyBorder="1" applyAlignment="1">
      <alignment horizontal="left" vertical="center"/>
      <protection/>
    </xf>
    <xf numFmtId="0" fontId="7" fillId="0" borderId="0" xfId="23" applyAlignment="1">
      <alignment/>
      <protection/>
    </xf>
    <xf numFmtId="0" fontId="18" fillId="0" borderId="34" xfId="21" applyFont="1" applyBorder="1" applyAlignment="1">
      <alignment vertical="top"/>
      <protection/>
    </xf>
    <xf numFmtId="4" fontId="7" fillId="0" borderId="0" xfId="23" applyNumberFormat="1" applyAlignment="1">
      <alignment/>
      <protection/>
    </xf>
    <xf numFmtId="4" fontId="22" fillId="0" borderId="14" xfId="23" applyNumberFormat="1" applyFont="1" applyBorder="1" applyAlignment="1">
      <alignment vertical="center" shrinkToFit="1"/>
      <protection/>
    </xf>
    <xf numFmtId="4" fontId="7" fillId="0" borderId="14" xfId="23" applyNumberFormat="1" applyBorder="1" applyAlignment="1">
      <alignment vertical="center" shrinkToFit="1"/>
      <protection/>
    </xf>
    <xf numFmtId="4" fontId="7" fillId="6" borderId="14" xfId="23" applyNumberFormat="1" applyFill="1" applyBorder="1" applyAlignment="1">
      <alignment vertical="center" shrinkToFit="1"/>
      <protection/>
    </xf>
    <xf numFmtId="0" fontId="1" fillId="0" borderId="0" xfId="24">
      <alignment/>
      <protection/>
    </xf>
    <xf numFmtId="0" fontId="33" fillId="9" borderId="0" xfId="24" applyNumberFormat="1" applyFont="1" applyFill="1" applyAlignment="1" applyProtection="1">
      <alignment vertical="center"/>
      <protection/>
    </xf>
    <xf numFmtId="0" fontId="34" fillId="9" borderId="0" xfId="24" applyNumberFormat="1" applyFont="1" applyFill="1" applyAlignment="1" applyProtection="1">
      <alignment vertical="center"/>
      <protection/>
    </xf>
    <xf numFmtId="0" fontId="18" fillId="9" borderId="0" xfId="24" applyNumberFormat="1" applyFont="1" applyFill="1" applyAlignment="1" applyProtection="1">
      <alignment vertical="center"/>
      <protection/>
    </xf>
    <xf numFmtId="0" fontId="21" fillId="9" borderId="0" xfId="24" applyNumberFormat="1" applyFont="1" applyFill="1" applyAlignment="1" applyProtection="1">
      <alignment vertical="center"/>
      <protection/>
    </xf>
    <xf numFmtId="0" fontId="33" fillId="9" borderId="56" xfId="24" applyNumberFormat="1" applyFont="1" applyFill="1" applyBorder="1" applyAlignment="1" applyProtection="1">
      <alignment horizontal="center" vertical="center" wrapText="1"/>
      <protection/>
    </xf>
    <xf numFmtId="0" fontId="33" fillId="9" borderId="57" xfId="24" applyNumberFormat="1" applyFont="1" applyFill="1" applyBorder="1" applyAlignment="1" applyProtection="1">
      <alignment horizontal="center" vertical="center" wrapText="1"/>
      <protection/>
    </xf>
    <xf numFmtId="0" fontId="33" fillId="9" borderId="58" xfId="24" applyNumberFormat="1" applyFont="1" applyFill="1" applyBorder="1" applyAlignment="1" applyProtection="1">
      <alignment horizontal="center" vertical="center" wrapText="1"/>
      <protection/>
    </xf>
    <xf numFmtId="0" fontId="37" fillId="9" borderId="59" xfId="24" applyNumberFormat="1" applyFont="1" applyFill="1" applyBorder="1" applyAlignment="1" applyProtection="1">
      <alignment horizontal="center" vertical="center" wrapText="1"/>
      <protection/>
    </xf>
    <xf numFmtId="0" fontId="37" fillId="9" borderId="60" xfId="24" applyNumberFormat="1" applyFont="1" applyFill="1" applyBorder="1" applyAlignment="1" applyProtection="1">
      <alignment horizontal="center" vertical="center" wrapText="1"/>
      <protection/>
    </xf>
    <xf numFmtId="0" fontId="37" fillId="9" borderId="61" xfId="24" applyNumberFormat="1" applyFont="1" applyFill="1" applyBorder="1" applyAlignment="1" applyProtection="1">
      <alignment horizontal="center" vertical="center" wrapText="1"/>
      <protection/>
    </xf>
    <xf numFmtId="167" fontId="38" fillId="9" borderId="0" xfId="24" applyNumberFormat="1" applyFont="1" applyFill="1" applyBorder="1" applyAlignment="1" applyProtection="1">
      <alignment horizontal="right"/>
      <protection/>
    </xf>
    <xf numFmtId="167" fontId="38" fillId="9" borderId="0" xfId="24" applyNumberFormat="1" applyFont="1" applyFill="1" applyBorder="1" applyAlignment="1" applyProtection="1">
      <alignment horizontal="center"/>
      <protection/>
    </xf>
    <xf numFmtId="167" fontId="38" fillId="9" borderId="0" xfId="24" applyNumberFormat="1" applyFont="1" applyFill="1" applyBorder="1" applyAlignment="1" applyProtection="1">
      <alignment horizontal="left"/>
      <protection/>
    </xf>
    <xf numFmtId="167" fontId="38" fillId="9" borderId="0" xfId="24" applyNumberFormat="1" applyFont="1" applyFill="1" applyBorder="1" applyAlignment="1" applyProtection="1">
      <alignment horizontal="left" wrapText="1"/>
      <protection/>
    </xf>
    <xf numFmtId="168" fontId="38" fillId="9" borderId="0" xfId="24" applyNumberFormat="1" applyFont="1" applyFill="1" applyBorder="1" applyAlignment="1" applyProtection="1">
      <alignment horizontal="right"/>
      <protection/>
    </xf>
    <xf numFmtId="4" fontId="38" fillId="9" borderId="0" xfId="24" applyNumberFormat="1" applyFont="1" applyFill="1" applyBorder="1" applyAlignment="1" applyProtection="1">
      <alignment horizontal="right"/>
      <protection/>
    </xf>
    <xf numFmtId="165" fontId="38" fillId="9" borderId="0" xfId="24" applyNumberFormat="1" applyFont="1" applyFill="1" applyBorder="1" applyAlignment="1" applyProtection="1">
      <alignment horizontal="right"/>
      <protection/>
    </xf>
    <xf numFmtId="167" fontId="39" fillId="9" borderId="0" xfId="24" applyNumberFormat="1" applyFont="1" applyFill="1" applyBorder="1" applyAlignment="1" applyProtection="1">
      <alignment horizontal="right"/>
      <protection/>
    </xf>
    <xf numFmtId="167" fontId="39" fillId="9" borderId="0" xfId="24" applyNumberFormat="1" applyFont="1" applyFill="1" applyBorder="1" applyAlignment="1" applyProtection="1">
      <alignment horizontal="center"/>
      <protection/>
    </xf>
    <xf numFmtId="167" fontId="39" fillId="9" borderId="0" xfId="24" applyNumberFormat="1" applyFont="1" applyFill="1" applyBorder="1" applyAlignment="1" applyProtection="1">
      <alignment horizontal="left"/>
      <protection/>
    </xf>
    <xf numFmtId="167" fontId="39" fillId="9" borderId="0" xfId="24" applyNumberFormat="1" applyFont="1" applyFill="1" applyBorder="1" applyAlignment="1" applyProtection="1">
      <alignment horizontal="left" wrapText="1"/>
      <protection/>
    </xf>
    <xf numFmtId="168" fontId="39" fillId="9" borderId="0" xfId="24" applyNumberFormat="1" applyFont="1" applyFill="1" applyBorder="1" applyAlignment="1" applyProtection="1">
      <alignment horizontal="right"/>
      <protection/>
    </xf>
    <xf numFmtId="4" fontId="39" fillId="9" borderId="0" xfId="24" applyNumberFormat="1" applyFont="1" applyFill="1" applyBorder="1" applyAlignment="1" applyProtection="1">
      <alignment horizontal="right"/>
      <protection/>
    </xf>
    <xf numFmtId="165" fontId="39" fillId="9" borderId="0" xfId="24" applyNumberFormat="1" applyFont="1" applyFill="1" applyBorder="1" applyAlignment="1" applyProtection="1">
      <alignment horizontal="right"/>
      <protection/>
    </xf>
    <xf numFmtId="167" fontId="33" fillId="9" borderId="56" xfId="24" applyNumberFormat="1" applyFont="1" applyFill="1" applyBorder="1" applyAlignment="1" applyProtection="1">
      <alignment horizontal="right" vertical="center"/>
      <protection/>
    </xf>
    <xf numFmtId="167" fontId="33" fillId="9" borderId="57" xfId="24" applyNumberFormat="1" applyFont="1" applyFill="1" applyBorder="1" applyAlignment="1" applyProtection="1">
      <alignment horizontal="center" vertical="center"/>
      <protection/>
    </xf>
    <xf numFmtId="167" fontId="33" fillId="9" borderId="57" xfId="24" applyNumberFormat="1" applyFont="1" applyFill="1" applyBorder="1" applyAlignment="1" applyProtection="1">
      <alignment horizontal="left" vertical="center"/>
      <protection/>
    </xf>
    <xf numFmtId="167" fontId="33" fillId="9" borderId="57" xfId="24" applyNumberFormat="1" applyFont="1" applyFill="1" applyBorder="1" applyAlignment="1" applyProtection="1">
      <alignment horizontal="left" vertical="center" wrapText="1"/>
      <protection/>
    </xf>
    <xf numFmtId="168" fontId="33" fillId="9" borderId="57" xfId="24" applyNumberFormat="1" applyFont="1" applyFill="1" applyBorder="1" applyAlignment="1" applyProtection="1">
      <alignment horizontal="right" vertical="center"/>
      <protection/>
    </xf>
    <xf numFmtId="4" fontId="33" fillId="9" borderId="57" xfId="24" applyNumberFormat="1" applyFont="1" applyFill="1" applyBorder="1" applyAlignment="1" applyProtection="1">
      <alignment horizontal="right" vertical="center"/>
      <protection/>
    </xf>
    <xf numFmtId="165" fontId="33" fillId="9" borderId="57" xfId="24" applyNumberFormat="1" applyFont="1" applyFill="1" applyBorder="1" applyAlignment="1" applyProtection="1">
      <alignment horizontal="right" vertical="center"/>
      <protection/>
    </xf>
    <xf numFmtId="168" fontId="33" fillId="9" borderId="58" xfId="24" applyNumberFormat="1" applyFont="1" applyFill="1" applyBorder="1" applyAlignment="1" applyProtection="1">
      <alignment horizontal="right" vertical="center"/>
      <protection/>
    </xf>
    <xf numFmtId="167" fontId="33" fillId="9" borderId="62" xfId="24" applyNumberFormat="1" applyFont="1" applyFill="1" applyBorder="1" applyAlignment="1" applyProtection="1">
      <alignment horizontal="right" vertical="center"/>
      <protection/>
    </xf>
    <xf numFmtId="167" fontId="33" fillId="9" borderId="63" xfId="24" applyNumberFormat="1" applyFont="1" applyFill="1" applyBorder="1" applyAlignment="1" applyProtection="1">
      <alignment horizontal="center" vertical="center"/>
      <protection/>
    </xf>
    <xf numFmtId="167" fontId="33" fillId="9" borderId="63" xfId="24" applyNumberFormat="1" applyFont="1" applyFill="1" applyBorder="1" applyAlignment="1" applyProtection="1">
      <alignment horizontal="left" vertical="center"/>
      <protection/>
    </xf>
    <xf numFmtId="167" fontId="33" fillId="9" borderId="63" xfId="24" applyNumberFormat="1" applyFont="1" applyFill="1" applyBorder="1" applyAlignment="1" applyProtection="1">
      <alignment horizontal="left" vertical="center" wrapText="1"/>
      <protection/>
    </xf>
    <xf numFmtId="168" fontId="33" fillId="9" borderId="63" xfId="24" applyNumberFormat="1" applyFont="1" applyFill="1" applyBorder="1" applyAlignment="1" applyProtection="1">
      <alignment horizontal="right" vertical="center"/>
      <protection/>
    </xf>
    <xf numFmtId="4" fontId="33" fillId="9" borderId="63" xfId="24" applyNumberFormat="1" applyFont="1" applyFill="1" applyBorder="1" applyAlignment="1" applyProtection="1">
      <alignment horizontal="right" vertical="center"/>
      <protection/>
    </xf>
    <xf numFmtId="165" fontId="33" fillId="9" borderId="63" xfId="24" applyNumberFormat="1" applyFont="1" applyFill="1" applyBorder="1" applyAlignment="1" applyProtection="1">
      <alignment horizontal="right" vertical="center"/>
      <protection/>
    </xf>
    <xf numFmtId="168" fontId="33" fillId="9" borderId="64" xfId="24" applyNumberFormat="1" applyFont="1" applyFill="1" applyBorder="1" applyAlignment="1" applyProtection="1">
      <alignment horizontal="right" vertical="center"/>
      <protection/>
    </xf>
    <xf numFmtId="167" fontId="33" fillId="9" borderId="59" xfId="24" applyNumberFormat="1" applyFont="1" applyFill="1" applyBorder="1" applyAlignment="1" applyProtection="1">
      <alignment horizontal="right" vertical="center"/>
      <protection/>
    </xf>
    <xf numFmtId="167" fontId="33" fillId="9" borderId="60" xfId="24" applyNumberFormat="1" applyFont="1" applyFill="1" applyBorder="1" applyAlignment="1" applyProtection="1">
      <alignment horizontal="center" vertical="center"/>
      <protection/>
    </xf>
    <xf numFmtId="167" fontId="33" fillId="9" borderId="60" xfId="24" applyNumberFormat="1" applyFont="1" applyFill="1" applyBorder="1" applyAlignment="1" applyProtection="1">
      <alignment horizontal="left" vertical="center"/>
      <protection/>
    </xf>
    <xf numFmtId="167" fontId="33" fillId="9" borderId="60" xfId="24" applyNumberFormat="1" applyFont="1" applyFill="1" applyBorder="1" applyAlignment="1" applyProtection="1">
      <alignment horizontal="left" vertical="center" wrapText="1"/>
      <protection/>
    </xf>
    <xf numFmtId="168" fontId="33" fillId="9" borderId="60" xfId="24" applyNumberFormat="1" applyFont="1" applyFill="1" applyBorder="1" applyAlignment="1" applyProtection="1">
      <alignment horizontal="right" vertical="center"/>
      <protection/>
    </xf>
    <xf numFmtId="4" fontId="33" fillId="9" borderId="60" xfId="24" applyNumberFormat="1" applyFont="1" applyFill="1" applyBorder="1" applyAlignment="1" applyProtection="1">
      <alignment horizontal="right" vertical="center"/>
      <protection/>
    </xf>
    <xf numFmtId="4" fontId="33" fillId="9" borderId="65" xfId="24" applyNumberFormat="1" applyFont="1" applyFill="1" applyBorder="1" applyAlignment="1" applyProtection="1">
      <alignment horizontal="right" vertical="center"/>
      <protection/>
    </xf>
    <xf numFmtId="165" fontId="33" fillId="9" borderId="60" xfId="24" applyNumberFormat="1" applyFont="1" applyFill="1" applyBorder="1" applyAlignment="1" applyProtection="1">
      <alignment horizontal="right" vertical="center"/>
      <protection/>
    </xf>
    <xf numFmtId="168" fontId="33" fillId="9" borderId="61" xfId="24" applyNumberFormat="1" applyFont="1" applyFill="1" applyBorder="1" applyAlignment="1" applyProtection="1">
      <alignment horizontal="right" vertical="center"/>
      <protection/>
    </xf>
    <xf numFmtId="167" fontId="39" fillId="9" borderId="0" xfId="24" applyNumberFormat="1" applyFont="1" applyFill="1" applyBorder="1" applyAlignment="1" applyProtection="1">
      <alignment horizontal="right" vertical="center"/>
      <protection/>
    </xf>
    <xf numFmtId="167" fontId="39" fillId="9" borderId="0" xfId="24" applyNumberFormat="1" applyFont="1" applyFill="1" applyBorder="1" applyAlignment="1" applyProtection="1">
      <alignment horizontal="center" vertical="center"/>
      <protection/>
    </xf>
    <xf numFmtId="167" fontId="39" fillId="9" borderId="0" xfId="24" applyNumberFormat="1" applyFont="1" applyFill="1" applyBorder="1" applyAlignment="1" applyProtection="1">
      <alignment horizontal="left" vertical="center"/>
      <protection/>
    </xf>
    <xf numFmtId="167" fontId="39" fillId="9" borderId="0" xfId="24" applyNumberFormat="1" applyFont="1" applyFill="1" applyBorder="1" applyAlignment="1" applyProtection="1">
      <alignment horizontal="left" vertical="center" wrapText="1"/>
      <protection/>
    </xf>
    <xf numFmtId="168" fontId="39" fillId="9" borderId="0" xfId="24" applyNumberFormat="1" applyFont="1" applyFill="1" applyBorder="1" applyAlignment="1" applyProtection="1">
      <alignment horizontal="right" vertical="center"/>
      <protection/>
    </xf>
    <xf numFmtId="4" fontId="39" fillId="9" borderId="0" xfId="24" applyNumberFormat="1" applyFont="1" applyFill="1" applyBorder="1" applyAlignment="1" applyProtection="1">
      <alignment horizontal="right" vertical="center"/>
      <protection/>
    </xf>
    <xf numFmtId="165" fontId="39" fillId="9" borderId="0" xfId="24" applyNumberFormat="1" applyFont="1" applyFill="1" applyBorder="1" applyAlignment="1" applyProtection="1">
      <alignment horizontal="right" vertical="center"/>
      <protection/>
    </xf>
    <xf numFmtId="167" fontId="38" fillId="9" borderId="0" xfId="24" applyNumberFormat="1" applyFont="1" applyFill="1" applyBorder="1" applyAlignment="1" applyProtection="1">
      <alignment horizontal="right" vertical="center"/>
      <protection/>
    </xf>
    <xf numFmtId="167" fontId="38" fillId="9" borderId="0" xfId="24" applyNumberFormat="1" applyFont="1" applyFill="1" applyBorder="1" applyAlignment="1" applyProtection="1">
      <alignment horizontal="center" vertical="center"/>
      <protection/>
    </xf>
    <xf numFmtId="167" fontId="38" fillId="9" borderId="0" xfId="24" applyNumberFormat="1" applyFont="1" applyFill="1" applyBorder="1" applyAlignment="1" applyProtection="1">
      <alignment horizontal="left" vertical="center"/>
      <protection/>
    </xf>
    <xf numFmtId="167" fontId="38" fillId="9" borderId="0" xfId="24" applyNumberFormat="1" applyFont="1" applyFill="1" applyBorder="1" applyAlignment="1" applyProtection="1">
      <alignment horizontal="left" vertical="center" wrapText="1"/>
      <protection/>
    </xf>
    <xf numFmtId="168" fontId="38" fillId="9" borderId="0" xfId="24" applyNumberFormat="1" applyFont="1" applyFill="1" applyBorder="1" applyAlignment="1" applyProtection="1">
      <alignment horizontal="right" vertical="center"/>
      <protection/>
    </xf>
    <xf numFmtId="4" fontId="38" fillId="9" borderId="0" xfId="24" applyNumberFormat="1" applyFont="1" applyFill="1" applyBorder="1" applyAlignment="1" applyProtection="1">
      <alignment horizontal="right" vertical="center"/>
      <protection/>
    </xf>
    <xf numFmtId="165" fontId="38" fillId="9" borderId="0" xfId="24" applyNumberFormat="1" applyFont="1" applyFill="1" applyBorder="1" applyAlignment="1" applyProtection="1">
      <alignment horizontal="right" vertical="center"/>
      <protection/>
    </xf>
    <xf numFmtId="167" fontId="40" fillId="9" borderId="0" xfId="24" applyNumberFormat="1" applyFont="1" applyFill="1" applyBorder="1" applyAlignment="1" applyProtection="1">
      <alignment horizontal="right"/>
      <protection/>
    </xf>
    <xf numFmtId="167" fontId="40" fillId="9" borderId="0" xfId="24" applyNumberFormat="1" applyFont="1" applyFill="1" applyBorder="1" applyAlignment="1" applyProtection="1">
      <alignment horizontal="center"/>
      <protection/>
    </xf>
    <xf numFmtId="167" fontId="40" fillId="9" borderId="0" xfId="24" applyNumberFormat="1" applyFont="1" applyFill="1" applyBorder="1" applyAlignment="1" applyProtection="1">
      <alignment horizontal="left"/>
      <protection/>
    </xf>
    <xf numFmtId="167" fontId="40" fillId="9" borderId="0" xfId="24" applyNumberFormat="1" applyFont="1" applyFill="1" applyBorder="1" applyAlignment="1" applyProtection="1">
      <alignment horizontal="left" wrapText="1"/>
      <protection/>
    </xf>
    <xf numFmtId="168" fontId="40" fillId="9" borderId="0" xfId="24" applyNumberFormat="1" applyFont="1" applyFill="1" applyBorder="1" applyAlignment="1" applyProtection="1">
      <alignment horizontal="right"/>
      <protection/>
    </xf>
    <xf numFmtId="4" fontId="40" fillId="9" borderId="0" xfId="24" applyNumberFormat="1" applyFont="1" applyFill="1" applyBorder="1" applyAlignment="1" applyProtection="1">
      <alignment horizontal="right"/>
      <protection/>
    </xf>
    <xf numFmtId="165" fontId="40" fillId="9" borderId="0" xfId="24" applyNumberFormat="1" applyFont="1" applyFill="1" applyBorder="1" applyAlignment="1" applyProtection="1">
      <alignment horizontal="right"/>
      <protection/>
    </xf>
    <xf numFmtId="4" fontId="33" fillId="8" borderId="53" xfId="23" applyNumberFormat="1" applyFont="1" applyFill="1" applyBorder="1" applyAlignment="1" applyProtection="1">
      <alignment vertical="center" shrinkToFit="1"/>
      <protection locked="0"/>
    </xf>
    <xf numFmtId="0" fontId="7" fillId="0" borderId="0" xfId="26">
      <alignment/>
      <protection/>
    </xf>
    <xf numFmtId="0" fontId="7" fillId="0" borderId="28" xfId="26" applyBorder="1">
      <alignment/>
      <protection/>
    </xf>
    <xf numFmtId="0" fontId="42" fillId="0" borderId="0" xfId="26" applyFont="1" applyBorder="1" applyAlignment="1">
      <alignment horizontal="center"/>
      <protection/>
    </xf>
    <xf numFmtId="0" fontId="43" fillId="0" borderId="0" xfId="26" applyFont="1" applyBorder="1" applyAlignment="1">
      <alignment horizontal="center"/>
      <protection/>
    </xf>
    <xf numFmtId="0" fontId="43" fillId="0" borderId="0" xfId="26" applyFont="1" applyBorder="1" applyAlignment="1">
      <alignment horizontal="right"/>
      <protection/>
    </xf>
    <xf numFmtId="0" fontId="43" fillId="0" borderId="27" xfId="26" applyFont="1" applyBorder="1" applyAlignment="1">
      <alignment horizontal="center"/>
      <protection/>
    </xf>
    <xf numFmtId="0" fontId="44" fillId="0" borderId="66" xfId="26" applyFont="1" applyBorder="1">
      <alignment/>
      <protection/>
    </xf>
    <xf numFmtId="0" fontId="7" fillId="0" borderId="66" xfId="26" applyBorder="1">
      <alignment/>
      <protection/>
    </xf>
    <xf numFmtId="0" fontId="7" fillId="0" borderId="66" xfId="26" applyBorder="1" applyAlignment="1">
      <alignment horizontal="right"/>
      <protection/>
    </xf>
    <xf numFmtId="0" fontId="0" fillId="0" borderId="67" xfId="26" applyFont="1" applyBorder="1" applyAlignment="1">
      <alignment horizontal="center"/>
      <protection/>
    </xf>
    <xf numFmtId="0" fontId="44" fillId="0" borderId="68" xfId="26" applyFont="1" applyBorder="1">
      <alignment/>
      <protection/>
    </xf>
    <xf numFmtId="0" fontId="7" fillId="0" borderId="68" xfId="26" applyBorder="1">
      <alignment/>
      <protection/>
    </xf>
    <xf numFmtId="0" fontId="7" fillId="0" borderId="68" xfId="26" applyBorder="1" applyAlignment="1">
      <alignment horizontal="right"/>
      <protection/>
    </xf>
    <xf numFmtId="0" fontId="7" fillId="0" borderId="69" xfId="26" applyBorder="1" applyAlignment="1">
      <alignment horizontal="left" shrinkToFit="1"/>
      <protection/>
    </xf>
    <xf numFmtId="0" fontId="21" fillId="0" borderId="28" xfId="26" applyFont="1" applyBorder="1">
      <alignment/>
      <protection/>
    </xf>
    <xf numFmtId="0" fontId="0" fillId="0" borderId="0" xfId="26" applyFont="1" applyBorder="1">
      <alignment/>
      <protection/>
    </xf>
    <xf numFmtId="0" fontId="7" fillId="0" borderId="0" xfId="26" applyBorder="1">
      <alignment/>
      <protection/>
    </xf>
    <xf numFmtId="0" fontId="7" fillId="0" borderId="0" xfId="26" applyBorder="1" applyAlignment="1">
      <alignment horizontal="right"/>
      <protection/>
    </xf>
    <xf numFmtId="0" fontId="7" fillId="0" borderId="27" xfId="26" applyBorder="1" applyAlignment="1">
      <alignment/>
      <protection/>
    </xf>
    <xf numFmtId="49" fontId="21" fillId="10" borderId="70" xfId="26" applyNumberFormat="1" applyFont="1" applyFill="1" applyBorder="1">
      <alignment/>
      <protection/>
    </xf>
    <xf numFmtId="0" fontId="21" fillId="10" borderId="71" xfId="26" applyFont="1" applyFill="1" applyBorder="1" applyAlignment="1">
      <alignment horizontal="center" wrapText="1"/>
      <protection/>
    </xf>
    <xf numFmtId="0" fontId="21" fillId="10" borderId="72" xfId="26" applyFont="1" applyFill="1" applyBorder="1" applyAlignment="1">
      <alignment horizontal="center"/>
      <protection/>
    </xf>
    <xf numFmtId="0" fontId="21" fillId="10" borderId="73" xfId="26" applyFont="1" applyFill="1" applyBorder="1" applyAlignment="1">
      <alignment horizontal="center"/>
      <protection/>
    </xf>
    <xf numFmtId="0" fontId="21" fillId="10" borderId="71" xfId="26" applyNumberFormat="1" applyFont="1" applyFill="1" applyBorder="1" applyAlignment="1">
      <alignment horizontal="center"/>
      <protection/>
    </xf>
    <xf numFmtId="0" fontId="21" fillId="10" borderId="71" xfId="26" applyFont="1" applyFill="1" applyBorder="1" applyAlignment="1">
      <alignment horizontal="center"/>
      <protection/>
    </xf>
    <xf numFmtId="0" fontId="21" fillId="10" borderId="74" xfId="26" applyFont="1" applyFill="1" applyBorder="1" applyAlignment="1">
      <alignment horizontal="center"/>
      <protection/>
    </xf>
    <xf numFmtId="0" fontId="22" fillId="0" borderId="75" xfId="26" applyFont="1" applyBorder="1" applyAlignment="1">
      <alignment horizontal="center"/>
      <protection/>
    </xf>
    <xf numFmtId="49" fontId="22" fillId="0" borderId="76" xfId="26" applyNumberFormat="1" applyFont="1" applyBorder="1" applyAlignment="1">
      <alignment horizontal="left"/>
      <protection/>
    </xf>
    <xf numFmtId="0" fontId="22" fillId="0" borderId="77" xfId="26" applyFont="1" applyBorder="1">
      <alignment/>
      <protection/>
    </xf>
    <xf numFmtId="0" fontId="7" fillId="0" borderId="78" xfId="26" applyBorder="1" applyAlignment="1">
      <alignment horizontal="center"/>
      <protection/>
    </xf>
    <xf numFmtId="0" fontId="7" fillId="0" borderId="79" xfId="26" applyNumberFormat="1" applyBorder="1" applyAlignment="1">
      <alignment horizontal="right"/>
      <protection/>
    </xf>
    <xf numFmtId="0" fontId="7" fillId="0" borderId="80" xfId="26" applyNumberFormat="1" applyBorder="1">
      <alignment/>
      <protection/>
    </xf>
    <xf numFmtId="0" fontId="22" fillId="0" borderId="79" xfId="26" applyFont="1" applyBorder="1">
      <alignment/>
      <protection/>
    </xf>
    <xf numFmtId="0" fontId="7" fillId="0" borderId="75" xfId="26" applyFont="1" applyBorder="1" applyAlignment="1">
      <alignment horizontal="center" vertical="top"/>
      <protection/>
    </xf>
    <xf numFmtId="169" fontId="21" fillId="0" borderId="76" xfId="27" applyNumberFormat="1" applyFont="1" applyBorder="1" applyAlignment="1">
      <alignment horizontal="center" vertical="center" wrapText="1"/>
      <protection/>
    </xf>
    <xf numFmtId="0" fontId="7" fillId="0" borderId="79" xfId="26" applyFont="1" applyBorder="1" applyAlignment="1">
      <alignment wrapText="1"/>
      <protection/>
    </xf>
    <xf numFmtId="49" fontId="7" fillId="0" borderId="78" xfId="26" applyNumberFormat="1" applyFont="1" applyBorder="1" applyAlignment="1">
      <alignment horizontal="center" shrinkToFit="1"/>
      <protection/>
    </xf>
    <xf numFmtId="4" fontId="7" fillId="0" borderId="79" xfId="26" applyNumberFormat="1" applyFont="1" applyBorder="1" applyAlignment="1">
      <alignment horizontal="right"/>
      <protection/>
    </xf>
    <xf numFmtId="4" fontId="7" fillId="0" borderId="80" xfId="26" applyNumberFormat="1" applyFont="1" applyBorder="1">
      <alignment/>
      <protection/>
    </xf>
    <xf numFmtId="0" fontId="21" fillId="0" borderId="75" xfId="26" applyFont="1" applyBorder="1" applyAlignment="1">
      <alignment horizontal="center"/>
      <protection/>
    </xf>
    <xf numFmtId="49" fontId="21" fillId="0" borderId="76" xfId="26" applyNumberFormat="1" applyFont="1" applyBorder="1" applyAlignment="1">
      <alignment horizontal="left"/>
      <protection/>
    </xf>
    <xf numFmtId="0" fontId="26" fillId="11" borderId="78" xfId="26" applyFont="1" applyFill="1" applyBorder="1" applyAlignment="1">
      <alignment wrapText="1"/>
      <protection/>
    </xf>
    <xf numFmtId="4" fontId="26" fillId="11" borderId="79" xfId="26" applyNumberFormat="1" applyFont="1" applyFill="1" applyBorder="1" applyAlignment="1">
      <alignment horizontal="right" wrapText="1"/>
      <protection/>
    </xf>
    <xf numFmtId="0" fontId="26" fillId="11" borderId="79" xfId="26" applyFont="1" applyFill="1" applyBorder="1" applyAlignment="1">
      <alignment horizontal="left" wrapText="1"/>
      <protection/>
    </xf>
    <xf numFmtId="0" fontId="26" fillId="0" borderId="80" xfId="21" applyFont="1" applyBorder="1" applyAlignment="1">
      <alignment horizontal="right"/>
      <protection/>
    </xf>
    <xf numFmtId="0" fontId="7" fillId="0" borderId="78" xfId="21" applyBorder="1" applyAlignment="1">
      <alignment horizontal="left" wrapText="1"/>
      <protection/>
    </xf>
    <xf numFmtId="49" fontId="7" fillId="0" borderId="76" xfId="26" applyNumberFormat="1" applyFont="1" applyBorder="1" applyAlignment="1">
      <alignment horizontal="left" vertical="top"/>
      <protection/>
    </xf>
    <xf numFmtId="1" fontId="46" fillId="0" borderId="79" xfId="28" applyNumberFormat="1" applyFont="1" applyFill="1" applyBorder="1" applyAlignment="1">
      <alignment horizontal="left" wrapText="1"/>
      <protection/>
    </xf>
    <xf numFmtId="49" fontId="7" fillId="0" borderId="76" xfId="26" applyNumberFormat="1" applyFont="1" applyBorder="1" applyAlignment="1">
      <alignment horizontal="center" vertical="center"/>
      <protection/>
    </xf>
    <xf numFmtId="49" fontId="7" fillId="0" borderId="79" xfId="26" applyNumberFormat="1" applyFont="1" applyBorder="1" applyAlignment="1">
      <alignment horizontal="center" shrinkToFit="1"/>
      <protection/>
    </xf>
    <xf numFmtId="49" fontId="7" fillId="0" borderId="0" xfId="26" applyNumberFormat="1" applyFont="1" applyBorder="1" applyAlignment="1">
      <alignment horizontal="center" shrinkToFit="1"/>
      <protection/>
    </xf>
    <xf numFmtId="0" fontId="7" fillId="12" borderId="81" xfId="26" applyFill="1" applyBorder="1" applyAlignment="1">
      <alignment horizontal="center"/>
      <protection/>
    </xf>
    <xf numFmtId="49" fontId="44" fillId="12" borderId="82" xfId="26" applyNumberFormat="1" applyFont="1" applyFill="1" applyBorder="1" applyAlignment="1">
      <alignment horizontal="left"/>
      <protection/>
    </xf>
    <xf numFmtId="0" fontId="44" fillId="12" borderId="82" xfId="26" applyFont="1" applyFill="1" applyBorder="1">
      <alignment/>
      <protection/>
    </xf>
    <xf numFmtId="0" fontId="7" fillId="12" borderId="82" xfId="26" applyFill="1" applyBorder="1" applyAlignment="1">
      <alignment horizontal="center"/>
      <protection/>
    </xf>
    <xf numFmtId="4" fontId="7" fillId="12" borderId="82" xfId="26" applyNumberFormat="1" applyFill="1" applyBorder="1" applyAlignment="1">
      <alignment horizontal="right"/>
      <protection/>
    </xf>
    <xf numFmtId="4" fontId="22" fillId="12" borderId="83" xfId="26" applyNumberFormat="1" applyFont="1" applyFill="1" applyBorder="1">
      <alignment/>
      <protection/>
    </xf>
    <xf numFmtId="0" fontId="7" fillId="0" borderId="0" xfId="26" applyAlignment="1">
      <alignment horizontal="right"/>
      <protection/>
    </xf>
    <xf numFmtId="4" fontId="7" fillId="0" borderId="27" xfId="26" applyNumberFormat="1" applyFont="1" applyBorder="1">
      <alignment/>
      <protection/>
    </xf>
    <xf numFmtId="4" fontId="7" fillId="0" borderId="84" xfId="26" applyNumberFormat="1" applyFont="1" applyBorder="1" applyAlignment="1">
      <alignment horizontal="right"/>
      <protection/>
    </xf>
    <xf numFmtId="4" fontId="7" fillId="8" borderId="18" xfId="23" applyNumberFormat="1" applyFont="1" applyFill="1" applyBorder="1" applyAlignment="1" applyProtection="1">
      <alignment horizontal="right" shrinkToFit="1"/>
      <protection locked="0"/>
    </xf>
    <xf numFmtId="0" fontId="7" fillId="0" borderId="0" xfId="29" applyFont="1">
      <alignment/>
      <protection/>
    </xf>
    <xf numFmtId="0" fontId="47" fillId="0" borderId="85" xfId="29" applyFont="1" applyBorder="1" applyAlignment="1">
      <alignment horizontal="center"/>
      <protection/>
    </xf>
    <xf numFmtId="0" fontId="7" fillId="0" borderId="85" xfId="29" applyFont="1" applyBorder="1" applyAlignment="1">
      <alignment horizontal="center"/>
      <protection/>
    </xf>
    <xf numFmtId="0" fontId="20" fillId="0" borderId="0" xfId="29" applyFont="1" applyAlignment="1">
      <alignment horizontal="center"/>
      <protection/>
    </xf>
    <xf numFmtId="0" fontId="7" fillId="0" borderId="0" xfId="29" applyFont="1" applyAlignment="1">
      <alignment horizontal="center"/>
      <protection/>
    </xf>
    <xf numFmtId="0" fontId="20" fillId="0" borderId="0" xfId="29" applyFont="1">
      <alignment/>
      <protection/>
    </xf>
    <xf numFmtId="0" fontId="21" fillId="0" borderId="85" xfId="29" applyFont="1" applyBorder="1">
      <alignment/>
      <protection/>
    </xf>
    <xf numFmtId="0" fontId="21" fillId="0" borderId="85" xfId="29" applyFont="1" applyBorder="1" applyAlignment="1">
      <alignment horizontal="right"/>
      <protection/>
    </xf>
    <xf numFmtId="0" fontId="21" fillId="0" borderId="0" xfId="29" applyFont="1">
      <alignment/>
      <protection/>
    </xf>
    <xf numFmtId="170" fontId="12" fillId="0" borderId="0" xfId="29" applyNumberFormat="1" applyFont="1">
      <alignment/>
      <protection/>
    </xf>
    <xf numFmtId="0" fontId="21" fillId="0" borderId="0" xfId="29" applyFont="1" applyAlignment="1">
      <alignment wrapText="1"/>
      <protection/>
    </xf>
    <xf numFmtId="0" fontId="21" fillId="0" borderId="0" xfId="29" applyFont="1" applyFill="1">
      <alignment/>
      <protection/>
    </xf>
    <xf numFmtId="0" fontId="7" fillId="0" borderId="86" xfId="29" applyNumberFormat="1" applyFont="1" applyBorder="1">
      <alignment/>
      <protection/>
    </xf>
    <xf numFmtId="0" fontId="31" fillId="0" borderId="86" xfId="29" applyFont="1" applyBorder="1">
      <alignment/>
      <protection/>
    </xf>
    <xf numFmtId="0" fontId="30" fillId="0" borderId="86" xfId="29" applyNumberFormat="1" applyFont="1" applyBorder="1">
      <alignment/>
      <protection/>
    </xf>
    <xf numFmtId="170" fontId="31" fillId="0" borderId="86" xfId="29" applyNumberFormat="1" applyFont="1" applyBorder="1">
      <alignment/>
      <protection/>
    </xf>
    <xf numFmtId="0" fontId="7" fillId="0" borderId="0" xfId="29" applyFont="1" applyAlignment="1">
      <alignment horizontal="right"/>
      <protection/>
    </xf>
    <xf numFmtId="0" fontId="22" fillId="0" borderId="0" xfId="29" applyFont="1">
      <alignment/>
      <protection/>
    </xf>
    <xf numFmtId="170" fontId="22" fillId="0" borderId="0" xfId="29" applyNumberFormat="1" applyFont="1">
      <alignment/>
      <protection/>
    </xf>
    <xf numFmtId="0" fontId="21" fillId="0" borderId="0" xfId="29" applyFont="1" applyAlignment="1">
      <alignment/>
      <protection/>
    </xf>
    <xf numFmtId="0" fontId="21" fillId="0" borderId="0" xfId="29">
      <alignment/>
      <protection/>
    </xf>
    <xf numFmtId="170" fontId="21" fillId="0" borderId="0" xfId="29" applyNumberFormat="1" applyFont="1" applyAlignment="1">
      <alignment wrapText="1"/>
      <protection/>
    </xf>
    <xf numFmtId="0" fontId="21" fillId="0" borderId="0" xfId="29" applyFont="1" applyBorder="1">
      <alignment/>
      <protection/>
    </xf>
    <xf numFmtId="0" fontId="1" fillId="0" borderId="0" xfId="29" applyFont="1" applyBorder="1">
      <alignment/>
      <protection/>
    </xf>
    <xf numFmtId="0" fontId="7" fillId="0" borderId="0" xfId="29" applyFont="1" applyFill="1">
      <alignment/>
      <protection/>
    </xf>
    <xf numFmtId="0" fontId="20" fillId="0" borderId="0" xfId="29" applyFont="1" applyFill="1">
      <alignment/>
      <protection/>
    </xf>
    <xf numFmtId="0" fontId="21" fillId="0" borderId="85" xfId="29" applyFont="1" applyFill="1" applyBorder="1">
      <alignment/>
      <protection/>
    </xf>
    <xf numFmtId="0" fontId="21" fillId="0" borderId="85" xfId="29" applyFont="1" applyFill="1" applyBorder="1" applyAlignment="1">
      <alignment horizontal="right"/>
      <protection/>
    </xf>
    <xf numFmtId="170" fontId="12" fillId="0" borderId="0" xfId="29" applyNumberFormat="1" applyFont="1" applyFill="1">
      <alignment/>
      <protection/>
    </xf>
    <xf numFmtId="0" fontId="7" fillId="0" borderId="86" xfId="29" applyNumberFormat="1" applyFont="1" applyFill="1" applyBorder="1">
      <alignment/>
      <protection/>
    </xf>
    <xf numFmtId="0" fontId="31" fillId="0" borderId="86" xfId="29" applyFont="1" applyFill="1" applyBorder="1">
      <alignment/>
      <protection/>
    </xf>
    <xf numFmtId="0" fontId="30" fillId="0" borderId="86" xfId="29" applyNumberFormat="1" applyFont="1" applyFill="1" applyBorder="1">
      <alignment/>
      <protection/>
    </xf>
    <xf numFmtId="170" fontId="31" fillId="0" borderId="86" xfId="29" applyNumberFormat="1" applyFont="1" applyFill="1" applyBorder="1">
      <alignment/>
      <protection/>
    </xf>
    <xf numFmtId="0" fontId="7" fillId="0" borderId="0" xfId="29" applyFont="1" applyFill="1" applyAlignment="1">
      <alignment horizontal="right"/>
      <protection/>
    </xf>
    <xf numFmtId="0" fontId="22" fillId="0" borderId="0" xfId="29" applyFont="1" applyFill="1">
      <alignment/>
      <protection/>
    </xf>
    <xf numFmtId="170" fontId="22" fillId="0" borderId="0" xfId="29" applyNumberFormat="1" applyFont="1" applyFill="1">
      <alignment/>
      <protection/>
    </xf>
    <xf numFmtId="0" fontId="7" fillId="0" borderId="0" xfId="29" applyFont="1" applyAlignment="1">
      <alignment wrapText="1"/>
      <protection/>
    </xf>
    <xf numFmtId="0" fontId="20" fillId="0" borderId="0" xfId="29" applyFont="1" applyAlignment="1">
      <alignment wrapText="1"/>
      <protection/>
    </xf>
    <xf numFmtId="0" fontId="7" fillId="0" borderId="0" xfId="29" applyFont="1" applyAlignment="1">
      <alignment/>
      <protection/>
    </xf>
    <xf numFmtId="0" fontId="21" fillId="0" borderId="85" xfId="29" applyFont="1" applyBorder="1" applyAlignment="1">
      <alignment wrapText="1"/>
      <protection/>
    </xf>
    <xf numFmtId="0" fontId="21" fillId="0" borderId="85" xfId="29" applyFont="1" applyBorder="1" applyAlignment="1">
      <alignment horizontal="right" wrapText="1"/>
      <protection/>
    </xf>
    <xf numFmtId="170" fontId="12" fillId="0" borderId="0" xfId="29" applyNumberFormat="1" applyFont="1" applyAlignment="1">
      <alignment wrapText="1"/>
      <protection/>
    </xf>
    <xf numFmtId="0" fontId="7" fillId="0" borderId="86" xfId="29" applyNumberFormat="1" applyFont="1" applyBorder="1" applyAlignment="1">
      <alignment wrapText="1"/>
      <protection/>
    </xf>
    <xf numFmtId="0" fontId="31" fillId="0" borderId="86" xfId="29" applyFont="1" applyBorder="1" applyAlignment="1">
      <alignment wrapText="1"/>
      <protection/>
    </xf>
    <xf numFmtId="0" fontId="30" fillId="0" borderId="86" xfId="29" applyNumberFormat="1" applyFont="1" applyBorder="1" applyAlignment="1">
      <alignment wrapText="1"/>
      <protection/>
    </xf>
    <xf numFmtId="0" fontId="30" fillId="0" borderId="86" xfId="29" applyNumberFormat="1" applyFont="1" applyBorder="1" applyAlignment="1">
      <alignment/>
      <protection/>
    </xf>
    <xf numFmtId="170" fontId="31" fillId="0" borderId="86" xfId="29" applyNumberFormat="1" applyFont="1" applyBorder="1" applyAlignment="1">
      <alignment wrapText="1"/>
      <protection/>
    </xf>
    <xf numFmtId="0" fontId="48" fillId="0" borderId="0" xfId="29" applyFont="1" applyAlignment="1">
      <alignment wrapText="1"/>
      <protection/>
    </xf>
    <xf numFmtId="0" fontId="48" fillId="0" borderId="0" xfId="29" applyFont="1" applyAlignment="1">
      <alignment horizontal="right" wrapText="1"/>
      <protection/>
    </xf>
    <xf numFmtId="0" fontId="49" fillId="0" borderId="0" xfId="29" applyFont="1" applyAlignment="1">
      <alignment wrapText="1"/>
      <protection/>
    </xf>
    <xf numFmtId="0" fontId="48" fillId="0" borderId="0" xfId="29" applyFont="1" applyAlignment="1">
      <alignment/>
      <protection/>
    </xf>
    <xf numFmtId="170" fontId="49" fillId="0" borderId="0" xfId="29" applyNumberFormat="1" applyFont="1" applyAlignment="1">
      <alignment wrapText="1"/>
      <protection/>
    </xf>
    <xf numFmtId="0" fontId="21" fillId="0" borderId="0" xfId="29" applyFont="1" applyAlignment="1">
      <alignment horizontal="right" wrapText="1"/>
      <protection/>
    </xf>
    <xf numFmtId="0" fontId="22" fillId="0" borderId="0" xfId="29" applyFont="1" applyAlignment="1">
      <alignment wrapText="1"/>
      <protection/>
    </xf>
    <xf numFmtId="170" fontId="22" fillId="0" borderId="0" xfId="29" applyNumberFormat="1" applyFont="1" applyAlignment="1">
      <alignment wrapText="1"/>
      <protection/>
    </xf>
    <xf numFmtId="170" fontId="21" fillId="0" borderId="0" xfId="29" applyNumberFormat="1" applyFont="1">
      <alignment/>
      <protection/>
    </xf>
    <xf numFmtId="0" fontId="21" fillId="0" borderId="86" xfId="29" applyNumberFormat="1" applyFont="1" applyBorder="1">
      <alignment/>
      <protection/>
    </xf>
    <xf numFmtId="0" fontId="21" fillId="0" borderId="0" xfId="29" applyFont="1" applyAlignment="1">
      <alignment horizontal="right"/>
      <protection/>
    </xf>
    <xf numFmtId="0" fontId="21" fillId="0" borderId="0" xfId="29" applyFont="1" applyBorder="1" applyAlignment="1">
      <alignment wrapText="1"/>
      <protection/>
    </xf>
    <xf numFmtId="0" fontId="12" fillId="0" borderId="0" xfId="29" applyFont="1" applyFill="1">
      <alignment/>
      <protection/>
    </xf>
    <xf numFmtId="0" fontId="12" fillId="0" borderId="0" xfId="29" applyFont="1" applyFill="1" applyAlignment="1">
      <alignment horizontal="left"/>
      <protection/>
    </xf>
    <xf numFmtId="170" fontId="21" fillId="0" borderId="0" xfId="29" applyNumberFormat="1" applyFont="1" applyFill="1">
      <alignment/>
      <protection/>
    </xf>
    <xf numFmtId="0" fontId="21" fillId="0" borderId="86" xfId="29" applyNumberFormat="1" applyFont="1" applyFill="1" applyBorder="1">
      <alignment/>
      <protection/>
    </xf>
    <xf numFmtId="0" fontId="48" fillId="0" borderId="0" xfId="29" applyFont="1">
      <alignment/>
      <protection/>
    </xf>
    <xf numFmtId="0" fontId="50" fillId="0" borderId="0" xfId="29" applyFont="1">
      <alignment/>
      <protection/>
    </xf>
    <xf numFmtId="0" fontId="12" fillId="0" borderId="0" xfId="29" applyFont="1">
      <alignment/>
      <protection/>
    </xf>
    <xf numFmtId="0" fontId="12" fillId="0" borderId="0" xfId="29" applyFont="1" applyAlignment="1">
      <alignment horizontal="left"/>
      <protection/>
    </xf>
    <xf numFmtId="0" fontId="12" fillId="0" borderId="0" xfId="29" applyNumberFormat="1" applyFont="1" applyFill="1">
      <alignment/>
      <protection/>
    </xf>
    <xf numFmtId="0" fontId="12" fillId="0" borderId="0" xfId="29" applyFont="1" applyFill="1" applyBorder="1" applyAlignment="1">
      <alignment wrapText="1"/>
      <protection/>
    </xf>
    <xf numFmtId="49" fontId="12" fillId="0" borderId="0" xfId="29" applyNumberFormat="1" applyFont="1" applyFill="1" applyBorder="1" applyAlignment="1">
      <alignment horizontal="left" wrapText="1"/>
      <protection/>
    </xf>
    <xf numFmtId="0" fontId="21" fillId="0" borderId="86" xfId="29" applyNumberFormat="1" applyBorder="1">
      <alignment/>
      <protection/>
    </xf>
    <xf numFmtId="4" fontId="21" fillId="8" borderId="18" xfId="23" applyNumberFormat="1" applyFont="1" applyFill="1" applyBorder="1" applyAlignment="1" applyProtection="1">
      <alignment horizontal="right" shrinkToFit="1"/>
      <protection locked="0"/>
    </xf>
    <xf numFmtId="0" fontId="31" fillId="0" borderId="0" xfId="29" applyFont="1">
      <alignment/>
      <protection/>
    </xf>
    <xf numFmtId="170" fontId="31" fillId="0" borderId="0" xfId="29" applyNumberFormat="1" applyFont="1">
      <alignment/>
      <protection/>
    </xf>
    <xf numFmtId="0" fontId="51" fillId="0" borderId="0" xfId="30">
      <alignment/>
    </xf>
    <xf numFmtId="0" fontId="51" fillId="0" borderId="0" xfId="30" applyFill="1">
      <alignment/>
    </xf>
    <xf numFmtId="0" fontId="52" fillId="0" borderId="0" xfId="30" applyFont="1">
      <alignment/>
    </xf>
    <xf numFmtId="0" fontId="1" fillId="0" borderId="0" xfId="30" applyFont="1" applyFill="1" applyAlignment="1" applyProtection="1">
      <alignment horizontal="left"/>
      <protection/>
    </xf>
    <xf numFmtId="0" fontId="1" fillId="0" borderId="0" xfId="30" applyFont="1" applyFill="1">
      <alignment/>
    </xf>
    <xf numFmtId="0" fontId="1" fillId="0" borderId="0" xfId="30" applyFont="1">
      <alignment/>
    </xf>
    <xf numFmtId="0" fontId="1" fillId="0" borderId="0" xfId="30" applyFont="1" applyAlignment="1" applyProtection="1" quotePrefix="1">
      <alignment horizontal="left"/>
      <protection/>
    </xf>
    <xf numFmtId="0" fontId="1" fillId="0" borderId="0" xfId="30" applyFont="1" applyAlignment="1" applyProtection="1">
      <alignment horizontal="left"/>
      <protection/>
    </xf>
    <xf numFmtId="0" fontId="1" fillId="0" borderId="0" xfId="30" applyFont="1" applyAlignment="1" applyProtection="1">
      <alignment horizontal="right"/>
      <protection/>
    </xf>
    <xf numFmtId="0" fontId="1" fillId="0" borderId="0" xfId="30" applyFont="1" applyAlignment="1">
      <alignment horizontal="center"/>
    </xf>
    <xf numFmtId="0" fontId="11" fillId="0" borderId="0" xfId="30" applyFont="1">
      <alignment/>
    </xf>
    <xf numFmtId="0" fontId="11" fillId="0" borderId="0" xfId="30" applyFont="1" applyAlignment="1">
      <alignment horizontal="center"/>
    </xf>
    <xf numFmtId="0" fontId="1" fillId="0" borderId="0" xfId="30" applyFont="1" applyAlignment="1">
      <alignment horizontal="left"/>
    </xf>
    <xf numFmtId="4" fontId="1" fillId="8" borderId="18" xfId="23" applyNumberFormat="1" applyFont="1" applyFill="1" applyBorder="1" applyAlignment="1" applyProtection="1">
      <alignment horizontal="right" shrinkToFit="1"/>
      <protection locked="0"/>
    </xf>
    <xf numFmtId="0" fontId="1" fillId="0" borderId="0" xfId="30" applyFont="1" applyAlignment="1">
      <alignment/>
    </xf>
    <xf numFmtId="0" fontId="11" fillId="0" borderId="0" xfId="30" applyFont="1" applyFill="1">
      <alignment/>
    </xf>
    <xf numFmtId="4" fontId="1" fillId="0" borderId="0" xfId="30" applyNumberFormat="1" applyFont="1">
      <alignment/>
    </xf>
    <xf numFmtId="4" fontId="1" fillId="0" borderId="0" xfId="30" applyNumberFormat="1" applyFont="1" applyAlignment="1">
      <alignment horizontal="center"/>
    </xf>
    <xf numFmtId="4" fontId="11" fillId="0" borderId="0" xfId="30" applyNumberFormat="1" applyFont="1">
      <alignment/>
    </xf>
    <xf numFmtId="4" fontId="51" fillId="0" borderId="0" xfId="30" applyNumberFormat="1">
      <alignment/>
    </xf>
    <xf numFmtId="49" fontId="53" fillId="0" borderId="73" xfId="24" applyNumberFormat="1" applyFont="1" applyFill="1" applyBorder="1" applyAlignment="1">
      <alignment horizontal="left"/>
      <protection/>
    </xf>
    <xf numFmtId="49" fontId="53" fillId="0" borderId="73" xfId="24" applyNumberFormat="1" applyFont="1" applyFill="1" applyBorder="1" applyAlignment="1">
      <alignment horizontal="left" wrapText="1"/>
      <protection/>
    </xf>
    <xf numFmtId="4" fontId="53" fillId="0" borderId="73" xfId="24" applyNumberFormat="1" applyFont="1" applyFill="1" applyBorder="1" applyAlignment="1">
      <alignment horizontal="left"/>
      <protection/>
    </xf>
    <xf numFmtId="0" fontId="1" fillId="0" borderId="0" xfId="24" applyFill="1">
      <alignment/>
      <protection/>
    </xf>
    <xf numFmtId="4" fontId="53" fillId="0" borderId="73" xfId="24" applyNumberFormat="1" applyFont="1" applyFill="1" applyBorder="1" applyAlignment="1">
      <alignment horizontal="right"/>
      <protection/>
    </xf>
    <xf numFmtId="49" fontId="54" fillId="0" borderId="73" xfId="24" applyNumberFormat="1" applyFont="1" applyFill="1" applyBorder="1" applyAlignment="1">
      <alignment horizontal="left"/>
      <protection/>
    </xf>
    <xf numFmtId="49" fontId="54" fillId="0" borderId="73" xfId="24" applyNumberFormat="1" applyFont="1" applyFill="1" applyBorder="1" applyAlignment="1">
      <alignment horizontal="left" wrapText="1"/>
      <protection/>
    </xf>
    <xf numFmtId="4" fontId="54" fillId="0" borderId="73" xfId="24" applyNumberFormat="1" applyFont="1" applyFill="1" applyBorder="1" applyAlignment="1">
      <alignment horizontal="right"/>
      <protection/>
    </xf>
    <xf numFmtId="49" fontId="55" fillId="0" borderId="73" xfId="24" applyNumberFormat="1" applyFont="1" applyFill="1" applyBorder="1" applyAlignment="1">
      <alignment horizontal="left"/>
      <protection/>
    </xf>
    <xf numFmtId="49" fontId="55" fillId="0" borderId="73" xfId="24" applyNumberFormat="1" applyFont="1" applyFill="1" applyBorder="1" applyAlignment="1">
      <alignment horizontal="left" wrapText="1"/>
      <protection/>
    </xf>
    <xf numFmtId="4" fontId="55" fillId="0" borderId="73" xfId="24" applyNumberFormat="1" applyFont="1" applyFill="1" applyBorder="1" applyAlignment="1">
      <alignment horizontal="right"/>
      <protection/>
    </xf>
    <xf numFmtId="49" fontId="56" fillId="0" borderId="73" xfId="24" applyNumberFormat="1" applyFont="1" applyFill="1" applyBorder="1" applyAlignment="1">
      <alignment horizontal="left"/>
      <protection/>
    </xf>
    <xf numFmtId="49" fontId="56" fillId="0" borderId="73" xfId="24" applyNumberFormat="1" applyFont="1" applyFill="1" applyBorder="1" applyAlignment="1">
      <alignment horizontal="left" wrapText="1"/>
      <protection/>
    </xf>
    <xf numFmtId="4" fontId="56" fillId="0" borderId="73" xfId="24" applyNumberFormat="1" applyFont="1" applyFill="1" applyBorder="1" applyAlignment="1">
      <alignment horizontal="right"/>
      <protection/>
    </xf>
    <xf numFmtId="49" fontId="1" fillId="0" borderId="0" xfId="24" applyNumberFormat="1" applyFill="1">
      <alignment/>
      <protection/>
    </xf>
    <xf numFmtId="49" fontId="1" fillId="0" borderId="0" xfId="24" applyNumberFormat="1" applyFill="1" applyAlignment="1">
      <alignment wrapText="1"/>
      <protection/>
    </xf>
    <xf numFmtId="4" fontId="1" fillId="0" borderId="0" xfId="24" applyNumberFormat="1" applyFill="1">
      <alignment/>
      <protection/>
    </xf>
    <xf numFmtId="49" fontId="57" fillId="0" borderId="73" xfId="24" applyNumberFormat="1" applyFont="1" applyFill="1" applyBorder="1" applyAlignment="1">
      <alignment horizontal="left"/>
      <protection/>
    </xf>
    <xf numFmtId="4" fontId="57" fillId="0" borderId="73" xfId="24" applyNumberFormat="1" applyFont="1" applyFill="1" applyBorder="1" applyAlignment="1">
      <alignment horizontal="right"/>
      <protection/>
    </xf>
    <xf numFmtId="49" fontId="56" fillId="0" borderId="73" xfId="24" applyNumberFormat="1" applyFont="1" applyFill="1" applyBorder="1" applyAlignment="1">
      <alignment horizontal="center"/>
      <protection/>
    </xf>
    <xf numFmtId="4" fontId="58" fillId="0" borderId="73" xfId="24" applyNumberFormat="1" applyFont="1" applyFill="1" applyBorder="1" applyAlignment="1">
      <alignment horizontal="right"/>
      <protection/>
    </xf>
    <xf numFmtId="49" fontId="59" fillId="13" borderId="87" xfId="0" applyNumberFormat="1" applyFont="1" applyFill="1" applyBorder="1" applyAlignment="1">
      <alignment horizontal="left"/>
    </xf>
    <xf numFmtId="4" fontId="59" fillId="13" borderId="87" xfId="0" applyNumberFormat="1" applyFont="1" applyFill="1" applyBorder="1" applyAlignment="1">
      <alignment horizontal="left"/>
    </xf>
    <xf numFmtId="0" fontId="0" fillId="0" borderId="87" xfId="0" applyBorder="1"/>
    <xf numFmtId="0" fontId="0" fillId="0" borderId="0" xfId="0" applyProtection="1">
      <protection/>
    </xf>
    <xf numFmtId="49" fontId="60" fillId="14" borderId="87" xfId="0" applyNumberFormat="1" applyFont="1" applyFill="1" applyBorder="1" applyAlignment="1">
      <alignment horizontal="left"/>
    </xf>
    <xf numFmtId="4" fontId="60" fillId="14" borderId="87" xfId="0" applyNumberFormat="1" applyFont="1" applyFill="1" applyBorder="1" applyAlignment="1">
      <alignment horizontal="right"/>
    </xf>
    <xf numFmtId="49" fontId="59" fillId="15" borderId="87" xfId="0" applyNumberFormat="1" applyFont="1" applyFill="1" applyBorder="1" applyAlignment="1">
      <alignment horizontal="left"/>
    </xf>
    <xf numFmtId="4" fontId="59" fillId="15" borderId="87" xfId="0" applyNumberFormat="1" applyFont="1" applyFill="1" applyBorder="1" applyAlignment="1">
      <alignment horizontal="right"/>
    </xf>
    <xf numFmtId="49" fontId="61" fillId="14" borderId="87" xfId="0" applyNumberFormat="1" applyFont="1" applyFill="1" applyBorder="1" applyAlignment="1">
      <alignment horizontal="left"/>
    </xf>
    <xf numFmtId="4" fontId="61" fillId="14" borderId="87" xfId="0" applyNumberFormat="1" applyFont="1" applyFill="1" applyBorder="1" applyAlignment="1">
      <alignment horizontal="right"/>
    </xf>
    <xf numFmtId="0" fontId="62" fillId="0" borderId="0" xfId="0" applyFont="1"/>
    <xf numFmtId="49" fontId="63" fillId="14" borderId="87" xfId="0" applyNumberFormat="1" applyFont="1" applyFill="1" applyBorder="1" applyAlignment="1">
      <alignment horizontal="left"/>
    </xf>
    <xf numFmtId="4" fontId="63" fillId="14" borderId="87" xfId="0" applyNumberFormat="1" applyFont="1" applyFill="1" applyBorder="1" applyAlignment="1">
      <alignment horizontal="right"/>
    </xf>
    <xf numFmtId="0" fontId="64" fillId="0" borderId="0" xfId="0" applyFont="1"/>
    <xf numFmtId="49" fontId="61" fillId="16" borderId="87" xfId="0" applyNumberFormat="1" applyFont="1" applyFill="1" applyBorder="1" applyAlignment="1">
      <alignment horizontal="left"/>
    </xf>
    <xf numFmtId="4" fontId="61" fillId="16" borderId="87" xfId="0" applyNumberFormat="1" applyFont="1" applyFill="1" applyBorder="1" applyAlignment="1">
      <alignment horizontal="right"/>
    </xf>
    <xf numFmtId="49" fontId="65" fillId="16" borderId="87" xfId="0" applyNumberFormat="1" applyFont="1" applyFill="1" applyBorder="1" applyAlignment="1">
      <alignment horizontal="left"/>
    </xf>
    <xf numFmtId="4" fontId="65" fillId="16" borderId="87" xfId="0" applyNumberFormat="1" applyFont="1" applyFill="1" applyBorder="1" applyAlignment="1">
      <alignment horizontal="right"/>
    </xf>
    <xf numFmtId="0" fontId="66" fillId="0" borderId="0" xfId="0" applyFont="1"/>
    <xf numFmtId="49" fontId="65" fillId="14" borderId="87" xfId="0" applyNumberFormat="1" applyFont="1" applyFill="1" applyBorder="1" applyAlignment="1">
      <alignment horizontal="left"/>
    </xf>
    <xf numFmtId="4" fontId="65" fillId="14" borderId="87" xfId="0" applyNumberFormat="1" applyFont="1" applyFill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171" fontId="59" fillId="15" borderId="87" xfId="0" applyNumberFormat="1" applyFont="1" applyFill="1" applyBorder="1" applyAlignment="1">
      <alignment horizontal="right"/>
    </xf>
    <xf numFmtId="49" fontId="63" fillId="17" borderId="87" xfId="0" applyNumberFormat="1" applyFont="1" applyFill="1" applyBorder="1" applyAlignment="1">
      <alignment horizontal="left"/>
    </xf>
    <xf numFmtId="171" fontId="63" fillId="17" borderId="87" xfId="0" applyNumberFormat="1" applyFont="1" applyFill="1" applyBorder="1" applyAlignment="1">
      <alignment horizontal="right"/>
    </xf>
    <xf numFmtId="171" fontId="61" fillId="16" borderId="87" xfId="0" applyNumberFormat="1" applyFont="1" applyFill="1" applyBorder="1" applyAlignment="1">
      <alignment horizontal="right"/>
    </xf>
    <xf numFmtId="0" fontId="11" fillId="0" borderId="10" xfId="20" applyFont="1" applyBorder="1">
      <alignment/>
      <protection/>
    </xf>
    <xf numFmtId="0" fontId="1" fillId="0" borderId="10" xfId="20" applyFont="1" applyBorder="1" applyAlignment="1">
      <alignment horizontal="left"/>
      <protection/>
    </xf>
    <xf numFmtId="0" fontId="11" fillId="0" borderId="13" xfId="20" applyFont="1" applyBorder="1">
      <alignment/>
      <protection/>
    </xf>
    <xf numFmtId="49" fontId="12" fillId="2" borderId="14" xfId="20" applyNumberFormat="1" applyFont="1" applyFill="1" applyBorder="1">
      <alignment/>
      <protection/>
    </xf>
    <xf numFmtId="0" fontId="12" fillId="2" borderId="14" xfId="20" applyFont="1" applyFill="1" applyBorder="1" applyAlignment="1">
      <alignment horizontal="center"/>
      <protection/>
    </xf>
    <xf numFmtId="0" fontId="14" fillId="2" borderId="14" xfId="20" applyFont="1" applyFill="1" applyBorder="1" applyAlignment="1">
      <alignment horizontal="center" wrapText="1"/>
      <protection/>
    </xf>
    <xf numFmtId="0" fontId="11" fillId="0" borderId="16" xfId="20" applyFont="1" applyBorder="1">
      <alignment/>
      <protection/>
    </xf>
    <xf numFmtId="0" fontId="1" fillId="0" borderId="17" xfId="20" applyNumberFormat="1" applyFont="1" applyBorder="1">
      <alignment/>
      <protection/>
    </xf>
    <xf numFmtId="0" fontId="14" fillId="0" borderId="17" xfId="20" applyNumberFormat="1" applyFont="1" applyBorder="1">
      <alignment/>
      <protection/>
    </xf>
    <xf numFmtId="0" fontId="14" fillId="0" borderId="15" xfId="20" applyNumberFormat="1" applyFont="1" applyBorder="1">
      <alignment/>
      <protection/>
    </xf>
    <xf numFmtId="165" fontId="14" fillId="0" borderId="19" xfId="20" applyNumberFormat="1" applyFont="1" applyBorder="1">
      <alignment/>
      <protection/>
    </xf>
    <xf numFmtId="49" fontId="12" fillId="0" borderId="18" xfId="20" applyNumberFormat="1" applyFont="1" applyBorder="1" applyAlignment="1">
      <alignment horizontal="left"/>
      <protection/>
    </xf>
    <xf numFmtId="0" fontId="16" fillId="0" borderId="0" xfId="21" applyFont="1" applyBorder="1" applyAlignment="1">
      <alignment horizontal="right"/>
      <protection/>
    </xf>
    <xf numFmtId="0" fontId="1" fillId="0" borderId="0" xfId="20" applyFont="1" applyBorder="1">
      <alignment/>
      <protection/>
    </xf>
    <xf numFmtId="0" fontId="1" fillId="0" borderId="22" xfId="20" applyFont="1" applyBorder="1">
      <alignment/>
      <protection/>
    </xf>
    <xf numFmtId="0" fontId="1" fillId="2" borderId="14" xfId="20" applyFont="1" applyFill="1" applyBorder="1" applyAlignment="1">
      <alignment horizontal="center"/>
      <protection/>
    </xf>
    <xf numFmtId="49" fontId="13" fillId="2" borderId="14" xfId="20" applyNumberFormat="1" applyFont="1" applyFill="1" applyBorder="1" applyAlignment="1">
      <alignment horizontal="left"/>
      <protection/>
    </xf>
    <xf numFmtId="0" fontId="13" fillId="2" borderId="16" xfId="20" applyFont="1" applyFill="1" applyBorder="1">
      <alignment/>
      <protection/>
    </xf>
    <xf numFmtId="4" fontId="11" fillId="2" borderId="14" xfId="20" applyNumberFormat="1" applyFont="1" applyFill="1" applyBorder="1">
      <alignment/>
      <protection/>
    </xf>
    <xf numFmtId="0" fontId="67" fillId="2" borderId="14" xfId="20" applyFont="1" applyFill="1" applyBorder="1">
      <alignment/>
      <protection/>
    </xf>
    <xf numFmtId="165" fontId="67" fillId="2" borderId="14" xfId="20" applyNumberFormat="1" applyFont="1" applyFill="1" applyBorder="1">
      <alignment/>
      <protection/>
    </xf>
    <xf numFmtId="0" fontId="68" fillId="0" borderId="0" xfId="20" applyFont="1" applyAlignment="1">
      <alignment/>
      <protection/>
    </xf>
    <xf numFmtId="0" fontId="69" fillId="0" borderId="0" xfId="20" applyFont="1" applyBorder="1">
      <alignment/>
      <protection/>
    </xf>
    <xf numFmtId="3" fontId="69" fillId="0" borderId="0" xfId="20" applyNumberFormat="1" applyFont="1" applyBorder="1" applyAlignment="1">
      <alignment horizontal="right"/>
      <protection/>
    </xf>
    <xf numFmtId="4" fontId="69" fillId="0" borderId="0" xfId="20" applyNumberFormat="1" applyFont="1" applyBorder="1">
      <alignment/>
      <protection/>
    </xf>
    <xf numFmtId="0" fontId="68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2" fillId="0" borderId="88" xfId="0" applyFont="1" applyFill="1" applyBorder="1"/>
    <xf numFmtId="164" fontId="2" fillId="0" borderId="89" xfId="0" applyNumberFormat="1" applyFont="1" applyFill="1" applyBorder="1" applyAlignment="1">
      <alignment horizontal="right"/>
    </xf>
    <xf numFmtId="4" fontId="59" fillId="0" borderId="87" xfId="0" applyNumberFormat="1" applyFont="1" applyFill="1" applyBorder="1" applyAlignment="1">
      <alignment horizontal="right"/>
    </xf>
    <xf numFmtId="4" fontId="12" fillId="8" borderId="18" xfId="23" applyNumberFormat="1" applyFont="1" applyFill="1" applyBorder="1" applyAlignment="1" applyProtection="1">
      <alignment horizontal="right" shrinkToFit="1"/>
      <protection locked="0"/>
    </xf>
    <xf numFmtId="4" fontId="12" fillId="0" borderId="18" xfId="23" applyNumberFormat="1" applyFont="1" applyFill="1" applyBorder="1" applyAlignment="1" applyProtection="1">
      <alignment horizontal="right" shrinkToFit="1"/>
      <protection locked="0"/>
    </xf>
    <xf numFmtId="0" fontId="18" fillId="0" borderId="54" xfId="23" applyFont="1" applyBorder="1" applyAlignment="1" applyProtection="1">
      <alignment vertical="top"/>
      <protection locked="0"/>
    </xf>
    <xf numFmtId="49" fontId="18" fillId="0" borderId="55" xfId="23" applyNumberFormat="1" applyFont="1" applyBorder="1" applyAlignment="1" applyProtection="1">
      <alignment vertical="top"/>
      <protection locked="0"/>
    </xf>
    <xf numFmtId="4" fontId="18" fillId="0" borderId="55" xfId="23" applyNumberFormat="1" applyFont="1" applyBorder="1" applyAlignment="1" applyProtection="1">
      <alignment vertical="top" shrinkToFit="1"/>
      <protection locked="0"/>
    </xf>
    <xf numFmtId="4" fontId="33" fillId="8" borderId="53" xfId="23" applyNumberFormat="1" applyFont="1" applyFill="1" applyBorder="1" applyAlignment="1" applyProtection="1">
      <alignment vertical="center" shrinkToFit="1"/>
      <protection locked="0"/>
    </xf>
    <xf numFmtId="167" fontId="71" fillId="9" borderId="63" xfId="24" applyNumberFormat="1" applyFont="1" applyFill="1" applyBorder="1" applyAlignment="1" applyProtection="1">
      <alignment horizontal="left" vertical="center" wrapText="1"/>
      <protection/>
    </xf>
    <xf numFmtId="49" fontId="53" fillId="0" borderId="73" xfId="24" applyNumberFormat="1" applyFont="1" applyFill="1" applyBorder="1" applyAlignment="1">
      <alignment horizontal="left" vertical="center"/>
      <protection/>
    </xf>
    <xf numFmtId="49" fontId="53" fillId="0" borderId="73" xfId="24" applyNumberFormat="1" applyFont="1" applyFill="1" applyBorder="1" applyAlignment="1">
      <alignment horizontal="left" vertical="center" wrapText="1"/>
      <protection/>
    </xf>
    <xf numFmtId="4" fontId="53" fillId="0" borderId="90" xfId="24" applyNumberFormat="1" applyFont="1" applyFill="1" applyBorder="1" applyAlignment="1">
      <alignment horizontal="left" vertical="center" wrapText="1"/>
      <protection/>
    </xf>
    <xf numFmtId="4" fontId="53" fillId="0" borderId="73" xfId="24" applyNumberFormat="1" applyFont="1" applyFill="1" applyBorder="1" applyAlignment="1">
      <alignment horizontal="left" vertical="center" wrapText="1"/>
      <protection/>
    </xf>
    <xf numFmtId="4" fontId="72" fillId="8" borderId="18" xfId="23" applyNumberFormat="1" applyFont="1" applyFill="1" applyBorder="1" applyAlignment="1" applyProtection="1">
      <alignment horizontal="right" shrinkToFit="1"/>
      <protection locked="0"/>
    </xf>
    <xf numFmtId="4" fontId="73" fillId="0" borderId="73" xfId="24" applyNumberFormat="1" applyFont="1" applyFill="1" applyBorder="1" applyAlignment="1">
      <alignment horizontal="right"/>
      <protection/>
    </xf>
    <xf numFmtId="4" fontId="72" fillId="0" borderId="18" xfId="23" applyNumberFormat="1" applyFont="1" applyFill="1" applyBorder="1" applyAlignment="1" applyProtection="1">
      <alignment horizontal="right" shrinkToFit="1"/>
      <protection locked="0"/>
    </xf>
    <xf numFmtId="49" fontId="53" fillId="0" borderId="91" xfId="24" applyNumberFormat="1" applyFont="1" applyFill="1" applyBorder="1" applyAlignment="1">
      <alignment horizontal="left"/>
      <protection/>
    </xf>
    <xf numFmtId="4" fontId="55" fillId="0" borderId="77" xfId="24" applyNumberFormat="1" applyFont="1" applyFill="1" applyBorder="1" applyAlignment="1">
      <alignment horizontal="right"/>
      <protection/>
    </xf>
    <xf numFmtId="4" fontId="55" fillId="0" borderId="90" xfId="24" applyNumberFormat="1" applyFont="1" applyFill="1" applyBorder="1" applyAlignment="1">
      <alignment horizontal="right"/>
      <protection/>
    </xf>
    <xf numFmtId="4" fontId="53" fillId="0" borderId="14" xfId="24" applyNumberFormat="1" applyFont="1" applyFill="1" applyBorder="1" applyAlignment="1">
      <alignment horizontal="right"/>
      <protection/>
    </xf>
    <xf numFmtId="4" fontId="72" fillId="8" borderId="14" xfId="23" applyNumberFormat="1" applyFont="1" applyFill="1" applyBorder="1" applyAlignment="1" applyProtection="1">
      <alignment horizontal="right" shrinkToFit="1"/>
      <protection locked="0"/>
    </xf>
    <xf numFmtId="4" fontId="53" fillId="0" borderId="91" xfId="24" applyNumberFormat="1" applyFont="1" applyFill="1" applyBorder="1" applyAlignment="1">
      <alignment horizontal="right"/>
      <protection/>
    </xf>
    <xf numFmtId="4" fontId="55" fillId="0" borderId="91" xfId="24" applyNumberFormat="1" applyFont="1" applyFill="1" applyBorder="1" applyAlignment="1">
      <alignment horizontal="right"/>
      <protection/>
    </xf>
    <xf numFmtId="4" fontId="55" fillId="0" borderId="79" xfId="24" applyNumberFormat="1" applyFont="1" applyFill="1" applyBorder="1" applyAlignment="1">
      <alignment horizontal="right"/>
      <protection/>
    </xf>
    <xf numFmtId="4" fontId="56" fillId="0" borderId="90" xfId="24" applyNumberFormat="1" applyFont="1" applyFill="1" applyBorder="1" applyAlignment="1">
      <alignment horizontal="right"/>
      <protection/>
    </xf>
    <xf numFmtId="4" fontId="55" fillId="0" borderId="14" xfId="24" applyNumberFormat="1" applyFont="1" applyFill="1" applyBorder="1" applyAlignment="1">
      <alignment horizontal="right"/>
      <protection/>
    </xf>
    <xf numFmtId="4" fontId="72" fillId="0" borderId="14" xfId="23" applyNumberFormat="1" applyFont="1" applyFill="1" applyBorder="1" applyAlignment="1" applyProtection="1">
      <alignment horizontal="right" shrinkToFit="1"/>
      <protection locked="0"/>
    </xf>
    <xf numFmtId="4" fontId="14" fillId="8" borderId="14" xfId="23" applyNumberFormat="1" applyFont="1" applyFill="1" applyBorder="1" applyAlignment="1" applyProtection="1">
      <alignment horizontal="right" shrinkToFit="1"/>
      <protection locked="0"/>
    </xf>
    <xf numFmtId="0" fontId="16" fillId="3" borderId="0" xfId="20" applyFont="1" applyFill="1" applyBorder="1" applyAlignment="1">
      <alignment horizontal="left" wrapText="1"/>
      <protection/>
    </xf>
    <xf numFmtId="4" fontId="14" fillId="0" borderId="0" xfId="23" applyNumberFormat="1" applyFont="1" applyFill="1" applyBorder="1" applyAlignment="1" applyProtection="1">
      <alignment horizontal="right" shrinkToFit="1"/>
      <protection locked="0"/>
    </xf>
    <xf numFmtId="4" fontId="14" fillId="18" borderId="19" xfId="20" applyNumberFormat="1" applyFont="1" applyFill="1" applyBorder="1" applyAlignment="1">
      <alignment horizontal="right"/>
      <protection/>
    </xf>
    <xf numFmtId="4" fontId="14" fillId="8" borderId="14" xfId="23" applyNumberFormat="1" applyFont="1" applyFill="1" applyBorder="1" applyAlignment="1" applyProtection="1">
      <alignment horizontal="right" vertical="top" shrinkToFit="1"/>
      <protection locked="0"/>
    </xf>
    <xf numFmtId="0" fontId="12" fillId="2" borderId="15" xfId="20" applyFont="1" applyFill="1" applyBorder="1" applyAlignment="1">
      <alignment horizontal="right"/>
      <protection/>
    </xf>
    <xf numFmtId="0" fontId="16" fillId="3" borderId="21" xfId="20" applyFont="1" applyFill="1" applyBorder="1" applyAlignment="1">
      <alignment horizontal="right" wrapText="1"/>
      <protection/>
    </xf>
    <xf numFmtId="0" fontId="25" fillId="0" borderId="0" xfId="20" applyFont="1" applyBorder="1" applyAlignment="1">
      <alignment horizontal="right"/>
      <protection/>
    </xf>
    <xf numFmtId="49" fontId="70" fillId="0" borderId="10" xfId="20" applyNumberFormat="1" applyFont="1" applyBorder="1" applyAlignment="1">
      <alignment wrapText="1"/>
      <protection/>
    </xf>
    <xf numFmtId="0" fontId="14" fillId="0" borderId="19" xfId="20" applyFont="1" applyFill="1" applyBorder="1" applyAlignment="1">
      <alignment vertical="top" wrapText="1"/>
      <protection/>
    </xf>
    <xf numFmtId="0" fontId="14" fillId="0" borderId="19" xfId="20" applyFont="1" applyFill="1" applyBorder="1" applyAlignment="1">
      <alignment horizontal="center" vertical="top"/>
      <protection/>
    </xf>
    <xf numFmtId="49" fontId="14" fillId="0" borderId="19" xfId="20" applyNumberFormat="1" applyFont="1" applyFill="1" applyBorder="1" applyAlignment="1">
      <alignment horizontal="left" vertical="top"/>
      <protection/>
    </xf>
    <xf numFmtId="49" fontId="14" fillId="0" borderId="19" xfId="20" applyNumberFormat="1" applyFont="1" applyFill="1" applyBorder="1" applyAlignment="1">
      <alignment horizontal="center" shrinkToFit="1"/>
      <protection/>
    </xf>
    <xf numFmtId="4" fontId="14" fillId="0" borderId="19" xfId="20" applyNumberFormat="1" applyFont="1" applyFill="1" applyBorder="1" applyAlignment="1">
      <alignment horizontal="right"/>
      <protection/>
    </xf>
    <xf numFmtId="4" fontId="14" fillId="0" borderId="19" xfId="20" applyNumberFormat="1" applyFont="1" applyFill="1" applyBorder="1">
      <alignment/>
      <protection/>
    </xf>
    <xf numFmtId="0" fontId="12" fillId="0" borderId="18" xfId="20" applyFont="1" applyFill="1" applyBorder="1" applyAlignment="1">
      <alignment horizontal="center"/>
      <protection/>
    </xf>
    <xf numFmtId="49" fontId="12" fillId="0" borderId="18" xfId="20" applyNumberFormat="1" applyFont="1" applyFill="1" applyBorder="1" applyAlignment="1">
      <alignment horizontal="right"/>
      <protection/>
    </xf>
    <xf numFmtId="4" fontId="16" fillId="0" borderId="20" xfId="20" applyNumberFormat="1" applyFont="1" applyFill="1" applyBorder="1" applyAlignment="1">
      <alignment horizontal="right" wrapText="1"/>
      <protection/>
    </xf>
    <xf numFmtId="0" fontId="16" fillId="0" borderId="21" xfId="20" applyFont="1" applyFill="1" applyBorder="1" applyAlignment="1">
      <alignment horizontal="left" wrapText="1"/>
      <protection/>
    </xf>
    <xf numFmtId="0" fontId="16" fillId="0" borderId="22" xfId="21" applyFont="1" applyFill="1" applyBorder="1" applyAlignment="1">
      <alignment horizontal="right"/>
      <protection/>
    </xf>
    <xf numFmtId="167" fontId="33" fillId="0" borderId="63" xfId="24" applyNumberFormat="1" applyFont="1" applyFill="1" applyBorder="1" applyAlignment="1" applyProtection="1">
      <alignment horizontal="left" vertical="center" wrapText="1"/>
      <protection/>
    </xf>
    <xf numFmtId="0" fontId="77" fillId="0" borderId="0" xfId="20" applyFont="1">
      <alignment/>
      <protection/>
    </xf>
    <xf numFmtId="4" fontId="14" fillId="3" borderId="20" xfId="20" applyNumberFormat="1" applyFont="1" applyFill="1" applyBorder="1" applyAlignment="1">
      <alignment horizontal="right" wrapText="1"/>
      <protection/>
    </xf>
    <xf numFmtId="0" fontId="14" fillId="3" borderId="21" xfId="20" applyFont="1" applyFill="1" applyBorder="1" applyAlignment="1">
      <alignment horizontal="left" wrapText="1"/>
      <protection/>
    </xf>
    <xf numFmtId="0" fontId="14" fillId="0" borderId="22" xfId="21" applyFont="1" applyBorder="1" applyAlignment="1">
      <alignment horizontal="right"/>
      <protection/>
    </xf>
    <xf numFmtId="0" fontId="12" fillId="0" borderId="22" xfId="20" applyFont="1" applyBorder="1" applyAlignment="1">
      <alignment horizontal="center"/>
      <protection/>
    </xf>
    <xf numFmtId="0" fontId="18" fillId="0" borderId="18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center" vertical="top" shrinkToFit="1"/>
    </xf>
    <xf numFmtId="4" fontId="18" fillId="19" borderId="18" xfId="0" applyNumberFormat="1" applyFont="1" applyFill="1" applyBorder="1" applyAlignment="1" applyProtection="1">
      <alignment vertical="top"/>
      <protection locked="0"/>
    </xf>
    <xf numFmtId="0" fontId="16" fillId="3" borderId="48" xfId="20" applyFont="1" applyFill="1" applyBorder="1" applyAlignment="1">
      <alignment horizontal="left" wrapText="1"/>
      <protection/>
    </xf>
    <xf numFmtId="4" fontId="16" fillId="3" borderId="18" xfId="20" applyNumberFormat="1" applyFont="1" applyFill="1" applyBorder="1" applyAlignment="1">
      <alignment horizontal="right" vertical="top" wrapText="1"/>
      <protection/>
    </xf>
    <xf numFmtId="0" fontId="16" fillId="3" borderId="48" xfId="20" applyFont="1" applyFill="1" applyBorder="1" applyAlignment="1">
      <alignment horizontal="left" vertical="top" wrapText="1"/>
      <protection/>
    </xf>
    <xf numFmtId="0" fontId="16" fillId="0" borderId="92" xfId="21" applyFont="1" applyBorder="1" applyAlignment="1">
      <alignment horizontal="right" vertical="top"/>
      <protection/>
    </xf>
    <xf numFmtId="0" fontId="18" fillId="0" borderId="22" xfId="22" applyFont="1" applyBorder="1" applyAlignment="1">
      <alignment vertical="top"/>
      <protection/>
    </xf>
    <xf numFmtId="49" fontId="14" fillId="0" borderId="18" xfId="20" applyNumberFormat="1" applyFont="1" applyBorder="1" applyAlignment="1">
      <alignment horizontal="left" vertical="top"/>
      <protection/>
    </xf>
    <xf numFmtId="4" fontId="14" fillId="0" borderId="18" xfId="20" applyNumberFormat="1" applyFont="1" applyBorder="1" applyAlignment="1">
      <alignment vertical="top"/>
      <protection/>
    </xf>
    <xf numFmtId="0" fontId="12" fillId="0" borderId="92" xfId="20" applyFont="1" applyBorder="1" applyAlignment="1">
      <alignment horizontal="center"/>
      <protection/>
    </xf>
    <xf numFmtId="0" fontId="10" fillId="0" borderId="0" xfId="20" applyFont="1" applyAlignment="1">
      <alignment horizontal="right" vertical="top"/>
      <protection/>
    </xf>
    <xf numFmtId="0" fontId="12" fillId="0" borderId="11" xfId="20" applyFont="1" applyBorder="1" applyAlignment="1">
      <alignment horizontal="right" vertical="top"/>
      <protection/>
    </xf>
    <xf numFmtId="0" fontId="1" fillId="0" borderId="0" xfId="20" applyFont="1" applyAlignment="1">
      <alignment horizontal="right" vertical="top"/>
      <protection/>
    </xf>
    <xf numFmtId="0" fontId="12" fillId="2" borderId="15" xfId="20" applyNumberFormat="1" applyFont="1" applyFill="1" applyBorder="1" applyAlignment="1">
      <alignment horizontal="center" vertical="top"/>
      <protection/>
    </xf>
    <xf numFmtId="4" fontId="1" fillId="2" borderId="17" xfId="20" applyNumberFormat="1" applyFont="1" applyFill="1" applyBorder="1" applyAlignment="1">
      <alignment horizontal="right" vertical="top"/>
      <protection/>
    </xf>
    <xf numFmtId="0" fontId="1" fillId="0" borderId="17" xfId="20" applyNumberFormat="1" applyFont="1" applyBorder="1" applyAlignment="1">
      <alignment horizontal="right" vertical="top"/>
      <protection/>
    </xf>
    <xf numFmtId="4" fontId="16" fillId="3" borderId="20" xfId="20" applyNumberFormat="1" applyFont="1" applyFill="1" applyBorder="1" applyAlignment="1">
      <alignment horizontal="right" vertical="top" wrapText="1"/>
      <protection/>
    </xf>
    <xf numFmtId="4" fontId="16" fillId="3" borderId="93" xfId="20" applyNumberFormat="1" applyFont="1" applyFill="1" applyBorder="1" applyAlignment="1">
      <alignment horizontal="right" vertical="top" wrapText="1"/>
      <protection/>
    </xf>
    <xf numFmtId="0" fontId="7" fillId="0" borderId="0" xfId="20" applyAlignment="1">
      <alignment horizontal="right" vertical="top"/>
      <protection/>
    </xf>
    <xf numFmtId="0" fontId="14" fillId="0" borderId="18" xfId="20" applyFont="1" applyBorder="1" applyAlignment="1">
      <alignment vertical="top" wrapText="1"/>
      <protection/>
    </xf>
    <xf numFmtId="4" fontId="18" fillId="0" borderId="18" xfId="0" applyNumberFormat="1" applyFont="1" applyBorder="1" applyAlignment="1">
      <alignment vertical="top"/>
    </xf>
    <xf numFmtId="4" fontId="14" fillId="0" borderId="18" xfId="20" applyNumberFormat="1" applyFont="1" applyBorder="1" applyAlignment="1">
      <alignment horizontal="right" vertical="top"/>
      <protection/>
    </xf>
    <xf numFmtId="0" fontId="14" fillId="0" borderId="94" xfId="20" applyFont="1" applyBorder="1" applyAlignment="1">
      <alignment vertical="top" wrapText="1"/>
      <protection/>
    </xf>
    <xf numFmtId="49" fontId="14" fillId="0" borderId="94" xfId="20" applyNumberFormat="1" applyFont="1" applyBorder="1" applyAlignment="1">
      <alignment horizontal="center" shrinkToFit="1"/>
      <protection/>
    </xf>
    <xf numFmtId="4" fontId="14" fillId="0" borderId="94" xfId="20" applyNumberFormat="1" applyFont="1" applyBorder="1" applyAlignment="1">
      <alignment horizontal="right" vertical="top"/>
      <protection/>
    </xf>
    <xf numFmtId="49" fontId="16" fillId="3" borderId="95" xfId="20" applyNumberFormat="1" applyFont="1" applyFill="1" applyBorder="1" applyAlignment="1">
      <alignment horizontal="left" wrapText="1"/>
      <protection/>
    </xf>
    <xf numFmtId="49" fontId="17" fillId="0" borderId="96" xfId="21" applyNumberFormat="1" applyFont="1" applyBorder="1" applyAlignment="1">
      <alignment horizontal="left" wrapText="1"/>
      <protection/>
    </xf>
    <xf numFmtId="4" fontId="7" fillId="0" borderId="0" xfId="20" applyNumberFormat="1">
      <alignment/>
      <protection/>
    </xf>
    <xf numFmtId="4" fontId="14" fillId="20" borderId="19" xfId="20" applyNumberFormat="1" applyFont="1" applyFill="1" applyBorder="1" applyAlignment="1">
      <alignment horizontal="right" vertical="center"/>
      <protection/>
    </xf>
    <xf numFmtId="0" fontId="14" fillId="0" borderId="19" xfId="20" applyFont="1" applyBorder="1" applyAlignment="1">
      <alignment horizontal="center" vertical="top"/>
      <protection/>
    </xf>
    <xf numFmtId="49" fontId="14" fillId="0" borderId="19" xfId="20" applyNumberFormat="1" applyFont="1" applyBorder="1" applyAlignment="1">
      <alignment horizontal="left" vertical="top"/>
      <protection/>
    </xf>
    <xf numFmtId="0" fontId="14" fillId="0" borderId="19" xfId="20" applyFont="1" applyBorder="1" applyAlignment="1">
      <alignment vertical="top" wrapText="1"/>
      <protection/>
    </xf>
    <xf numFmtId="49" fontId="14" fillId="0" borderId="19" xfId="20" applyNumberFormat="1" applyFont="1" applyBorder="1" applyAlignment="1">
      <alignment horizontal="center" shrinkToFit="1"/>
      <protection/>
    </xf>
    <xf numFmtId="4" fontId="14" fillId="0" borderId="19" xfId="20" applyNumberFormat="1" applyFont="1" applyBorder="1" applyAlignment="1">
      <alignment horizontal="right"/>
      <protection/>
    </xf>
    <xf numFmtId="4" fontId="14" fillId="0" borderId="19" xfId="20" applyNumberFormat="1" applyFont="1" applyBorder="1">
      <alignment/>
      <protection/>
    </xf>
    <xf numFmtId="0" fontId="15" fillId="0" borderId="0" xfId="20" applyFont="1">
      <alignment/>
      <protection/>
    </xf>
    <xf numFmtId="0" fontId="16" fillId="0" borderId="22" xfId="0" applyFont="1" applyBorder="1" applyAlignment="1">
      <alignment horizontal="right"/>
    </xf>
    <xf numFmtId="0" fontId="78" fillId="0" borderId="0" xfId="20" applyFont="1" applyAlignment="1">
      <alignment wrapText="1"/>
      <protection/>
    </xf>
    <xf numFmtId="4" fontId="14" fillId="0" borderId="19" xfId="20" applyNumberFormat="1" applyFont="1" applyFill="1" applyBorder="1" applyAlignment="1">
      <alignment horizontal="right"/>
      <protection/>
    </xf>
    <xf numFmtId="49" fontId="18" fillId="0" borderId="37" xfId="0" applyNumberFormat="1" applyFont="1" applyBorder="1" applyAlignment="1">
      <alignment vertical="top"/>
    </xf>
    <xf numFmtId="49" fontId="18" fillId="0" borderId="37" xfId="0" applyNumberFormat="1" applyFont="1" applyBorder="1" applyAlignment="1">
      <alignment horizontal="left" vertical="top" wrapText="1"/>
    </xf>
    <xf numFmtId="0" fontId="18" fillId="0" borderId="37" xfId="0" applyFont="1" applyBorder="1" applyAlignment="1">
      <alignment horizontal="center" vertical="top" shrinkToFit="1"/>
    </xf>
    <xf numFmtId="165" fontId="18" fillId="0" borderId="37" xfId="0" applyNumberFormat="1" applyFont="1" applyBorder="1" applyAlignment="1">
      <alignment vertical="top" shrinkToFit="1"/>
    </xf>
    <xf numFmtId="0" fontId="18" fillId="0" borderId="0" xfId="0" applyFont="1" applyAlignment="1">
      <alignment vertical="top"/>
    </xf>
    <xf numFmtId="49" fontId="18" fillId="0" borderId="0" xfId="0" applyNumberFormat="1" applyFont="1" applyAlignment="1">
      <alignment vertical="top"/>
    </xf>
    <xf numFmtId="4" fontId="18" fillId="0" borderId="0" xfId="0" applyNumberFormat="1" applyFont="1" applyAlignment="1">
      <alignment vertical="top" shrinkToFit="1"/>
    </xf>
    <xf numFmtId="0" fontId="18" fillId="0" borderId="0" xfId="0" applyFont="1"/>
    <xf numFmtId="0" fontId="79" fillId="0" borderId="0" xfId="0" applyFont="1" applyAlignment="1">
      <alignment wrapText="1"/>
    </xf>
    <xf numFmtId="4" fontId="21" fillId="0" borderId="18" xfId="23" applyNumberFormat="1" applyFont="1" applyFill="1" applyBorder="1" applyAlignment="1" applyProtection="1">
      <alignment horizontal="right" shrinkToFit="1"/>
      <protection locked="0"/>
    </xf>
    <xf numFmtId="0" fontId="21" fillId="0" borderId="0" xfId="29" applyAlignment="1">
      <alignment wrapText="1"/>
      <protection/>
    </xf>
    <xf numFmtId="4" fontId="80" fillId="3" borderId="20" xfId="20" applyNumberFormat="1" applyFont="1" applyFill="1" applyBorder="1" applyAlignment="1">
      <alignment horizontal="right" wrapText="1"/>
      <protection/>
    </xf>
    <xf numFmtId="4" fontId="14" fillId="21" borderId="19" xfId="20" applyNumberFormat="1" applyFont="1" applyFill="1" applyBorder="1" applyAlignment="1">
      <alignment horizontal="right"/>
      <protection/>
    </xf>
    <xf numFmtId="49" fontId="14" fillId="21" borderId="19" xfId="20" applyNumberFormat="1" applyFont="1" applyFill="1" applyBorder="1" applyAlignment="1">
      <alignment horizontal="left" vertical="top"/>
      <protection/>
    </xf>
    <xf numFmtId="0" fontId="14" fillId="21" borderId="19" xfId="20" applyFont="1" applyFill="1" applyBorder="1" applyAlignment="1">
      <alignment vertical="top" wrapText="1"/>
      <protection/>
    </xf>
    <xf numFmtId="168" fontId="33" fillId="21" borderId="63" xfId="24" applyNumberFormat="1" applyFont="1" applyFill="1" applyBorder="1" applyAlignment="1" applyProtection="1">
      <alignment horizontal="right" vertical="center"/>
      <protection/>
    </xf>
    <xf numFmtId="168" fontId="33" fillId="21" borderId="57" xfId="24" applyNumberFormat="1" applyFont="1" applyFill="1" applyBorder="1" applyAlignment="1" applyProtection="1">
      <alignment horizontal="right" vertical="center"/>
      <protection/>
    </xf>
    <xf numFmtId="4" fontId="33" fillId="8" borderId="53" xfId="23" applyNumberFormat="1" applyFont="1" applyFill="1" applyBorder="1" applyAlignment="1" applyProtection="1">
      <alignment vertical="center" shrinkToFit="1"/>
      <protection locked="0"/>
    </xf>
    <xf numFmtId="167" fontId="82" fillId="21" borderId="63" xfId="0" applyNumberFormat="1" applyFont="1" applyFill="1" applyBorder="1" applyAlignment="1">
      <alignment horizontal="left" vertical="center"/>
    </xf>
    <xf numFmtId="167" fontId="82" fillId="21" borderId="63" xfId="0" applyNumberFormat="1" applyFont="1" applyFill="1" applyBorder="1" applyAlignment="1">
      <alignment horizontal="left" vertical="center" wrapText="1"/>
    </xf>
    <xf numFmtId="167" fontId="82" fillId="21" borderId="63" xfId="0" applyNumberFormat="1" applyFont="1" applyFill="1" applyBorder="1" applyAlignment="1">
      <alignment horizontal="center" vertical="center"/>
    </xf>
    <xf numFmtId="168" fontId="82" fillId="21" borderId="63" xfId="0" applyNumberFormat="1" applyFont="1" applyFill="1" applyBorder="1" applyAlignment="1">
      <alignment horizontal="right" vertical="center"/>
    </xf>
    <xf numFmtId="167" fontId="82" fillId="21" borderId="62" xfId="0" applyNumberFormat="1" applyFont="1" applyFill="1" applyBorder="1" applyAlignment="1">
      <alignment horizontal="right" vertical="center"/>
    </xf>
    <xf numFmtId="0" fontId="14" fillId="21" borderId="19" xfId="20" applyFont="1" applyFill="1" applyBorder="1" applyAlignment="1">
      <alignment horizontal="center" vertical="top"/>
      <protection/>
    </xf>
    <xf numFmtId="49" fontId="14" fillId="21" borderId="19" xfId="20" applyNumberFormat="1" applyFont="1" applyFill="1" applyBorder="1" applyAlignment="1">
      <alignment horizontal="center" shrinkToFit="1"/>
      <protection/>
    </xf>
    <xf numFmtId="0" fontId="12" fillId="21" borderId="18" xfId="20" applyFont="1" applyFill="1" applyBorder="1" applyAlignment="1">
      <alignment horizontal="center"/>
      <protection/>
    </xf>
    <xf numFmtId="49" fontId="12" fillId="21" borderId="18" xfId="20" applyNumberFormat="1" applyFont="1" applyFill="1" applyBorder="1" applyAlignment="1">
      <alignment horizontal="right"/>
      <protection/>
    </xf>
    <xf numFmtId="4" fontId="16" fillId="22" borderId="20" xfId="20" applyNumberFormat="1" applyFont="1" applyFill="1" applyBorder="1" applyAlignment="1">
      <alignment horizontal="right" wrapText="1"/>
      <protection/>
    </xf>
    <xf numFmtId="49" fontId="36" fillId="0" borderId="0" xfId="23" applyNumberFormat="1" applyFont="1" applyBorder="1" applyAlignment="1" applyProtection="1">
      <alignment horizontal="left" vertical="top" wrapText="1"/>
      <protection locked="0"/>
    </xf>
    <xf numFmtId="0" fontId="7" fillId="0" borderId="0" xfId="31">
      <alignment/>
      <protection/>
    </xf>
    <xf numFmtId="0" fontId="7" fillId="0" borderId="89" xfId="31" applyBorder="1" applyAlignment="1">
      <alignment horizontal="left" vertical="center"/>
      <protection/>
    </xf>
    <xf numFmtId="0" fontId="7" fillId="0" borderId="0" xfId="31" applyAlignment="1">
      <alignment vertical="top"/>
      <protection/>
    </xf>
    <xf numFmtId="49" fontId="7" fillId="0" borderId="0" xfId="31" applyNumberFormat="1" applyAlignment="1">
      <alignment vertical="top"/>
      <protection/>
    </xf>
    <xf numFmtId="0" fontId="7" fillId="0" borderId="0" xfId="31" applyAlignment="1">
      <alignment horizontal="center"/>
      <protection/>
    </xf>
    <xf numFmtId="4" fontId="7" fillId="0" borderId="0" xfId="31" applyNumberFormat="1">
      <alignment/>
      <protection/>
    </xf>
    <xf numFmtId="49" fontId="7" fillId="0" borderId="97" xfId="31" applyNumberFormat="1" applyFill="1" applyBorder="1" applyAlignment="1">
      <alignment horizontal="left" vertical="center"/>
      <protection/>
    </xf>
    <xf numFmtId="0" fontId="12" fillId="0" borderId="0" xfId="20" applyFont="1" applyBorder="1" applyAlignment="1">
      <alignment horizontal="center"/>
      <protection/>
    </xf>
    <xf numFmtId="49" fontId="12" fillId="0" borderId="0" xfId="20" applyNumberFormat="1" applyFont="1" applyBorder="1" applyAlignment="1">
      <alignment horizontal="right"/>
      <protection/>
    </xf>
    <xf numFmtId="49" fontId="16" fillId="3" borderId="0" xfId="20" applyNumberFormat="1" applyFont="1" applyFill="1" applyBorder="1" applyAlignment="1">
      <alignment horizontal="left" wrapText="1"/>
      <protection/>
    </xf>
    <xf numFmtId="49" fontId="17" fillId="0" borderId="0" xfId="21" applyNumberFormat="1" applyFont="1" applyBorder="1" applyAlignment="1">
      <alignment horizontal="left" wrapText="1"/>
      <protection/>
    </xf>
    <xf numFmtId="4" fontId="16" fillId="3" borderId="0" xfId="20" applyNumberFormat="1" applyFont="1" applyFill="1" applyBorder="1" applyAlignment="1">
      <alignment horizontal="right" wrapText="1"/>
      <protection/>
    </xf>
    <xf numFmtId="167" fontId="14" fillId="9" borderId="63" xfId="24" applyNumberFormat="1" applyFont="1" applyFill="1" applyBorder="1" applyAlignment="1" applyProtection="1">
      <alignment horizontal="left" vertical="center"/>
      <protection/>
    </xf>
    <xf numFmtId="167" fontId="14" fillId="9" borderId="63" xfId="24" applyNumberFormat="1" applyFont="1" applyFill="1" applyBorder="1" applyAlignment="1" applyProtection="1">
      <alignment horizontal="left" vertical="center" wrapText="1"/>
      <protection/>
    </xf>
    <xf numFmtId="167" fontId="14" fillId="9" borderId="63" xfId="24" applyNumberFormat="1" applyFont="1" applyFill="1" applyBorder="1" applyAlignment="1" applyProtection="1">
      <alignment horizontal="center" vertical="center"/>
      <protection/>
    </xf>
    <xf numFmtId="168" fontId="14" fillId="21" borderId="63" xfId="24" applyNumberFormat="1" applyFont="1" applyFill="1" applyBorder="1" applyAlignment="1" applyProtection="1">
      <alignment horizontal="right" vertical="center"/>
      <protection/>
    </xf>
    <xf numFmtId="4" fontId="14" fillId="8" borderId="53" xfId="23" applyNumberFormat="1" applyFont="1" applyFill="1" applyBorder="1" applyAlignment="1" applyProtection="1">
      <alignment vertical="center" shrinkToFit="1"/>
      <protection locked="0"/>
    </xf>
    <xf numFmtId="4" fontId="14" fillId="9" borderId="57" xfId="24" applyNumberFormat="1" applyFont="1" applyFill="1" applyBorder="1" applyAlignment="1" applyProtection="1">
      <alignment horizontal="right" vertical="center"/>
      <protection/>
    </xf>
    <xf numFmtId="0" fontId="14" fillId="0" borderId="0" xfId="20" applyFont="1" applyBorder="1" applyAlignment="1">
      <alignment horizontal="center"/>
      <protection/>
    </xf>
    <xf numFmtId="167" fontId="14" fillId="9" borderId="57" xfId="24" applyNumberFormat="1" applyFont="1" applyFill="1" applyBorder="1" applyAlignment="1" applyProtection="1">
      <alignment horizontal="left" vertical="center"/>
      <protection/>
    </xf>
    <xf numFmtId="167" fontId="14" fillId="9" borderId="57" xfId="24" applyNumberFormat="1" applyFont="1" applyFill="1" applyBorder="1" applyAlignment="1" applyProtection="1">
      <alignment horizontal="left" vertical="center" wrapText="1"/>
      <protection/>
    </xf>
    <xf numFmtId="167" fontId="14" fillId="9" borderId="57" xfId="24" applyNumberFormat="1" applyFont="1" applyFill="1" applyBorder="1" applyAlignment="1" applyProtection="1">
      <alignment horizontal="center" vertical="center"/>
      <protection/>
    </xf>
    <xf numFmtId="168" fontId="14" fillId="21" borderId="57" xfId="24" applyNumberFormat="1" applyFont="1" applyFill="1" applyBorder="1" applyAlignment="1" applyProtection="1">
      <alignment horizontal="right" vertical="center"/>
      <protection/>
    </xf>
    <xf numFmtId="167" fontId="84" fillId="21" borderId="63" xfId="0" applyNumberFormat="1" applyFont="1" applyFill="1" applyBorder="1" applyAlignment="1">
      <alignment horizontal="left" vertical="center"/>
    </xf>
    <xf numFmtId="167" fontId="84" fillId="21" borderId="63" xfId="0" applyNumberFormat="1" applyFont="1" applyFill="1" applyBorder="1" applyAlignment="1">
      <alignment horizontal="left" vertical="center" wrapText="1"/>
    </xf>
    <xf numFmtId="167" fontId="84" fillId="21" borderId="63" xfId="0" applyNumberFormat="1" applyFont="1" applyFill="1" applyBorder="1" applyAlignment="1">
      <alignment horizontal="center" vertical="center"/>
    </xf>
    <xf numFmtId="168" fontId="84" fillId="21" borderId="63" xfId="0" applyNumberFormat="1" applyFont="1" applyFill="1" applyBorder="1" applyAlignment="1">
      <alignment horizontal="right" vertical="center"/>
    </xf>
    <xf numFmtId="4" fontId="14" fillId="8" borderId="53" xfId="23" applyNumberFormat="1" applyFont="1" applyFill="1" applyBorder="1" applyAlignment="1" applyProtection="1">
      <alignment vertical="center" shrinkToFit="1"/>
      <protection locked="0"/>
    </xf>
    <xf numFmtId="0" fontId="7" fillId="0" borderId="0" xfId="31" applyBorder="1" applyAlignment="1">
      <alignment horizontal="left" vertical="center"/>
      <protection/>
    </xf>
    <xf numFmtId="0" fontId="7" fillId="0" borderId="0" xfId="31" applyBorder="1" applyAlignment="1">
      <alignment vertical="center"/>
      <protection/>
    </xf>
    <xf numFmtId="0" fontId="7" fillId="0" borderId="42" xfId="31" applyBorder="1" applyAlignment="1">
      <alignment vertical="center"/>
      <protection/>
    </xf>
    <xf numFmtId="167" fontId="11" fillId="9" borderId="0" xfId="24" applyNumberFormat="1" applyFont="1" applyFill="1" applyBorder="1" applyAlignment="1" applyProtection="1">
      <alignment horizontal="left"/>
      <protection/>
    </xf>
    <xf numFmtId="167" fontId="11" fillId="9" borderId="0" xfId="24" applyNumberFormat="1" applyFont="1" applyFill="1" applyBorder="1" applyAlignment="1" applyProtection="1">
      <alignment horizontal="left" wrapText="1"/>
      <protection/>
    </xf>
    <xf numFmtId="0" fontId="14" fillId="0" borderId="0" xfId="20" applyFont="1" applyFill="1" applyBorder="1" applyAlignment="1">
      <alignment horizontal="center"/>
      <protection/>
    </xf>
    <xf numFmtId="167" fontId="14" fillId="0" borderId="98" xfId="24" applyNumberFormat="1" applyFont="1" applyFill="1" applyBorder="1" applyAlignment="1" applyProtection="1">
      <alignment horizontal="center" vertical="center"/>
      <protection/>
    </xf>
    <xf numFmtId="168" fontId="14" fillId="0" borderId="98" xfId="24" applyNumberFormat="1" applyFont="1" applyFill="1" applyBorder="1" applyAlignment="1" applyProtection="1">
      <alignment horizontal="right" vertical="center"/>
      <protection/>
    </xf>
    <xf numFmtId="4" fontId="14" fillId="0" borderId="53" xfId="23" applyNumberFormat="1" applyFont="1" applyFill="1" applyBorder="1" applyAlignment="1" applyProtection="1">
      <alignment vertical="center" shrinkToFit="1"/>
      <protection locked="0"/>
    </xf>
    <xf numFmtId="4" fontId="14" fillId="0" borderId="57" xfId="24" applyNumberFormat="1" applyFont="1" applyFill="1" applyBorder="1" applyAlignment="1" applyProtection="1">
      <alignment horizontal="right" vertical="center"/>
      <protection/>
    </xf>
    <xf numFmtId="49" fontId="20" fillId="0" borderId="0" xfId="31" applyNumberFormat="1" applyFont="1" applyBorder="1" applyAlignment="1">
      <alignment horizontal="center" vertical="center"/>
      <protection/>
    </xf>
    <xf numFmtId="165" fontId="18" fillId="21" borderId="55" xfId="23" applyNumberFormat="1" applyFont="1" applyFill="1" applyBorder="1" applyAlignment="1" applyProtection="1">
      <alignment vertical="top" shrinkToFit="1"/>
      <protection locked="0"/>
    </xf>
    <xf numFmtId="165" fontId="18" fillId="21" borderId="53" xfId="23" applyNumberFormat="1" applyFont="1" applyFill="1" applyBorder="1" applyAlignment="1" applyProtection="1">
      <alignment vertical="top" shrinkToFit="1"/>
      <protection locked="0"/>
    </xf>
    <xf numFmtId="4" fontId="18" fillId="0" borderId="14" xfId="23" applyNumberFormat="1" applyFont="1" applyBorder="1" applyAlignment="1" applyProtection="1">
      <alignment vertical="top" shrinkToFit="1"/>
      <protection locked="0"/>
    </xf>
    <xf numFmtId="0" fontId="18" fillId="21" borderId="14" xfId="23" applyFont="1" applyFill="1" applyBorder="1" applyAlignment="1" applyProtection="1">
      <alignment vertical="top"/>
      <protection locked="0"/>
    </xf>
    <xf numFmtId="49" fontId="18" fillId="21" borderId="14" xfId="23" applyNumberFormat="1" applyFont="1" applyFill="1" applyBorder="1" applyAlignment="1" applyProtection="1">
      <alignment vertical="top"/>
      <protection locked="0"/>
    </xf>
    <xf numFmtId="0" fontId="83" fillId="21" borderId="14" xfId="0" applyFont="1" applyFill="1" applyBorder="1" applyAlignment="1">
      <alignment vertical="center" wrapText="1"/>
    </xf>
    <xf numFmtId="0" fontId="83" fillId="21" borderId="14" xfId="0" applyFont="1" applyFill="1" applyBorder="1" applyAlignment="1">
      <alignment horizontal="center" vertical="top"/>
    </xf>
    <xf numFmtId="49" fontId="18" fillId="21" borderId="53" xfId="23" applyNumberFormat="1" applyFont="1" applyFill="1" applyBorder="1" applyAlignment="1" applyProtection="1">
      <alignment vertical="top"/>
      <protection locked="0"/>
    </xf>
    <xf numFmtId="49" fontId="18" fillId="21" borderId="53" xfId="23" applyNumberFormat="1" applyFont="1" applyFill="1" applyBorder="1" applyAlignment="1" applyProtection="1">
      <alignment horizontal="left" vertical="top" wrapText="1"/>
      <protection locked="0"/>
    </xf>
    <xf numFmtId="0" fontId="18" fillId="21" borderId="53" xfId="23" applyFont="1" applyFill="1" applyBorder="1" applyAlignment="1" applyProtection="1">
      <alignment horizontal="center" vertical="top" shrinkToFit="1"/>
      <protection locked="0"/>
    </xf>
    <xf numFmtId="0" fontId="18" fillId="21" borderId="0" xfId="23" applyFont="1" applyFill="1" applyBorder="1" applyAlignment="1" applyProtection="1">
      <alignment vertical="top"/>
      <protection locked="0"/>
    </xf>
    <xf numFmtId="4" fontId="18" fillId="8" borderId="53" xfId="23" applyNumberFormat="1" applyFont="1" applyFill="1" applyBorder="1" applyAlignment="1" applyProtection="1">
      <alignment horizontal="right" vertical="top" shrinkToFit="1"/>
      <protection locked="0"/>
    </xf>
    <xf numFmtId="4" fontId="18" fillId="0" borderId="99" xfId="23" applyNumberFormat="1" applyFont="1" applyBorder="1" applyAlignment="1" applyProtection="1">
      <alignment horizontal="right" vertical="top" shrinkToFit="1"/>
      <protection locked="0"/>
    </xf>
    <xf numFmtId="165" fontId="18" fillId="21" borderId="53" xfId="23" applyNumberFormat="1" applyFont="1" applyFill="1" applyBorder="1" applyAlignment="1" applyProtection="1">
      <alignment horizontal="right" vertical="top" shrinkToFit="1"/>
      <protection locked="0"/>
    </xf>
    <xf numFmtId="0" fontId="83" fillId="21" borderId="14" xfId="0" applyFont="1" applyFill="1" applyBorder="1" applyAlignment="1">
      <alignment vertical="top" wrapText="1"/>
    </xf>
    <xf numFmtId="0" fontId="11" fillId="0" borderId="14" xfId="20" applyFont="1" applyBorder="1" applyAlignment="1">
      <alignment horizontal="center"/>
      <protection/>
    </xf>
    <xf numFmtId="49" fontId="11" fillId="0" borderId="14" xfId="20" applyNumberFormat="1" applyFont="1" applyBorder="1" applyAlignment="1">
      <alignment horizontal="left"/>
      <protection/>
    </xf>
    <xf numFmtId="4" fontId="14" fillId="8" borderId="23" xfId="23" applyNumberFormat="1" applyFont="1" applyFill="1" applyBorder="1" applyAlignment="1" applyProtection="1">
      <alignment horizontal="right" shrinkToFit="1"/>
      <protection locked="0"/>
    </xf>
    <xf numFmtId="0" fontId="14" fillId="0" borderId="14" xfId="20" applyFont="1" applyBorder="1" applyAlignment="1">
      <alignment horizontal="center" vertical="top"/>
      <protection/>
    </xf>
    <xf numFmtId="49" fontId="14" fillId="0" borderId="14" xfId="20" applyNumberFormat="1" applyFont="1" applyBorder="1" applyAlignment="1">
      <alignment horizontal="left" vertical="top"/>
      <protection/>
    </xf>
    <xf numFmtId="0" fontId="14" fillId="0" borderId="14" xfId="20" applyFont="1" applyBorder="1" applyAlignment="1">
      <alignment vertical="top" wrapText="1"/>
      <protection/>
    </xf>
    <xf numFmtId="49" fontId="14" fillId="0" borderId="14" xfId="20" applyNumberFormat="1" applyFont="1" applyBorder="1" applyAlignment="1">
      <alignment horizontal="center" shrinkToFit="1"/>
      <protection/>
    </xf>
    <xf numFmtId="4" fontId="14" fillId="0" borderId="14" xfId="20" applyNumberFormat="1" applyFont="1" applyBorder="1" applyAlignment="1">
      <alignment horizontal="right"/>
      <protection/>
    </xf>
    <xf numFmtId="0" fontId="14" fillId="21" borderId="18" xfId="20" applyFont="1" applyFill="1" applyBorder="1" applyAlignment="1">
      <alignment horizontal="center" vertical="top"/>
      <protection/>
    </xf>
    <xf numFmtId="0" fontId="18" fillId="21" borderId="21" xfId="31" applyNumberFormat="1" applyFont="1" applyFill="1" applyBorder="1" applyAlignment="1">
      <alignment horizontal="left" vertical="top"/>
      <protection/>
    </xf>
    <xf numFmtId="0" fontId="18" fillId="21" borderId="18" xfId="31" applyNumberFormat="1" applyFont="1" applyFill="1" applyBorder="1" applyAlignment="1">
      <alignment horizontal="left" vertical="top" wrapText="1"/>
      <protection/>
    </xf>
    <xf numFmtId="0" fontId="18" fillId="21" borderId="22" xfId="31" applyFont="1" applyFill="1" applyBorder="1" applyAlignment="1">
      <alignment vertical="top" shrinkToFit="1"/>
      <protection/>
    </xf>
    <xf numFmtId="4" fontId="14" fillId="21" borderId="19" xfId="20" applyNumberFormat="1" applyFont="1" applyFill="1" applyBorder="1" applyAlignment="1">
      <alignment horizontal="right"/>
      <protection/>
    </xf>
    <xf numFmtId="49" fontId="20" fillId="0" borderId="31" xfId="31" applyNumberFormat="1" applyFont="1" applyBorder="1" applyAlignment="1">
      <alignment horizontal="center" vertical="center"/>
      <protection/>
    </xf>
    <xf numFmtId="49" fontId="20" fillId="0" borderId="30" xfId="31" applyNumberFormat="1" applyFont="1" applyBorder="1" applyAlignment="1">
      <alignment horizontal="center" vertical="center"/>
      <protection/>
    </xf>
    <xf numFmtId="49" fontId="20" fillId="0" borderId="29" xfId="31" applyNumberFormat="1" applyFont="1" applyBorder="1" applyAlignment="1">
      <alignment horizontal="center" vertical="center"/>
      <protection/>
    </xf>
    <xf numFmtId="49" fontId="7" fillId="0" borderId="97" xfId="31" applyNumberFormat="1" applyBorder="1" applyAlignment="1">
      <alignment vertical="center"/>
      <protection/>
    </xf>
    <xf numFmtId="0" fontId="7" fillId="0" borderId="97" xfId="31" applyBorder="1" applyAlignment="1">
      <alignment vertical="center"/>
      <protection/>
    </xf>
    <xf numFmtId="0" fontId="7" fillId="0" borderId="100" xfId="31" applyBorder="1" applyAlignment="1">
      <alignment vertical="center"/>
      <protection/>
    </xf>
    <xf numFmtId="49" fontId="16" fillId="22" borderId="95" xfId="20" applyNumberFormat="1" applyFont="1" applyFill="1" applyBorder="1" applyAlignment="1">
      <alignment horizontal="left" wrapText="1"/>
      <protection/>
    </xf>
    <xf numFmtId="49" fontId="17" fillId="21" borderId="96" xfId="21" applyNumberFormat="1" applyFont="1" applyFill="1" applyBorder="1" applyAlignment="1">
      <alignment horizontal="left" wrapText="1"/>
      <protection/>
    </xf>
    <xf numFmtId="49" fontId="16" fillId="3" borderId="95" xfId="20" applyNumberFormat="1" applyFont="1" applyFill="1" applyBorder="1" applyAlignment="1">
      <alignment horizontal="left" wrapText="1"/>
      <protection/>
    </xf>
    <xf numFmtId="49" fontId="17" fillId="0" borderId="96" xfId="21" applyNumberFormat="1" applyFont="1" applyBorder="1" applyAlignment="1">
      <alignment horizontal="left" wrapText="1"/>
      <protection/>
    </xf>
    <xf numFmtId="0" fontId="20" fillId="0" borderId="0" xfId="31" applyFont="1" applyAlignment="1">
      <alignment horizontal="center"/>
      <protection/>
    </xf>
    <xf numFmtId="49" fontId="23" fillId="3" borderId="95" xfId="20" applyNumberFormat="1" applyFont="1" applyFill="1" applyBorder="1" applyAlignment="1">
      <alignment horizontal="left" wrapText="1"/>
      <protection/>
    </xf>
    <xf numFmtId="49" fontId="36" fillId="0" borderId="35" xfId="23" applyNumberFormat="1" applyFont="1" applyBorder="1" applyAlignment="1" applyProtection="1">
      <alignment horizontal="left" vertical="top" wrapText="1"/>
      <protection locked="0"/>
    </xf>
    <xf numFmtId="49" fontId="36" fillId="0" borderId="42" xfId="23" applyNumberFormat="1" applyFont="1" applyBorder="1" applyAlignment="1" applyProtection="1">
      <alignment horizontal="left" vertical="top" wrapText="1"/>
      <protection locked="0"/>
    </xf>
    <xf numFmtId="49" fontId="80" fillId="3" borderId="95" xfId="20" applyNumberFormat="1" applyFont="1" applyFill="1" applyBorder="1" applyAlignment="1">
      <alignment horizontal="left" wrapText="1"/>
      <protection/>
    </xf>
    <xf numFmtId="49" fontId="81" fillId="0" borderId="96" xfId="21" applyNumberFormat="1" applyFont="1" applyBorder="1" applyAlignment="1">
      <alignment horizontal="left" wrapText="1"/>
      <protection/>
    </xf>
    <xf numFmtId="0" fontId="8" fillId="0" borderId="0" xfId="20" applyFont="1" applyAlignment="1">
      <alignment horizontal="center"/>
      <protection/>
    </xf>
    <xf numFmtId="0" fontId="1" fillId="0" borderId="101" xfId="20" applyFont="1" applyBorder="1" applyAlignment="1">
      <alignment horizontal="center"/>
      <protection/>
    </xf>
    <xf numFmtId="0" fontId="1" fillId="0" borderId="102" xfId="20" applyFont="1" applyBorder="1" applyAlignment="1">
      <alignment horizontal="center"/>
      <protection/>
    </xf>
    <xf numFmtId="49" fontId="1" fillId="0" borderId="103" xfId="20" applyNumberFormat="1" applyFont="1" applyBorder="1" applyAlignment="1">
      <alignment horizontal="center"/>
      <protection/>
    </xf>
    <xf numFmtId="0" fontId="1" fillId="0" borderId="104" xfId="20" applyFont="1" applyBorder="1" applyAlignment="1">
      <alignment horizontal="center"/>
      <protection/>
    </xf>
    <xf numFmtId="0" fontId="1" fillId="0" borderId="105" xfId="20" applyFont="1" applyBorder="1" applyAlignment="1">
      <alignment horizontal="center" shrinkToFit="1"/>
      <protection/>
    </xf>
    <xf numFmtId="0" fontId="1" fillId="0" borderId="13" xfId="20" applyFont="1" applyBorder="1" applyAlignment="1">
      <alignment horizontal="center" shrinkToFit="1"/>
      <protection/>
    </xf>
    <xf numFmtId="0" fontId="1" fillId="0" borderId="106" xfId="20" applyFont="1" applyBorder="1" applyAlignment="1">
      <alignment horizontal="center" shrinkToFit="1"/>
      <protection/>
    </xf>
    <xf numFmtId="49" fontId="16" fillId="3" borderId="107" xfId="20" applyNumberFormat="1" applyFont="1" applyFill="1" applyBorder="1" applyAlignment="1">
      <alignment horizontal="left" wrapText="1"/>
      <protection/>
    </xf>
    <xf numFmtId="49" fontId="17" fillId="0" borderId="108" xfId="21" applyNumberFormat="1" applyFont="1" applyBorder="1" applyAlignment="1">
      <alignment horizontal="left" wrapText="1"/>
      <protection/>
    </xf>
    <xf numFmtId="49" fontId="16" fillId="3" borderId="95" xfId="20" applyNumberFormat="1" applyFont="1" applyFill="1" applyBorder="1" applyAlignment="1">
      <alignment horizontal="left" vertical="center" wrapText="1"/>
      <protection/>
    </xf>
    <xf numFmtId="49" fontId="17" fillId="0" borderId="96" xfId="21" applyNumberFormat="1" applyFont="1" applyBorder="1" applyAlignment="1">
      <alignment horizontal="left" vertical="center" wrapText="1"/>
      <protection/>
    </xf>
    <xf numFmtId="49" fontId="16" fillId="3" borderId="107" xfId="20" applyNumberFormat="1" applyFont="1" applyFill="1" applyBorder="1" applyAlignment="1">
      <alignment horizontal="left" vertical="top" wrapText="1"/>
      <protection/>
    </xf>
    <xf numFmtId="49" fontId="16" fillId="3" borderId="108" xfId="20" applyNumberFormat="1" applyFont="1" applyFill="1" applyBorder="1" applyAlignment="1">
      <alignment horizontal="left" vertical="top" wrapText="1"/>
      <protection/>
    </xf>
    <xf numFmtId="49" fontId="16" fillId="3" borderId="108" xfId="20" applyNumberFormat="1" applyFont="1" applyFill="1" applyBorder="1" applyAlignment="1">
      <alignment horizontal="left" wrapText="1"/>
      <protection/>
    </xf>
    <xf numFmtId="49" fontId="16" fillId="3" borderId="48" xfId="20" applyNumberFormat="1" applyFont="1" applyFill="1" applyBorder="1" applyAlignment="1">
      <alignment horizontal="left" vertical="top" wrapText="1"/>
      <protection/>
    </xf>
    <xf numFmtId="49" fontId="16" fillId="3" borderId="92" xfId="20" applyNumberFormat="1" applyFont="1" applyFill="1" applyBorder="1" applyAlignment="1">
      <alignment horizontal="left" vertical="top" wrapText="1"/>
      <protection/>
    </xf>
    <xf numFmtId="49" fontId="17" fillId="0" borderId="109" xfId="21" applyNumberFormat="1" applyFont="1" applyBorder="1" applyAlignment="1">
      <alignment horizontal="left" wrapText="1"/>
      <protection/>
    </xf>
    <xf numFmtId="0" fontId="11" fillId="2" borderId="16" xfId="20" applyFont="1" applyFill="1" applyBorder="1" applyAlignment="1">
      <alignment horizontal="center"/>
      <protection/>
    </xf>
    <xf numFmtId="0" fontId="11" fillId="2" borderId="17" xfId="20" applyFont="1" applyFill="1" applyBorder="1" applyAlignment="1">
      <alignment horizontal="center"/>
      <protection/>
    </xf>
    <xf numFmtId="0" fontId="11" fillId="2" borderId="15" xfId="20" applyFont="1" applyFill="1" applyBorder="1" applyAlignment="1">
      <alignment horizontal="center"/>
      <protection/>
    </xf>
    <xf numFmtId="0" fontId="1" fillId="0" borderId="103" xfId="20" applyFont="1" applyBorder="1" applyAlignment="1">
      <alignment horizontal="center"/>
      <protection/>
    </xf>
    <xf numFmtId="0" fontId="1" fillId="0" borderId="105" xfId="20" applyFont="1" applyBorder="1" applyAlignment="1">
      <alignment horizontal="left"/>
      <protection/>
    </xf>
    <xf numFmtId="0" fontId="1" fillId="0" borderId="13" xfId="20" applyFont="1" applyBorder="1" applyAlignment="1">
      <alignment horizontal="left"/>
      <protection/>
    </xf>
    <xf numFmtId="0" fontId="1" fillId="0" borderId="106" xfId="20" applyFont="1" applyBorder="1" applyAlignment="1">
      <alignment horizontal="left"/>
      <protection/>
    </xf>
    <xf numFmtId="0" fontId="11" fillId="2" borderId="31" xfId="21" applyFont="1" applyFill="1" applyBorder="1" applyAlignment="1">
      <alignment horizontal="center"/>
      <protection/>
    </xf>
    <xf numFmtId="0" fontId="11" fillId="2" borderId="30" xfId="21" applyFont="1" applyFill="1" applyBorder="1" applyAlignment="1">
      <alignment horizontal="center"/>
      <protection/>
    </xf>
    <xf numFmtId="0" fontId="11" fillId="2" borderId="29" xfId="21" applyFont="1" applyFill="1" applyBorder="1" applyAlignment="1">
      <alignment horizontal="center"/>
      <protection/>
    </xf>
    <xf numFmtId="3" fontId="11" fillId="2" borderId="110" xfId="21" applyNumberFormat="1" applyFont="1" applyFill="1" applyBorder="1" applyAlignment="1">
      <alignment horizontal="center"/>
      <protection/>
    </xf>
    <xf numFmtId="3" fontId="11" fillId="2" borderId="30" xfId="21" applyNumberFormat="1" applyFont="1" applyFill="1" applyBorder="1" applyAlignment="1">
      <alignment horizontal="center"/>
      <protection/>
    </xf>
    <xf numFmtId="3" fontId="11" fillId="2" borderId="25" xfId="21" applyNumberFormat="1" applyFont="1" applyFill="1" applyBorder="1" applyAlignment="1">
      <alignment horizontal="center"/>
      <protection/>
    </xf>
    <xf numFmtId="49" fontId="17" fillId="0" borderId="96" xfId="0" applyNumberFormat="1" applyFont="1" applyBorder="1" applyAlignment="1">
      <alignment horizontal="left" wrapText="1"/>
    </xf>
    <xf numFmtId="49" fontId="16" fillId="3" borderId="111" xfId="20" applyNumberFormat="1" applyFont="1" applyFill="1" applyBorder="1" applyAlignment="1">
      <alignment horizontal="left" wrapText="1"/>
      <protection/>
    </xf>
    <xf numFmtId="49" fontId="16" fillId="3" borderId="112" xfId="20" applyNumberFormat="1" applyFont="1" applyFill="1" applyBorder="1" applyAlignment="1">
      <alignment horizontal="left" wrapText="1"/>
      <protection/>
    </xf>
    <xf numFmtId="49" fontId="16" fillId="0" borderId="95" xfId="20" applyNumberFormat="1" applyFont="1" applyFill="1" applyBorder="1" applyAlignment="1">
      <alignment horizontal="left" wrapText="1"/>
      <protection/>
    </xf>
    <xf numFmtId="49" fontId="17" fillId="0" borderId="96" xfId="21" applyNumberFormat="1" applyFont="1" applyFill="1" applyBorder="1" applyAlignment="1">
      <alignment horizontal="left" wrapText="1"/>
      <protection/>
    </xf>
    <xf numFmtId="3" fontId="7" fillId="6" borderId="14" xfId="23" applyNumberFormat="1" applyFont="1" applyFill="1" applyBorder="1" applyAlignment="1">
      <alignment vertical="center"/>
      <protection/>
    </xf>
    <xf numFmtId="0" fontId="22" fillId="0" borderId="0" xfId="23" applyFont="1" applyAlignment="1">
      <alignment horizontal="center"/>
      <protection/>
    </xf>
    <xf numFmtId="3" fontId="7" fillId="0" borderId="17" xfId="23" applyNumberFormat="1" applyBorder="1" applyAlignment="1">
      <alignment vertical="center"/>
      <protection/>
    </xf>
    <xf numFmtId="3" fontId="22" fillId="0" borderId="17" xfId="23" applyNumberFormat="1" applyFont="1" applyBorder="1" applyAlignment="1">
      <alignment vertical="center"/>
      <protection/>
    </xf>
    <xf numFmtId="4" fontId="22" fillId="6" borderId="17" xfId="23" applyNumberFormat="1" applyFont="1" applyFill="1" applyBorder="1" applyAlignment="1" applyProtection="1">
      <alignment horizontal="center" vertical="top"/>
      <protection locked="0"/>
    </xf>
    <xf numFmtId="4" fontId="22" fillId="6" borderId="15" xfId="23" applyNumberFormat="1" applyFont="1" applyFill="1" applyBorder="1" applyAlignment="1" applyProtection="1">
      <alignment horizontal="center" vertical="top"/>
      <protection locked="0"/>
    </xf>
    <xf numFmtId="49" fontId="18" fillId="0" borderId="35" xfId="23" applyNumberFormat="1" applyFont="1" applyBorder="1" applyAlignment="1" applyProtection="1">
      <alignment horizontal="left" vertical="top" wrapText="1"/>
      <protection locked="0"/>
    </xf>
    <xf numFmtId="49" fontId="36" fillId="0" borderId="0" xfId="23" applyNumberFormat="1" applyFont="1" applyBorder="1" applyAlignment="1" applyProtection="1">
      <alignment horizontal="left" vertical="top" wrapText="1"/>
      <protection locked="0"/>
    </xf>
    <xf numFmtId="0" fontId="20" fillId="0" borderId="0" xfId="23" applyFont="1" applyBorder="1" applyAlignment="1" applyProtection="1">
      <alignment horizontal="center"/>
      <protection locked="0"/>
    </xf>
    <xf numFmtId="49" fontId="7" fillId="0" borderId="15" xfId="23" applyNumberFormat="1" applyFont="1" applyBorder="1" applyAlignment="1" applyProtection="1">
      <alignment vertical="center"/>
      <protection locked="0"/>
    </xf>
    <xf numFmtId="49" fontId="7" fillId="6" borderId="15" xfId="23" applyNumberFormat="1" applyFont="1" applyFill="1" applyBorder="1" applyAlignment="1" applyProtection="1">
      <alignment vertical="center"/>
      <protection locked="0"/>
    </xf>
    <xf numFmtId="0" fontId="20" fillId="0" borderId="0" xfId="23" applyFont="1" applyBorder="1" applyAlignment="1">
      <alignment horizontal="center"/>
      <protection/>
    </xf>
    <xf numFmtId="49" fontId="7" fillId="0" borderId="15" xfId="23" applyNumberFormat="1" applyFont="1" applyBorder="1" applyAlignment="1">
      <alignment vertical="center"/>
      <protection/>
    </xf>
    <xf numFmtId="49" fontId="7" fillId="6" borderId="15" xfId="23" applyNumberFormat="1" applyFont="1" applyFill="1" applyBorder="1" applyAlignment="1">
      <alignment vertical="center"/>
      <protection/>
    </xf>
    <xf numFmtId="0" fontId="28" fillId="9" borderId="0" xfId="24" applyNumberFormat="1" applyFont="1" applyFill="1" applyAlignment="1" applyProtection="1">
      <alignment horizontal="center" vertical="center"/>
      <protection/>
    </xf>
    <xf numFmtId="0" fontId="8" fillId="0" borderId="0" xfId="30" applyFont="1" applyAlignment="1" applyProtection="1">
      <alignment horizontal="center"/>
      <protection/>
    </xf>
    <xf numFmtId="0" fontId="28" fillId="0" borderId="0" xfId="29" applyFont="1" applyBorder="1" applyAlignment="1">
      <alignment horizontal="center" wrapText="1"/>
      <protection/>
    </xf>
    <xf numFmtId="0" fontId="20" fillId="0" borderId="0" xfId="29" applyFont="1" applyBorder="1" applyAlignment="1">
      <alignment horizontal="center"/>
      <protection/>
    </xf>
    <xf numFmtId="0" fontId="74" fillId="0" borderId="85" xfId="29" applyFont="1" applyBorder="1" applyAlignment="1">
      <alignment horizontal="center"/>
      <protection/>
    </xf>
    <xf numFmtId="0" fontId="41" fillId="0" borderId="40" xfId="26" applyFont="1" applyBorder="1" applyAlignment="1">
      <alignment horizontal="center"/>
      <protection/>
    </xf>
    <xf numFmtId="0" fontId="41" fillId="0" borderId="113" xfId="26" applyFont="1" applyBorder="1" applyAlignment="1">
      <alignment horizontal="center"/>
      <protection/>
    </xf>
    <xf numFmtId="0" fontId="41" fillId="0" borderId="114" xfId="26" applyFont="1" applyBorder="1" applyAlignment="1">
      <alignment horizontal="center"/>
      <protection/>
    </xf>
    <xf numFmtId="0" fontId="0" fillId="0" borderId="115" xfId="26" applyFont="1" applyBorder="1" applyAlignment="1">
      <alignment horizontal="center"/>
      <protection/>
    </xf>
    <xf numFmtId="0" fontId="0" fillId="0" borderId="116" xfId="26" applyFont="1" applyBorder="1" applyAlignment="1">
      <alignment horizontal="center"/>
      <protection/>
    </xf>
    <xf numFmtId="49" fontId="0" fillId="0" borderId="117" xfId="26" applyNumberFormat="1" applyFont="1" applyBorder="1" applyAlignment="1">
      <alignment horizontal="center"/>
      <protection/>
    </xf>
    <xf numFmtId="49" fontId="0" fillId="0" borderId="118" xfId="26" applyNumberFormat="1" applyFont="1" applyBorder="1" applyAlignment="1">
      <alignment horizontal="center"/>
      <protection/>
    </xf>
    <xf numFmtId="49" fontId="75" fillId="0" borderId="119" xfId="0" applyNumberFormat="1" applyFont="1" applyBorder="1" applyAlignment="1">
      <alignment horizontal="center"/>
    </xf>
    <xf numFmtId="4" fontId="72" fillId="0" borderId="14" xfId="24" applyNumberFormat="1" applyFont="1" applyFill="1" applyBorder="1" applyAlignment="1">
      <alignment horizontal="center"/>
      <protection/>
    </xf>
    <xf numFmtId="49" fontId="1" fillId="0" borderId="0" xfId="24" applyNumberFormat="1" applyFill="1" applyAlignment="1">
      <alignment horizontal="left" vertical="top" wrapText="1"/>
      <protection/>
    </xf>
    <xf numFmtId="49" fontId="74" fillId="0" borderId="0" xfId="24" applyNumberFormat="1" applyFont="1" applyFill="1" applyAlignment="1">
      <alignment horizontal="center"/>
      <protection/>
    </xf>
    <xf numFmtId="0" fontId="22" fillId="0" borderId="0" xfId="21" applyFont="1" applyBorder="1" applyAlignment="1">
      <alignment horizontal="left" vertical="center"/>
      <protection/>
    </xf>
    <xf numFmtId="0" fontId="28" fillId="0" borderId="120" xfId="21" applyFont="1" applyBorder="1" applyAlignment="1">
      <alignment horizontal="center" vertical="center"/>
      <protection/>
    </xf>
    <xf numFmtId="0" fontId="28" fillId="0" borderId="97" xfId="21" applyFont="1" applyBorder="1" applyAlignment="1">
      <alignment horizontal="center" vertical="center"/>
      <protection/>
    </xf>
    <xf numFmtId="0" fontId="28" fillId="0" borderId="100" xfId="21" applyFont="1" applyBorder="1" applyAlignment="1">
      <alignment horizontal="center" vertical="center"/>
      <protection/>
    </xf>
    <xf numFmtId="49" fontId="20" fillId="4" borderId="35" xfId="21" applyNumberFormat="1" applyFont="1" applyFill="1" applyBorder="1" applyAlignment="1">
      <alignment horizontal="left" vertical="center" wrapText="1"/>
      <protection/>
    </xf>
    <xf numFmtId="0" fontId="7" fillId="4" borderId="35" xfId="21" applyFill="1" applyBorder="1" applyAlignment="1">
      <alignment wrapText="1"/>
      <protection/>
    </xf>
    <xf numFmtId="0" fontId="7" fillId="4" borderId="45" xfId="21" applyFill="1" applyBorder="1" applyAlignment="1">
      <alignment wrapText="1"/>
      <protection/>
    </xf>
    <xf numFmtId="49" fontId="22" fillId="4" borderId="0" xfId="21" applyNumberFormat="1" applyFont="1" applyFill="1" applyBorder="1" applyAlignment="1">
      <alignment horizontal="left" vertical="center" wrapText="1"/>
      <protection/>
    </xf>
    <xf numFmtId="0" fontId="7" fillId="4" borderId="0" xfId="21" applyFill="1" applyAlignment="1">
      <alignment wrapText="1"/>
      <protection/>
    </xf>
    <xf numFmtId="0" fontId="7" fillId="4" borderId="27" xfId="21" applyFill="1" applyBorder="1" applyAlignment="1">
      <alignment wrapText="1"/>
      <protection/>
    </xf>
    <xf numFmtId="49" fontId="22" fillId="4" borderId="42" xfId="21" applyNumberFormat="1" applyFont="1" applyFill="1" applyBorder="1" applyAlignment="1">
      <alignment horizontal="left" vertical="center" wrapText="1"/>
      <protection/>
    </xf>
    <xf numFmtId="0" fontId="22" fillId="4" borderId="42" xfId="21" applyFont="1" applyFill="1" applyBorder="1" applyAlignment="1">
      <alignment horizontal="left" vertical="center" wrapText="1"/>
      <protection/>
    </xf>
    <xf numFmtId="0" fontId="22" fillId="4" borderId="43" xfId="21" applyFont="1" applyFill="1" applyBorder="1" applyAlignment="1">
      <alignment horizontal="left" vertical="center" wrapText="1"/>
      <protection/>
    </xf>
    <xf numFmtId="0" fontId="22" fillId="0" borderId="35" xfId="21" applyFont="1" applyBorder="1" applyAlignment="1">
      <alignment horizontal="left" vertical="center"/>
      <protection/>
    </xf>
    <xf numFmtId="0" fontId="22" fillId="0" borderId="42" xfId="21" applyFont="1" applyBorder="1" applyAlignment="1">
      <alignment horizontal="left" vertical="center"/>
      <protection/>
    </xf>
    <xf numFmtId="0" fontId="7" fillId="0" borderId="42" xfId="21" applyBorder="1" applyAlignment="1">
      <alignment horizontal="left" vertical="center"/>
      <protection/>
    </xf>
    <xf numFmtId="1" fontId="7" fillId="0" borderId="42" xfId="21" applyNumberFormat="1" applyFont="1" applyBorder="1" applyAlignment="1">
      <alignment horizontal="right" indent="1"/>
      <protection/>
    </xf>
    <xf numFmtId="0" fontId="7" fillId="0" borderId="42" xfId="21" applyFont="1" applyBorder="1" applyAlignment="1">
      <alignment horizontal="right" indent="1"/>
      <protection/>
    </xf>
    <xf numFmtId="0" fontId="7" fillId="0" borderId="43" xfId="21" applyFont="1" applyBorder="1" applyAlignment="1">
      <alignment horizontal="right" indent="1"/>
      <protection/>
    </xf>
    <xf numFmtId="4" fontId="30" fillId="0" borderId="16" xfId="21" applyNumberFormat="1" applyFont="1" applyBorder="1" applyAlignment="1">
      <alignment horizontal="right" vertical="center" indent="1"/>
      <protection/>
    </xf>
    <xf numFmtId="4" fontId="30" fillId="0" borderId="15" xfId="21" applyNumberFormat="1" applyFont="1" applyBorder="1" applyAlignment="1">
      <alignment horizontal="right" vertical="center" indent="1"/>
      <protection/>
    </xf>
    <xf numFmtId="4" fontId="30" fillId="0" borderId="47" xfId="21" applyNumberFormat="1" applyFont="1" applyBorder="1" applyAlignment="1">
      <alignment horizontal="right" vertical="center" indent="1"/>
      <protection/>
    </xf>
    <xf numFmtId="4" fontId="31" fillId="0" borderId="16" xfId="21" applyNumberFormat="1" applyFont="1" applyBorder="1" applyAlignment="1">
      <alignment vertical="center"/>
      <protection/>
    </xf>
    <xf numFmtId="4" fontId="31" fillId="0" borderId="17" xfId="21" applyNumberFormat="1" applyFont="1" applyBorder="1" applyAlignment="1">
      <alignment vertical="center"/>
      <protection/>
    </xf>
    <xf numFmtId="4" fontId="31" fillId="0" borderId="16" xfId="21" applyNumberFormat="1" applyFont="1" applyBorder="1" applyAlignment="1">
      <alignment horizontal="right" vertical="center" indent="1"/>
      <protection/>
    </xf>
    <xf numFmtId="4" fontId="31" fillId="0" borderId="15" xfId="21" applyNumberFormat="1" applyFont="1" applyBorder="1" applyAlignment="1">
      <alignment horizontal="right" vertical="center" indent="1"/>
      <protection/>
    </xf>
    <xf numFmtId="4" fontId="31" fillId="0" borderId="47" xfId="21" applyNumberFormat="1" applyFont="1" applyBorder="1" applyAlignment="1">
      <alignment horizontal="right" vertical="center" indent="1"/>
      <protection/>
    </xf>
    <xf numFmtId="4" fontId="31" fillId="0" borderId="16" xfId="21" applyNumberFormat="1" applyFont="1" applyBorder="1" applyAlignment="1">
      <alignment horizontal="right" vertical="center"/>
      <protection/>
    </xf>
    <xf numFmtId="4" fontId="31" fillId="0" borderId="17" xfId="21" applyNumberFormat="1" applyFont="1" applyBorder="1" applyAlignment="1">
      <alignment horizontal="right" vertical="center"/>
      <protection/>
    </xf>
    <xf numFmtId="49" fontId="21" fillId="0" borderId="16" xfId="21" applyNumberFormat="1" applyFont="1" applyBorder="1" applyAlignment="1">
      <alignment vertical="center" wrapText="1"/>
      <protection/>
    </xf>
    <xf numFmtId="49" fontId="21" fillId="0" borderId="17" xfId="21" applyNumberFormat="1" applyFont="1" applyBorder="1" applyAlignment="1">
      <alignment vertical="center" wrapText="1"/>
      <protection/>
    </xf>
    <xf numFmtId="4" fontId="31" fillId="0" borderId="48" xfId="21" applyNumberFormat="1" applyFont="1" applyBorder="1" applyAlignment="1">
      <alignment horizontal="right" vertical="center"/>
      <protection/>
    </xf>
    <xf numFmtId="4" fontId="31" fillId="0" borderId="42" xfId="21" applyNumberFormat="1" applyFont="1" applyBorder="1" applyAlignment="1">
      <alignment horizontal="right" vertical="center"/>
      <protection/>
    </xf>
    <xf numFmtId="4" fontId="31" fillId="0" borderId="35" xfId="21" applyNumberFormat="1" applyFont="1" applyBorder="1" applyAlignment="1">
      <alignment horizontal="right" vertical="center"/>
      <protection/>
    </xf>
    <xf numFmtId="4" fontId="32" fillId="4" borderId="30" xfId="21" applyNumberFormat="1" applyFont="1" applyFill="1" applyBorder="1" applyAlignment="1">
      <alignment horizontal="right" vertical="center"/>
      <protection/>
    </xf>
    <xf numFmtId="2" fontId="32" fillId="4" borderId="30" xfId="21" applyNumberFormat="1" applyFont="1" applyFill="1" applyBorder="1" applyAlignment="1">
      <alignment horizontal="right" vertical="center"/>
      <protection/>
    </xf>
    <xf numFmtId="0" fontId="22" fillId="0" borderId="42" xfId="21" applyFont="1" applyBorder="1" applyAlignment="1">
      <alignment horizontal="center" vertical="center"/>
      <protection/>
    </xf>
    <xf numFmtId="0" fontId="7" fillId="0" borderId="42" xfId="21" applyBorder="1" applyAlignment="1">
      <alignment horizontal="center" vertical="center"/>
      <protection/>
    </xf>
    <xf numFmtId="0" fontId="7" fillId="0" borderId="35" xfId="21" applyBorder="1" applyAlignment="1">
      <alignment horizontal="center"/>
      <protection/>
    </xf>
    <xf numFmtId="3" fontId="7" fillId="0" borderId="17" xfId="21" applyNumberFormat="1" applyBorder="1" applyAlignment="1">
      <alignment vertical="center"/>
      <protection/>
    </xf>
    <xf numFmtId="3" fontId="7" fillId="0" borderId="17" xfId="21" applyNumberFormat="1" applyBorder="1" applyAlignment="1">
      <alignment vertical="center" wrapText="1"/>
      <protection/>
    </xf>
    <xf numFmtId="3" fontId="22" fillId="0" borderId="17" xfId="21" applyNumberFormat="1" applyFont="1" applyBorder="1" applyAlignment="1">
      <alignment vertical="center"/>
      <protection/>
    </xf>
    <xf numFmtId="3" fontId="22" fillId="0" borderId="17" xfId="21" applyNumberFormat="1" applyFont="1" applyBorder="1" applyAlignment="1">
      <alignment vertical="center" wrapText="1"/>
      <protection/>
    </xf>
    <xf numFmtId="3" fontId="7" fillId="4" borderId="16" xfId="21" applyNumberFormat="1" applyFill="1" applyBorder="1" applyAlignment="1">
      <alignment vertical="center"/>
      <protection/>
    </xf>
    <xf numFmtId="3" fontId="7" fillId="4" borderId="17" xfId="21" applyNumberFormat="1" applyFill="1" applyBorder="1" applyAlignment="1">
      <alignment vertical="center"/>
      <protection/>
    </xf>
    <xf numFmtId="3" fontId="7" fillId="4" borderId="15" xfId="21" applyNumberFormat="1" applyFill="1" applyBorder="1" applyAlignment="1">
      <alignment vertical="center"/>
      <protection/>
    </xf>
    <xf numFmtId="0" fontId="20" fillId="0" borderId="0" xfId="21" applyFont="1" applyAlignment="1">
      <alignment horizontal="center"/>
      <protection/>
    </xf>
    <xf numFmtId="49" fontId="7" fillId="0" borderId="17" xfId="21" applyNumberFormat="1" applyBorder="1" applyAlignment="1">
      <alignment vertical="center"/>
      <protection/>
    </xf>
    <xf numFmtId="0" fontId="7" fillId="0" borderId="17" xfId="21" applyBorder="1" applyAlignment="1">
      <alignment vertical="center"/>
      <protection/>
    </xf>
    <xf numFmtId="0" fontId="7" fillId="0" borderId="15" xfId="21" applyBorder="1" applyAlignment="1">
      <alignment vertical="center"/>
      <protection/>
    </xf>
    <xf numFmtId="49" fontId="7" fillId="4" borderId="17" xfId="21" applyNumberFormat="1" applyFill="1" applyBorder="1" applyAlignment="1">
      <alignment vertical="center"/>
      <protection/>
    </xf>
    <xf numFmtId="0" fontId="7" fillId="4" borderId="17" xfId="21" applyFill="1" applyBorder="1" applyAlignment="1">
      <alignment vertical="center"/>
      <protection/>
    </xf>
    <xf numFmtId="0" fontId="7" fillId="4" borderId="15" xfId="21" applyFill="1" applyBorder="1" applyAlignment="1">
      <alignment vertical="center"/>
      <protection/>
    </xf>
    <xf numFmtId="0" fontId="18" fillId="21" borderId="35" xfId="0" applyFont="1" applyFill="1" applyBorder="1" applyAlignment="1">
      <alignment horizontal="left" vertical="top" wrapText="1"/>
    </xf>
    <xf numFmtId="0" fontId="18" fillId="21" borderId="35" xfId="0" applyFont="1" applyFill="1" applyBorder="1" applyAlignment="1">
      <alignment vertical="top" wrapText="1"/>
    </xf>
    <xf numFmtId="0" fontId="11" fillId="2" borderId="40" xfId="21" applyFont="1" applyFill="1" applyBorder="1" applyAlignment="1">
      <alignment horizontal="center" vertical="center"/>
      <protection/>
    </xf>
    <xf numFmtId="0" fontId="11" fillId="2" borderId="113" xfId="21" applyFont="1" applyFill="1" applyBorder="1" applyAlignment="1">
      <alignment horizontal="center" vertical="center"/>
      <protection/>
    </xf>
    <xf numFmtId="0" fontId="11" fillId="2" borderId="114" xfId="21" applyFont="1" applyFill="1" applyBorder="1" applyAlignment="1">
      <alignment horizontal="center" vertical="center"/>
      <protection/>
    </xf>
    <xf numFmtId="0" fontId="11" fillId="2" borderId="49" xfId="21" applyFont="1" applyFill="1" applyBorder="1" applyAlignment="1">
      <alignment horizontal="center" vertical="center"/>
      <protection/>
    </xf>
    <xf numFmtId="0" fontId="11" fillId="2" borderId="50" xfId="21" applyFont="1" applyFill="1" applyBorder="1" applyAlignment="1">
      <alignment horizontal="center" vertical="center"/>
      <protection/>
    </xf>
    <xf numFmtId="0" fontId="11" fillId="2" borderId="51" xfId="21" applyFont="1" applyFill="1" applyBorder="1" applyAlignment="1">
      <alignment horizontal="center" vertical="center"/>
      <protection/>
    </xf>
    <xf numFmtId="3" fontId="11" fillId="2" borderId="29" xfId="21" applyNumberFormat="1" applyFont="1" applyFill="1" applyBorder="1" applyAlignment="1">
      <alignment horizontal="center"/>
      <protection/>
    </xf>
    <xf numFmtId="49" fontId="14" fillId="3" borderId="95" xfId="20" applyNumberFormat="1" applyFont="1" applyFill="1" applyBorder="1" applyAlignment="1">
      <alignment horizontal="left" wrapText="1"/>
      <protection/>
    </xf>
    <xf numFmtId="49" fontId="1" fillId="0" borderId="96" xfId="21" applyNumberFormat="1" applyFont="1" applyBorder="1" applyAlignment="1">
      <alignment horizontal="left" wrapText="1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 2" xfId="21"/>
    <cellStyle name="Normální 2 2" xfId="22"/>
    <cellStyle name="Normální 3" xfId="23"/>
    <cellStyle name="Normální 4" xfId="24"/>
    <cellStyle name="Čárka 2" xfId="25"/>
    <cellStyle name="normální_POL.XLS 2" xfId="26"/>
    <cellStyle name="Podhlavička" xfId="27"/>
    <cellStyle name="normální_699V102" xfId="28"/>
    <cellStyle name="Normální 5" xfId="29"/>
    <cellStyle name="Normální 6" xfId="30"/>
    <cellStyle name="Normální 10" xfId="31"/>
    <cellStyle name="Normální 8" xfId="32"/>
    <cellStyle name="normální 2 3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externalLink" Target="externalLinks/externalLink6.xml" /><Relationship Id="rId33" Type="http://schemas.openxmlformats.org/officeDocument/2006/relationships/externalLink" Target="externalLinks/externalLink7.xml" /><Relationship Id="rId34" Type="http://schemas.openxmlformats.org/officeDocument/2006/relationships/externalLink" Target="externalLinks/externalLink8.xml" /><Relationship Id="rId35" Type="http://schemas.openxmlformats.org/officeDocument/2006/relationships/externalLink" Target="externalLinks/externalLink9.xml" /><Relationship Id="rId36" Type="http://schemas.openxmlformats.org/officeDocument/2006/relationships/externalLink" Target="externalLinks/externalLink10.xml" /><Relationship Id="rId37" Type="http://schemas.openxmlformats.org/officeDocument/2006/relationships/externalLink" Target="externalLinks/externalLink11.xml" /><Relationship Id="rId38" Type="http://schemas.openxmlformats.org/officeDocument/2006/relationships/externalLink" Target="externalLinks/externalLink12.xml" /><Relationship Id="rId39" Type="http://schemas.openxmlformats.org/officeDocument/2006/relationships/externalLink" Target="externalLinks/externalLink13.xml" /><Relationship Id="rId40" Type="http://schemas.openxmlformats.org/officeDocument/2006/relationships/customXml" Target="../customXml/item1.xml" /><Relationship Id="rId41" Type="http://schemas.openxmlformats.org/officeDocument/2006/relationships/customXml" Target="../customXml/item2.xml" /><Relationship Id="rId42" Type="http://schemas.openxmlformats.org/officeDocument/2006/relationships/customXml" Target="../customXml/item3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okal.jaroslav\Documents\aktivni\hapalova\Rozpocty\SO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okal.jaroslav\Documents\aktivni\hapalova\Rozpocty\D.1%20SO%20+%20IO\1.%20SO%20Stavebn&#237;%20objekty\SO%2001%20Hlavn&#237;%20budova\D.1.1%20Architektonicko-stavebn&#237;%20&#345;e&#353;en&#237;\SO%2001%20OBJEKT%20&#352;KOLY%20-%20rozpo&#269;et%20ARS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okal.jaroslav\Documents\aktivni\hala_botanicka\kontrola\Gymnasium%20L.Da&#328;ka-SO%2003-p&#345;&#237;pojka%20plynu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okal.jaroslav\OneDrive%20-%20Jihomoravsk&#253;%20kraj\hapalova\soutez\dodatecne_informace\upresneni_ZS%20Hapalova_soupis_praci_k_ocenen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okal.jaroslav\Documents\aktivni\hala_botanicka\kontrola\GymBotanick&#225;_ZTI%20PREULOZEN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okal.jaroslav\Documents\aktivni\hala_botanicka\kontrola\Gymnasium%20L.Da&#328;ka-SO%2002-hala_kontrol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okal.jaroslav\Documents\aktivni\hala_botanicka\kontrola\Gymnasium%20L.Da&#328;ka-SO%2004-komunikace%20a%20Z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okal.jaroslav\Documents\aktivni\hala_botanicka\kontrola\Gymnasium%20L.Da&#328;ka-SO%2006-oplocen&#237;%20a%20sadov&#233;%20&#250;prav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okal.jaroslav\Documents\aktivni\hala_botanicka\demolice\rozpocty\Are&#225;l%20sportovn&#237;ch%20nad&#283;j&#237;%20,sport.gymnasium%20L.%20Da&#328;ka,demolice-SO%2002%20p&#345;&#237;stavba%20&#353;ate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okal.jaroslav\Documents\aktivni\hala_botanicka\demolice\rozpocty\Are&#225;l%20sportovn&#237;ch%20nad&#283;j&#237;%20,sport.gymnasium%20L.%20Da&#328;ka,demolice-SO%2004%20zru&#353;en&#237;%20p&#345;&#237;pojek%20plynu+HUPU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okal.jaroslav\Documents\aktivni\hala_botanicka\kontrola\D.1.4.b.00%20Gymn&#225;zium%20Botanick&#225;_VZT_rozpo&#269;e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TS%20Stavitel%202016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PZTS"/>
      <sheetName val="VSS"/>
      <sheetName val="SK"/>
      <sheetName val="Invalidé"/>
    </sheetNames>
    <sheetDataSet>
      <sheetData sheetId="0">
        <row r="1">
          <cell r="J1">
            <v>0.21</v>
          </cell>
          <cell r="S1">
            <v>1</v>
          </cell>
        </row>
        <row r="2">
          <cell r="O2" t="str">
            <v>Půdorys 1. PP až 1. NP</v>
          </cell>
        </row>
        <row r="3">
          <cell r="S3" t="b">
            <v>1</v>
          </cell>
        </row>
        <row r="4">
          <cell r="Q4">
            <v>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VzorPolozky"/>
      <sheetName val="Pol"/>
    </sheetNames>
    <sheetDataSet>
      <sheetData sheetId="0">
        <row r="23">
          <cell r="G23">
            <v>0</v>
          </cell>
        </row>
        <row r="24">
          <cell r="G24">
            <v>0</v>
          </cell>
        </row>
        <row r="25">
          <cell r="G25">
            <v>130269960.21</v>
          </cell>
        </row>
        <row r="26">
          <cell r="G26">
            <v>27356691.6441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D.1.4 D.1.4.3 Pol"/>
    </sheetNames>
    <sheetDataSet>
      <sheetData sheetId="0"/>
      <sheetData sheetId="1">
        <row r="29">
          <cell r="J29" t="str">
            <v>CZK</v>
          </cell>
        </row>
      </sheetData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upresneni"/>
      <sheetName val="REKAPITULACE"/>
      <sheetName val="o+vn"/>
      <sheetName val="so_01_asr"/>
      <sheetName val="01_zti"/>
      <sheetName val="01_plyn"/>
      <sheetName val="01_ut"/>
      <sheetName val="01_vzt"/>
      <sheetName val="01_celkem_nn"/>
      <sheetName val="nn_1"/>
      <sheetName val="nn_2"/>
      <sheetName val="nn_3"/>
      <sheetName val="nn_4"/>
      <sheetName val="01_slp"/>
      <sheetName val="01_mar"/>
      <sheetName val="so_02_asr"/>
      <sheetName val="02_zti"/>
      <sheetName val="02_ut"/>
      <sheetName val="02_vzt"/>
      <sheetName val="02_celkem_nn"/>
      <sheetName val="nn_21"/>
      <sheetName val="nn_22"/>
      <sheetName val="nn_23"/>
      <sheetName val="nn_24"/>
      <sheetName val="02_slp"/>
      <sheetName val="so_03_asr"/>
      <sheetName val="IO_100"/>
      <sheetName val="IO_200"/>
      <sheetName val="IO_201"/>
      <sheetName val="IO_301"/>
      <sheetName val="IO_601"/>
      <sheetName val="IO_100_park"/>
      <sheetName val="IO_200_park"/>
      <sheetName val="IO_300_par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D.1.4 D.1.4.1 Pol"/>
      <sheetName val="D.1.4 D.1.4.2 Pol"/>
    </sheetNames>
    <sheetDataSet>
      <sheetData sheetId="0"/>
      <sheetData sheetId="1">
        <row r="23">
          <cell r="E23">
            <v>15</v>
          </cell>
          <cell r="G23">
            <v>0</v>
          </cell>
        </row>
        <row r="24">
          <cell r="G24">
            <v>0</v>
          </cell>
        </row>
        <row r="25">
          <cell r="E25">
            <v>21</v>
          </cell>
          <cell r="G25">
            <v>1870346.32</v>
          </cell>
        </row>
        <row r="26">
          <cell r="G26">
            <v>392773</v>
          </cell>
        </row>
        <row r="29">
          <cell r="G29">
            <v>2263119</v>
          </cell>
          <cell r="J29" t="str">
            <v>CZK</v>
          </cell>
        </row>
        <row r="43">
          <cell r="F43">
            <v>0</v>
          </cell>
          <cell r="G43">
            <v>1870346.32</v>
          </cell>
          <cell r="I43">
            <v>2263119.0472</v>
          </cell>
        </row>
      </sheetData>
      <sheetData sheetId="2"/>
      <sheetData sheetId="3">
        <row r="244">
          <cell r="AF244">
            <v>1538542.02</v>
          </cell>
        </row>
      </sheetData>
      <sheetData sheetId="4">
        <row r="134">
          <cell r="AF134">
            <v>331804.3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N"/>
      <sheetName val="Krycí list"/>
      <sheetName val="Rekapitulace"/>
      <sheetName val="Položky"/>
    </sheetNames>
    <sheetDataSet>
      <sheetData sheetId="0"/>
      <sheetData sheetId="1">
        <row r="5">
          <cell r="A5" t="str">
            <v>00003270</v>
          </cell>
          <cell r="C5" t="str">
            <v>Areál sport.nadějí-sport.gymnasium L.Daňka ,Brno</v>
          </cell>
        </row>
        <row r="6">
          <cell r="G6">
            <v>0</v>
          </cell>
        </row>
        <row r="7">
          <cell r="A7" t="str">
            <v>00003270</v>
          </cell>
          <cell r="C7" t="str">
            <v>Areál sportovn.nadějí-sport.gymnasium L.Daňka,Brno</v>
          </cell>
        </row>
        <row r="30">
          <cell r="C30">
            <v>21</v>
          </cell>
        </row>
        <row r="32">
          <cell r="C32">
            <v>0</v>
          </cell>
        </row>
      </sheetData>
      <sheetData sheetId="2">
        <row r="1">
          <cell r="H1" t="str">
            <v>SO023270</v>
          </cell>
        </row>
        <row r="44">
          <cell r="E44">
            <v>39438533.39963035</v>
          </cell>
          <cell r="F44">
            <v>49338087.08234785</v>
          </cell>
          <cell r="G44">
            <v>0</v>
          </cell>
          <cell r="H44">
            <v>17781696.4</v>
          </cell>
          <cell r="I44">
            <v>290000</v>
          </cell>
        </row>
      </sheetData>
      <sheetData sheetId="3">
        <row r="56">
          <cell r="B56" t="str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00003270</v>
          </cell>
          <cell r="C5" t="str">
            <v>Areál sport.nadějí-sport.gymnasium L.Daňka ,Brno</v>
          </cell>
        </row>
        <row r="6">
          <cell r="G6">
            <v>0</v>
          </cell>
        </row>
        <row r="7">
          <cell r="A7" t="str">
            <v>00003270</v>
          </cell>
          <cell r="C7" t="str">
            <v>Areál sportovn.nadějí-sport.gymnasium L.Daňka,Brno</v>
          </cell>
        </row>
        <row r="30">
          <cell r="C30">
            <v>21</v>
          </cell>
        </row>
        <row r="32">
          <cell r="C32">
            <v>0</v>
          </cell>
        </row>
      </sheetData>
      <sheetData sheetId="1">
        <row r="1">
          <cell r="H1" t="str">
            <v>SO043270</v>
          </cell>
        </row>
        <row r="14">
          <cell r="E14">
            <v>662130.48010977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27">
          <cell r="H27">
            <v>0</v>
          </cell>
        </row>
      </sheetData>
      <sheetData sheetId="2">
        <row r="7">
          <cell r="B7" t="str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00003270</v>
          </cell>
          <cell r="C5" t="str">
            <v>Areál sport.nadějí-sport.gymnasium L.Daňka ,Brno</v>
          </cell>
        </row>
        <row r="6">
          <cell r="G6">
            <v>0</v>
          </cell>
        </row>
        <row r="7">
          <cell r="A7" t="str">
            <v>00003270</v>
          </cell>
          <cell r="C7" t="str">
            <v>Areál sportovn.nadějí-sport.gymnasium L.Daňka,Brno</v>
          </cell>
        </row>
        <row r="30">
          <cell r="C30">
            <v>21</v>
          </cell>
        </row>
        <row r="32">
          <cell r="C32">
            <v>0</v>
          </cell>
        </row>
      </sheetData>
      <sheetData sheetId="1">
        <row r="1">
          <cell r="H1" t="str">
            <v>SO063270</v>
          </cell>
        </row>
        <row r="15">
          <cell r="E15">
            <v>374936.61257397104</v>
          </cell>
          <cell r="F15">
            <v>19532.614060000004</v>
          </cell>
          <cell r="G15">
            <v>0</v>
          </cell>
          <cell r="H15">
            <v>0</v>
          </cell>
          <cell r="I15">
            <v>0</v>
          </cell>
        </row>
        <row r="28">
          <cell r="H28">
            <v>0</v>
          </cell>
        </row>
      </sheetData>
      <sheetData sheetId="2">
        <row r="7">
          <cell r="B7" t="str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00003269</v>
          </cell>
          <cell r="C5" t="str">
            <v>Areál sport.nadějí-Sportov.gymnasium L.Daňka,Brno</v>
          </cell>
        </row>
        <row r="6">
          <cell r="G6">
            <v>0</v>
          </cell>
        </row>
        <row r="7">
          <cell r="A7" t="str">
            <v>00003269</v>
          </cell>
          <cell r="C7" t="str">
            <v>Areál sport.nadějí-Sportov.gymnasium L.Daňka,Brno</v>
          </cell>
        </row>
        <row r="30">
          <cell r="C30">
            <v>21</v>
          </cell>
        </row>
        <row r="32">
          <cell r="C32">
            <v>0</v>
          </cell>
        </row>
      </sheetData>
      <sheetData sheetId="1">
        <row r="1">
          <cell r="H1" t="str">
            <v>SO023269</v>
          </cell>
        </row>
        <row r="13">
          <cell r="E13">
            <v>1311249.344532229</v>
          </cell>
          <cell r="F13">
            <v>0</v>
          </cell>
          <cell r="G13">
            <v>0</v>
          </cell>
          <cell r="H13">
            <v>35000</v>
          </cell>
          <cell r="I13">
            <v>0</v>
          </cell>
        </row>
        <row r="26">
          <cell r="H26">
            <v>0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00003269</v>
          </cell>
          <cell r="C5" t="str">
            <v>Areál sport.nadějí-Sportov.gymnasium L.Daňka,Brno</v>
          </cell>
        </row>
        <row r="6">
          <cell r="G6">
            <v>0</v>
          </cell>
        </row>
        <row r="7">
          <cell r="A7" t="str">
            <v>00003269</v>
          </cell>
          <cell r="C7" t="str">
            <v>Areál sport.nadějí-Sportov.gymnasium L.Daňka,Brno</v>
          </cell>
        </row>
        <row r="30">
          <cell r="C30">
            <v>21</v>
          </cell>
        </row>
        <row r="32">
          <cell r="C32">
            <v>0</v>
          </cell>
        </row>
      </sheetData>
      <sheetData sheetId="1">
        <row r="1">
          <cell r="H1" t="str">
            <v>SO043269</v>
          </cell>
        </row>
        <row r="13">
          <cell r="E13">
            <v>50399.80675423999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26">
          <cell r="H26">
            <v>0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1</v>
          </cell>
          <cell r="C4" t="str">
            <v>SO 02 – Hlavní objekt</v>
          </cell>
        </row>
        <row r="6">
          <cell r="C6" t="str">
            <v>Přístavba multifunkčních tělocvičen Gymnázium Botanická </v>
          </cell>
        </row>
        <row r="7">
          <cell r="G7">
            <v>0</v>
          </cell>
        </row>
      </sheetData>
      <sheetData sheetId="1">
        <row r="8">
          <cell r="E8">
            <v>3503038</v>
          </cell>
          <cell r="F8">
            <v>44</v>
          </cell>
          <cell r="G8">
            <v>1595266</v>
          </cell>
          <cell r="H8">
            <v>0</v>
          </cell>
          <cell r="I8">
            <v>3009800</v>
          </cell>
        </row>
        <row r="21">
          <cell r="H21">
            <v>0</v>
          </cell>
        </row>
      </sheetData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888BC-C2BC-4042-8662-8C73AE296F82}">
  <sheetPr>
    <tabColor rgb="FFFF0000"/>
    <outlinePr summaryBelow="0"/>
  </sheetPr>
  <dimension ref="A1:BA212"/>
  <sheetViews>
    <sheetView showZeros="0" tabSelected="1" workbookViewId="0" topLeftCell="A105">
      <selection activeCell="K212" sqref="K212"/>
    </sheetView>
  </sheetViews>
  <sheetFormatPr defaultColWidth="9.140625" defaultRowHeight="15" outlineLevelRow="1"/>
  <cols>
    <col min="1" max="1" width="4.28125" style="794" customWidth="1"/>
    <col min="2" max="2" width="14.421875" style="795" customWidth="1"/>
    <col min="3" max="3" width="60.7109375" style="795" customWidth="1"/>
    <col min="4" max="4" width="4.57421875" style="796" customWidth="1"/>
    <col min="5" max="5" width="10.57421875" style="797" customWidth="1"/>
    <col min="6" max="6" width="9.8515625" style="792" customWidth="1"/>
    <col min="7" max="7" width="14.421875" style="792" customWidth="1"/>
    <col min="8" max="16384" width="9.140625" style="792" customWidth="1"/>
  </cols>
  <sheetData>
    <row r="1" spans="1:7" ht="15.75" customHeight="1" thickBot="1">
      <c r="A1" s="869" t="s">
        <v>5742</v>
      </c>
      <c r="B1" s="869"/>
      <c r="C1" s="869"/>
      <c r="D1" s="869"/>
      <c r="E1" s="869"/>
      <c r="F1" s="869"/>
      <c r="G1" s="869"/>
    </row>
    <row r="2" spans="1:7" ht="24.95" customHeight="1" thickBot="1">
      <c r="A2" s="859" t="s">
        <v>5745</v>
      </c>
      <c r="B2" s="860"/>
      <c r="C2" s="860"/>
      <c r="D2" s="860"/>
      <c r="E2" s="860"/>
      <c r="F2" s="860"/>
      <c r="G2" s="861"/>
    </row>
    <row r="3" spans="1:7" ht="24.95" customHeight="1">
      <c r="A3" s="793" t="s">
        <v>2678</v>
      </c>
      <c r="B3" s="798" t="s">
        <v>5744</v>
      </c>
      <c r="C3" s="862" t="s">
        <v>5743</v>
      </c>
      <c r="D3" s="863"/>
      <c r="E3" s="863"/>
      <c r="F3" s="863"/>
      <c r="G3" s="864"/>
    </row>
    <row r="5" spans="1:7" s="15" customFormat="1" ht="15">
      <c r="A5" s="41" t="s">
        <v>21</v>
      </c>
      <c r="B5" s="42" t="s">
        <v>1530</v>
      </c>
      <c r="C5" s="43" t="s">
        <v>1531</v>
      </c>
      <c r="D5" s="44"/>
      <c r="E5" s="45"/>
      <c r="F5" s="45"/>
      <c r="G5" s="46"/>
    </row>
    <row r="6" spans="1:39" s="15" customFormat="1" ht="15">
      <c r="A6" s="48" t="s">
        <v>5688</v>
      </c>
      <c r="B6" s="49" t="s">
        <v>1532</v>
      </c>
      <c r="C6" s="50" t="s">
        <v>1533</v>
      </c>
      <c r="D6" s="51" t="s">
        <v>206</v>
      </c>
      <c r="E6" s="52">
        <v>2394.8681</v>
      </c>
      <c r="F6" s="697">
        <v>0</v>
      </c>
      <c r="G6" s="53">
        <f>E6*F6</f>
        <v>0</v>
      </c>
      <c r="N6" s="54">
        <v>1</v>
      </c>
      <c r="O6" s="54">
        <v>7</v>
      </c>
      <c r="AM6" s="15">
        <v>0</v>
      </c>
    </row>
    <row r="7" spans="1:7" s="15" customFormat="1" ht="15">
      <c r="A7" s="55"/>
      <c r="B7" s="56"/>
      <c r="C7" s="865" t="s">
        <v>5719</v>
      </c>
      <c r="D7" s="866"/>
      <c r="E7" s="57">
        <v>0</v>
      </c>
      <c r="F7" s="58"/>
      <c r="G7" s="59"/>
    </row>
    <row r="8" spans="1:7" s="15" customFormat="1" ht="15">
      <c r="A8" s="55"/>
      <c r="B8" s="56"/>
      <c r="C8" s="867" t="s">
        <v>1534</v>
      </c>
      <c r="D8" s="868"/>
      <c r="E8" s="57">
        <v>700.0084</v>
      </c>
      <c r="F8" s="58"/>
      <c r="G8" s="59"/>
    </row>
    <row r="9" spans="1:7" s="15" customFormat="1" ht="15">
      <c r="A9" s="55"/>
      <c r="B9" s="56"/>
      <c r="C9" s="867" t="s">
        <v>1535</v>
      </c>
      <c r="D9" s="868"/>
      <c r="E9" s="57">
        <v>155.3191</v>
      </c>
      <c r="F9" s="58"/>
      <c r="G9" s="59"/>
    </row>
    <row r="10" spans="1:7" s="15" customFormat="1" ht="15">
      <c r="A10" s="55"/>
      <c r="B10" s="56"/>
      <c r="C10" s="867" t="s">
        <v>1536</v>
      </c>
      <c r="D10" s="868"/>
      <c r="E10" s="57">
        <v>35.0025</v>
      </c>
      <c r="F10" s="58"/>
      <c r="G10" s="59"/>
    </row>
    <row r="11" spans="1:7" s="15" customFormat="1" ht="15">
      <c r="A11" s="55"/>
      <c r="B11" s="56"/>
      <c r="C11" s="867" t="s">
        <v>1537</v>
      </c>
      <c r="D11" s="868"/>
      <c r="E11" s="57">
        <v>91.59</v>
      </c>
      <c r="F11" s="58"/>
      <c r="G11" s="59"/>
    </row>
    <row r="12" spans="1:7" s="15" customFormat="1" ht="15">
      <c r="A12" s="55"/>
      <c r="B12" s="56"/>
      <c r="C12" s="867" t="s">
        <v>1538</v>
      </c>
      <c r="D12" s="868"/>
      <c r="E12" s="57">
        <v>56.05</v>
      </c>
      <c r="F12" s="58"/>
      <c r="G12" s="59"/>
    </row>
    <row r="13" spans="1:7" s="15" customFormat="1" ht="15">
      <c r="A13" s="55"/>
      <c r="B13" s="56"/>
      <c r="C13" s="867" t="s">
        <v>1539</v>
      </c>
      <c r="D13" s="868"/>
      <c r="E13" s="57">
        <v>67.74</v>
      </c>
      <c r="F13" s="58"/>
      <c r="G13" s="59"/>
    </row>
    <row r="14" spans="1:7" s="15" customFormat="1" ht="15">
      <c r="A14" s="55"/>
      <c r="B14" s="56"/>
      <c r="C14" s="870" t="s">
        <v>84</v>
      </c>
      <c r="D14" s="868"/>
      <c r="E14" s="105">
        <v>1105.7100000000003</v>
      </c>
      <c r="F14" s="58"/>
      <c r="G14" s="59"/>
    </row>
    <row r="15" spans="1:7" s="15" customFormat="1" ht="15">
      <c r="A15" s="55"/>
      <c r="B15" s="56"/>
      <c r="C15" s="865" t="s">
        <v>5720</v>
      </c>
      <c r="D15" s="866"/>
      <c r="E15" s="57">
        <v>0</v>
      </c>
      <c r="F15" s="58"/>
      <c r="G15" s="59"/>
    </row>
    <row r="16" spans="1:7" s="15" customFormat="1" ht="15">
      <c r="A16" s="55"/>
      <c r="B16" s="56"/>
      <c r="C16" s="867" t="s">
        <v>1171</v>
      </c>
      <c r="D16" s="868"/>
      <c r="E16" s="57">
        <v>135.41</v>
      </c>
      <c r="F16" s="58"/>
      <c r="G16" s="59"/>
    </row>
    <row r="17" spans="1:7" s="15" customFormat="1" ht="15">
      <c r="A17" s="55"/>
      <c r="B17" s="56"/>
      <c r="C17" s="867" t="s">
        <v>1169</v>
      </c>
      <c r="D17" s="868"/>
      <c r="E17" s="57">
        <v>29.82</v>
      </c>
      <c r="F17" s="58"/>
      <c r="G17" s="59"/>
    </row>
    <row r="18" spans="1:7" s="15" customFormat="1" ht="15">
      <c r="A18" s="55"/>
      <c r="B18" s="56"/>
      <c r="C18" s="867" t="s">
        <v>1540</v>
      </c>
      <c r="D18" s="868"/>
      <c r="E18" s="57">
        <v>1085.63</v>
      </c>
      <c r="F18" s="58"/>
      <c r="G18" s="59"/>
    </row>
    <row r="19" spans="1:7" s="15" customFormat="1" ht="15">
      <c r="A19" s="55"/>
      <c r="B19" s="56"/>
      <c r="C19" s="867" t="s">
        <v>1170</v>
      </c>
      <c r="D19" s="868"/>
      <c r="E19" s="57">
        <v>18.1481</v>
      </c>
      <c r="F19" s="58"/>
      <c r="G19" s="59"/>
    </row>
    <row r="20" spans="1:7" s="15" customFormat="1" ht="15">
      <c r="A20" s="55"/>
      <c r="B20" s="56"/>
      <c r="C20" s="867" t="s">
        <v>1541</v>
      </c>
      <c r="D20" s="868"/>
      <c r="E20" s="57">
        <v>20.15</v>
      </c>
      <c r="F20" s="58"/>
      <c r="G20" s="59"/>
    </row>
    <row r="21" spans="1:7" s="15" customFormat="1" ht="15">
      <c r="A21" s="55"/>
      <c r="B21" s="56"/>
      <c r="C21" s="870" t="s">
        <v>84</v>
      </c>
      <c r="D21" s="868"/>
      <c r="E21" s="105">
        <v>1289.1581</v>
      </c>
      <c r="F21" s="58"/>
      <c r="G21" s="59"/>
    </row>
    <row r="22" spans="1:39" s="15" customFormat="1" ht="15">
      <c r="A22" s="48">
        <v>253</v>
      </c>
      <c r="B22" s="776" t="s">
        <v>5715</v>
      </c>
      <c r="C22" s="777" t="s">
        <v>5716</v>
      </c>
      <c r="D22" s="51" t="s">
        <v>75</v>
      </c>
      <c r="E22" s="52">
        <v>310.7204</v>
      </c>
      <c r="F22" s="697">
        <v>0</v>
      </c>
      <c r="G22" s="53">
        <f>E22*F22</f>
        <v>0</v>
      </c>
      <c r="N22" s="54">
        <v>3</v>
      </c>
      <c r="O22" s="54">
        <v>7</v>
      </c>
      <c r="AM22" s="15">
        <v>0.025</v>
      </c>
    </row>
    <row r="23" spans="1:7" s="15" customFormat="1" ht="15">
      <c r="A23" s="55"/>
      <c r="B23" s="56"/>
      <c r="C23" s="865" t="s">
        <v>5785</v>
      </c>
      <c r="D23" s="866"/>
      <c r="E23" s="57">
        <v>0</v>
      </c>
      <c r="F23" s="58"/>
      <c r="G23" s="59"/>
    </row>
    <row r="24" spans="1:7" s="15" customFormat="1" ht="15">
      <c r="A24" s="55"/>
      <c r="B24" s="56"/>
      <c r="C24" s="867" t="s">
        <v>1632</v>
      </c>
      <c r="D24" s="868"/>
      <c r="E24" s="57">
        <v>0</v>
      </c>
      <c r="F24" s="58"/>
      <c r="G24" s="59"/>
    </row>
    <row r="25" spans="1:7" s="15" customFormat="1" ht="15">
      <c r="A25" s="55"/>
      <c r="B25" s="56"/>
      <c r="C25" s="867" t="s">
        <v>1633</v>
      </c>
      <c r="D25" s="868"/>
      <c r="E25" s="57">
        <v>200.2024</v>
      </c>
      <c r="F25" s="58"/>
      <c r="G25" s="59"/>
    </row>
    <row r="26" spans="1:7" s="15" customFormat="1" ht="15">
      <c r="A26" s="55"/>
      <c r="B26" s="56"/>
      <c r="C26" s="867" t="s">
        <v>1634</v>
      </c>
      <c r="D26" s="868"/>
      <c r="E26" s="57">
        <v>34.1702</v>
      </c>
      <c r="F26" s="58"/>
      <c r="G26" s="59"/>
    </row>
    <row r="27" spans="1:7" s="15" customFormat="1" ht="15">
      <c r="A27" s="55"/>
      <c r="B27" s="56"/>
      <c r="C27" s="867" t="s">
        <v>1635</v>
      </c>
      <c r="D27" s="868"/>
      <c r="E27" s="57">
        <v>10.0107</v>
      </c>
      <c r="F27" s="58"/>
      <c r="G27" s="59"/>
    </row>
    <row r="28" spans="1:7" s="15" customFormat="1" ht="15">
      <c r="A28" s="55"/>
      <c r="B28" s="56"/>
      <c r="C28" s="867" t="s">
        <v>1636</v>
      </c>
      <c r="D28" s="868"/>
      <c r="E28" s="57">
        <v>28.2097</v>
      </c>
      <c r="F28" s="58"/>
      <c r="G28" s="59"/>
    </row>
    <row r="29" spans="1:7" s="15" customFormat="1" ht="15">
      <c r="A29" s="55"/>
      <c r="B29" s="56"/>
      <c r="C29" s="867" t="s">
        <v>1637</v>
      </c>
      <c r="D29" s="868"/>
      <c r="E29" s="57">
        <v>17.2634</v>
      </c>
      <c r="F29" s="58"/>
      <c r="G29" s="59"/>
    </row>
    <row r="30" spans="1:7" s="15" customFormat="1" ht="15">
      <c r="A30" s="55"/>
      <c r="B30" s="56"/>
      <c r="C30" s="867" t="s">
        <v>1638</v>
      </c>
      <c r="D30" s="868"/>
      <c r="E30" s="57">
        <v>20.8639</v>
      </c>
      <c r="F30" s="58"/>
      <c r="G30" s="59"/>
    </row>
    <row r="31" spans="1:39" s="15" customFormat="1" ht="15">
      <c r="A31" s="48">
        <v>259</v>
      </c>
      <c r="B31" s="776" t="s">
        <v>5718</v>
      </c>
      <c r="C31" s="777" t="s">
        <v>5717</v>
      </c>
      <c r="D31" s="51" t="s">
        <v>206</v>
      </c>
      <c r="E31" s="52">
        <v>2836.1478</v>
      </c>
      <c r="F31" s="697">
        <v>0</v>
      </c>
      <c r="G31" s="53">
        <f>E31*F31</f>
        <v>0</v>
      </c>
      <c r="N31" s="54">
        <v>3</v>
      </c>
      <c r="O31" s="54">
        <v>7</v>
      </c>
      <c r="AM31" s="15">
        <v>0.0045</v>
      </c>
    </row>
    <row r="32" spans="1:7" s="15" customFormat="1" ht="15">
      <c r="A32" s="55"/>
      <c r="B32" s="56"/>
      <c r="C32" s="867" t="s">
        <v>1632</v>
      </c>
      <c r="D32" s="868"/>
      <c r="E32" s="57">
        <v>0</v>
      </c>
      <c r="F32" s="58"/>
      <c r="G32" s="59"/>
    </row>
    <row r="33" spans="1:7" s="15" customFormat="1" ht="15">
      <c r="A33" s="55"/>
      <c r="B33" s="56"/>
      <c r="C33" s="865" t="s">
        <v>5786</v>
      </c>
      <c r="D33" s="866"/>
      <c r="E33" s="57">
        <v>2836.1478</v>
      </c>
      <c r="F33" s="58"/>
      <c r="G33" s="59"/>
    </row>
    <row r="34" spans="1:7" s="15" customFormat="1" ht="15">
      <c r="A34" s="41" t="s">
        <v>21</v>
      </c>
      <c r="B34" s="42" t="s">
        <v>1881</v>
      </c>
      <c r="C34" s="43" t="s">
        <v>1882</v>
      </c>
      <c r="D34" s="44"/>
      <c r="E34" s="45"/>
      <c r="F34" s="45"/>
      <c r="G34" s="46"/>
    </row>
    <row r="35" spans="1:39" s="15" customFormat="1" ht="15">
      <c r="A35" s="48">
        <v>311</v>
      </c>
      <c r="B35" s="49" t="s">
        <v>1907</v>
      </c>
      <c r="C35" s="50" t="s">
        <v>1908</v>
      </c>
      <c r="D35" s="51" t="s">
        <v>206</v>
      </c>
      <c r="E35" s="775">
        <v>8.65</v>
      </c>
      <c r="F35" s="697">
        <v>0</v>
      </c>
      <c r="G35" s="53">
        <f>E35*F35</f>
        <v>0</v>
      </c>
      <c r="N35" s="54">
        <v>1</v>
      </c>
      <c r="O35" s="54">
        <v>7</v>
      </c>
      <c r="AM35" s="15">
        <v>0.0002</v>
      </c>
    </row>
    <row r="36" spans="1:7" s="15" customFormat="1" ht="15">
      <c r="A36" s="55"/>
      <c r="B36" s="56"/>
      <c r="C36" s="867" t="s">
        <v>1245</v>
      </c>
      <c r="D36" s="868"/>
      <c r="E36" s="57">
        <v>0</v>
      </c>
      <c r="F36" s="58"/>
      <c r="G36" s="59"/>
    </row>
    <row r="37" spans="1:7" s="15" customFormat="1" ht="15">
      <c r="A37" s="55"/>
      <c r="B37" s="56"/>
      <c r="C37" s="873" t="s">
        <v>1909</v>
      </c>
      <c r="D37" s="874"/>
      <c r="E37" s="774">
        <v>5.6</v>
      </c>
      <c r="F37" s="58"/>
      <c r="G37" s="59"/>
    </row>
    <row r="38" spans="1:7" s="15" customFormat="1" ht="15">
      <c r="A38" s="55"/>
      <c r="B38" s="56"/>
      <c r="C38" s="867" t="s">
        <v>1910</v>
      </c>
      <c r="D38" s="868"/>
      <c r="E38" s="57">
        <v>8.645</v>
      </c>
      <c r="F38" s="58"/>
      <c r="G38" s="59"/>
    </row>
    <row r="39" spans="1:7" s="15" customFormat="1" ht="13.5" thickBot="1">
      <c r="A39" s="799"/>
      <c r="B39" s="800"/>
      <c r="C39" s="801"/>
      <c r="D39" s="802"/>
      <c r="E39" s="803"/>
      <c r="F39" s="698"/>
      <c r="G39" s="654"/>
    </row>
    <row r="40" spans="1:7" ht="24.95" customHeight="1">
      <c r="A40" s="793" t="s">
        <v>2678</v>
      </c>
      <c r="B40" s="798" t="s">
        <v>5748</v>
      </c>
      <c r="C40" s="862" t="s">
        <v>3436</v>
      </c>
      <c r="D40" s="863"/>
      <c r="E40" s="863"/>
      <c r="F40" s="863"/>
      <c r="G40" s="864"/>
    </row>
    <row r="41" spans="1:7" ht="15.75" customHeight="1">
      <c r="A41" s="820"/>
      <c r="B41" s="823" t="s">
        <v>3553</v>
      </c>
      <c r="C41" s="824" t="s">
        <v>3554</v>
      </c>
      <c r="D41" s="821"/>
      <c r="E41" s="821"/>
      <c r="F41" s="822"/>
      <c r="G41" s="821"/>
    </row>
    <row r="42" spans="1:7" s="15" customFormat="1" ht="15">
      <c r="A42" s="810">
        <v>73</v>
      </c>
      <c r="B42" s="804" t="s">
        <v>3604</v>
      </c>
      <c r="C42" s="805" t="s">
        <v>3605</v>
      </c>
      <c r="D42" s="806" t="s">
        <v>549</v>
      </c>
      <c r="E42" s="807">
        <v>35</v>
      </c>
      <c r="F42" s="808">
        <v>0</v>
      </c>
      <c r="G42" s="809">
        <f aca="true" t="shared" si="0" ref="G42:G47">PRODUCT(E42:F42)</f>
        <v>0</v>
      </c>
    </row>
    <row r="43" spans="1:7" s="15" customFormat="1" ht="15">
      <c r="A43" s="810">
        <v>78</v>
      </c>
      <c r="B43" s="804" t="s">
        <v>3614</v>
      </c>
      <c r="C43" s="805" t="s">
        <v>3615</v>
      </c>
      <c r="D43" s="806" t="s">
        <v>549</v>
      </c>
      <c r="E43" s="807">
        <v>14</v>
      </c>
      <c r="F43" s="808">
        <v>0</v>
      </c>
      <c r="G43" s="809">
        <f t="shared" si="0"/>
        <v>0</v>
      </c>
    </row>
    <row r="44" spans="1:7" s="15" customFormat="1" ht="15">
      <c r="A44" s="810">
        <v>80</v>
      </c>
      <c r="B44" s="804" t="s">
        <v>3618</v>
      </c>
      <c r="C44" s="805" t="s">
        <v>3619</v>
      </c>
      <c r="D44" s="806" t="s">
        <v>549</v>
      </c>
      <c r="E44" s="807">
        <v>112</v>
      </c>
      <c r="F44" s="808">
        <v>0</v>
      </c>
      <c r="G44" s="809">
        <f t="shared" si="0"/>
        <v>0</v>
      </c>
    </row>
    <row r="45" spans="1:7" s="15" customFormat="1" ht="15">
      <c r="A45" s="810">
        <v>83</v>
      </c>
      <c r="B45" s="804" t="s">
        <v>3624</v>
      </c>
      <c r="C45" s="805" t="s">
        <v>3625</v>
      </c>
      <c r="D45" s="806" t="s">
        <v>549</v>
      </c>
      <c r="E45" s="807">
        <v>37</v>
      </c>
      <c r="F45" s="808">
        <v>0</v>
      </c>
      <c r="G45" s="809">
        <f t="shared" si="0"/>
        <v>0</v>
      </c>
    </row>
    <row r="46" spans="1:7" s="15" customFormat="1" ht="15">
      <c r="A46" s="825"/>
      <c r="B46" s="823" t="s">
        <v>3650</v>
      </c>
      <c r="C46" s="824" t="s">
        <v>3651</v>
      </c>
      <c r="D46" s="826"/>
      <c r="E46" s="827"/>
      <c r="F46" s="828"/>
      <c r="G46" s="829"/>
    </row>
    <row r="47" spans="1:7" s="15" customFormat="1" ht="15">
      <c r="A47" s="810"/>
      <c r="B47" s="811" t="s">
        <v>3652</v>
      </c>
      <c r="C47" s="812" t="s">
        <v>3653</v>
      </c>
      <c r="D47" s="813" t="s">
        <v>549</v>
      </c>
      <c r="E47" s="814">
        <v>56</v>
      </c>
      <c r="F47" s="808">
        <v>0</v>
      </c>
      <c r="G47" s="809">
        <f t="shared" si="0"/>
        <v>0</v>
      </c>
    </row>
    <row r="48" spans="1:7" s="15" customFormat="1" ht="15">
      <c r="A48" s="810"/>
      <c r="B48" s="815">
        <v>735152593</v>
      </c>
      <c r="C48" s="816" t="s">
        <v>5721</v>
      </c>
      <c r="D48" s="817" t="s">
        <v>549</v>
      </c>
      <c r="E48" s="818">
        <v>2</v>
      </c>
      <c r="F48" s="819"/>
      <c r="G48" s="809"/>
    </row>
    <row r="49" spans="1:7" s="15" customFormat="1" ht="15">
      <c r="A49" s="810"/>
      <c r="B49" s="815">
        <v>735152595</v>
      </c>
      <c r="C49" s="816" t="s">
        <v>5722</v>
      </c>
      <c r="D49" s="817" t="s">
        <v>549</v>
      </c>
      <c r="E49" s="818">
        <v>1</v>
      </c>
      <c r="F49" s="819"/>
      <c r="G49" s="809"/>
    </row>
    <row r="50" spans="1:7" s="15" customFormat="1" ht="15">
      <c r="A50" s="810"/>
      <c r="B50" s="804" t="s">
        <v>3668</v>
      </c>
      <c r="C50" s="805" t="s">
        <v>3669</v>
      </c>
      <c r="D50" s="806" t="s">
        <v>549</v>
      </c>
      <c r="E50" s="807">
        <v>49</v>
      </c>
      <c r="F50" s="808">
        <v>0</v>
      </c>
      <c r="G50" s="809">
        <f aca="true" t="shared" si="1" ref="G50">PRODUCT(E50:F50)</f>
        <v>0</v>
      </c>
    </row>
    <row r="51" ht="13.5" thickBot="1"/>
    <row r="52" spans="1:7" ht="24.95" customHeight="1" thickBot="1">
      <c r="A52" s="859" t="s">
        <v>5746</v>
      </c>
      <c r="B52" s="860"/>
      <c r="C52" s="860"/>
      <c r="D52" s="860"/>
      <c r="E52" s="860"/>
      <c r="F52" s="860"/>
      <c r="G52" s="861"/>
    </row>
    <row r="53" spans="1:7" ht="24.95" customHeight="1">
      <c r="A53" s="793" t="s">
        <v>2678</v>
      </c>
      <c r="B53" s="798" t="s">
        <v>5749</v>
      </c>
      <c r="C53" s="862" t="s">
        <v>3012</v>
      </c>
      <c r="D53" s="863"/>
      <c r="E53" s="863"/>
      <c r="F53" s="863"/>
      <c r="G53" s="864"/>
    </row>
    <row r="54" spans="1:7" s="285" customFormat="1" ht="15">
      <c r="A54" s="303" t="s">
        <v>21</v>
      </c>
      <c r="B54" s="304" t="s">
        <v>2709</v>
      </c>
      <c r="C54" s="305" t="s">
        <v>2710</v>
      </c>
      <c r="D54" s="306"/>
      <c r="E54" s="307"/>
      <c r="F54" s="308"/>
      <c r="G54" s="308"/>
    </row>
    <row r="55" spans="1:7" s="285" customFormat="1" ht="15" outlineLevel="1">
      <c r="A55" s="329">
        <v>35</v>
      </c>
      <c r="B55" s="323" t="s">
        <v>3407</v>
      </c>
      <c r="C55" s="324" t="s">
        <v>3408</v>
      </c>
      <c r="D55" s="325" t="s">
        <v>549</v>
      </c>
      <c r="E55" s="831">
        <v>4</v>
      </c>
      <c r="F55" s="327">
        <v>0</v>
      </c>
      <c r="G55" s="328">
        <f>ROUND(E55*F55,2)</f>
        <v>0</v>
      </c>
    </row>
    <row r="56" spans="1:7" s="285" customFormat="1" ht="22.5" outlineLevel="1">
      <c r="A56" s="309">
        <v>36</v>
      </c>
      <c r="B56" s="310" t="s">
        <v>3409</v>
      </c>
      <c r="C56" s="311" t="s">
        <v>3410</v>
      </c>
      <c r="D56" s="312" t="s">
        <v>549</v>
      </c>
      <c r="E56" s="832">
        <v>0</v>
      </c>
      <c r="F56" s="314">
        <v>0</v>
      </c>
      <c r="G56" s="315">
        <f>ROUND(E56*F56,2)</f>
        <v>0</v>
      </c>
    </row>
    <row r="57" spans="1:7" s="285" customFormat="1" ht="12.75" customHeight="1" outlineLevel="1">
      <c r="A57" s="316"/>
      <c r="B57" s="317"/>
      <c r="C57" s="871" t="s">
        <v>3411</v>
      </c>
      <c r="D57" s="871"/>
      <c r="E57" s="871"/>
      <c r="F57" s="871"/>
      <c r="G57" s="871"/>
    </row>
    <row r="58" spans="1:7" s="285" customFormat="1" ht="45" customHeight="1" outlineLevel="1">
      <c r="A58" s="834" t="s">
        <v>5750</v>
      </c>
      <c r="B58" s="835">
        <v>894</v>
      </c>
      <c r="C58" s="845" t="s">
        <v>5760</v>
      </c>
      <c r="D58" s="837" t="s">
        <v>549</v>
      </c>
      <c r="E58" s="832">
        <v>1</v>
      </c>
      <c r="F58" s="314">
        <v>0</v>
      </c>
      <c r="G58" s="315">
        <f>ROUND(E58*F58,2)</f>
        <v>0</v>
      </c>
    </row>
    <row r="59" spans="1:7" s="285" customFormat="1" ht="24.75" customHeight="1" outlineLevel="1">
      <c r="A59" s="316"/>
      <c r="B59" s="317"/>
      <c r="C59" s="872" t="s">
        <v>5752</v>
      </c>
      <c r="D59" s="872"/>
      <c r="E59" s="872"/>
      <c r="F59" s="872"/>
      <c r="G59" s="791"/>
    </row>
    <row r="60" spans="1:7" s="285" customFormat="1" ht="22.5" outlineLevel="1">
      <c r="A60" s="309">
        <v>37</v>
      </c>
      <c r="B60" s="838" t="s">
        <v>5753</v>
      </c>
      <c r="C60" s="839" t="s">
        <v>5754</v>
      </c>
      <c r="D60" s="840" t="s">
        <v>549</v>
      </c>
      <c r="E60" s="832">
        <v>2</v>
      </c>
      <c r="F60" s="314">
        <v>0</v>
      </c>
      <c r="G60" s="315">
        <f>ROUND(E60*F60,2)</f>
        <v>0</v>
      </c>
    </row>
    <row r="61" spans="1:7" s="285" customFormat="1" ht="12.75" customHeight="1" outlineLevel="1">
      <c r="A61" s="316"/>
      <c r="B61" s="317"/>
      <c r="C61" s="871" t="s">
        <v>3411</v>
      </c>
      <c r="D61" s="871"/>
      <c r="E61" s="871"/>
      <c r="F61" s="871"/>
      <c r="G61" s="871"/>
    </row>
    <row r="62" spans="1:7" s="285" customFormat="1" ht="40.5" customHeight="1" outlineLevel="1">
      <c r="A62" s="841" t="s">
        <v>5755</v>
      </c>
      <c r="B62" s="838" t="s">
        <v>5756</v>
      </c>
      <c r="C62" s="839" t="s">
        <v>5757</v>
      </c>
      <c r="D62" s="840" t="s">
        <v>549</v>
      </c>
      <c r="E62" s="844" t="s">
        <v>5758</v>
      </c>
      <c r="F62" s="842"/>
      <c r="G62" s="843"/>
    </row>
    <row r="63" spans="1:7" s="285" customFormat="1" ht="12.75" customHeight="1" outlineLevel="1">
      <c r="A63" s="316"/>
      <c r="B63" s="317"/>
      <c r="C63" s="871" t="s">
        <v>3411</v>
      </c>
      <c r="D63" s="871"/>
      <c r="E63" s="871"/>
      <c r="F63" s="871"/>
      <c r="G63" s="871"/>
    </row>
    <row r="64" spans="1:7" ht="12.75" customHeight="1" thickBot="1">
      <c r="A64" s="830"/>
      <c r="B64" s="830"/>
      <c r="C64" s="830"/>
      <c r="D64" s="830"/>
      <c r="E64" s="830"/>
      <c r="F64" s="830"/>
      <c r="G64" s="830"/>
    </row>
    <row r="65" spans="1:7" ht="24.95" customHeight="1">
      <c r="A65" s="793" t="s">
        <v>2678</v>
      </c>
      <c r="B65" s="798" t="s">
        <v>5744</v>
      </c>
      <c r="C65" s="862" t="s">
        <v>5743</v>
      </c>
      <c r="D65" s="863"/>
      <c r="E65" s="863"/>
      <c r="F65" s="863"/>
      <c r="G65" s="864"/>
    </row>
    <row r="66" spans="1:53" s="15" customFormat="1" ht="22.5">
      <c r="A66" s="48">
        <v>424</v>
      </c>
      <c r="B66" s="49" t="s">
        <v>2362</v>
      </c>
      <c r="C66" s="50" t="s">
        <v>2363</v>
      </c>
      <c r="D66" s="51" t="s">
        <v>2364</v>
      </c>
      <c r="E66" s="775">
        <v>1</v>
      </c>
      <c r="F66" s="697">
        <v>0</v>
      </c>
      <c r="G66" s="53">
        <f>E66*F66</f>
        <v>0</v>
      </c>
      <c r="AB66" s="54">
        <v>12</v>
      </c>
      <c r="AC66" s="54">
        <v>0</v>
      </c>
      <c r="BA66" s="15">
        <v>0.0347</v>
      </c>
    </row>
    <row r="67" spans="1:7" s="15" customFormat="1" ht="15">
      <c r="A67" s="55"/>
      <c r="B67" s="56"/>
      <c r="C67" s="867" t="s">
        <v>2357</v>
      </c>
      <c r="D67" s="868"/>
      <c r="E67" s="57">
        <v>0</v>
      </c>
      <c r="F67" s="58"/>
      <c r="G67" s="59"/>
    </row>
    <row r="68" spans="1:7" s="15" customFormat="1" ht="15">
      <c r="A68" s="55"/>
      <c r="B68" s="56"/>
      <c r="C68" s="867" t="s">
        <v>2365</v>
      </c>
      <c r="D68" s="868"/>
      <c r="E68" s="57">
        <v>0</v>
      </c>
      <c r="F68" s="58"/>
      <c r="G68" s="59"/>
    </row>
    <row r="69" spans="1:7" s="15" customFormat="1" ht="15">
      <c r="A69" s="55"/>
      <c r="B69" s="56"/>
      <c r="C69" s="867" t="s">
        <v>2366</v>
      </c>
      <c r="D69" s="868"/>
      <c r="E69" s="57">
        <v>0</v>
      </c>
      <c r="F69" s="58"/>
      <c r="G69" s="59"/>
    </row>
    <row r="70" spans="1:7" s="15" customFormat="1" ht="15">
      <c r="A70" s="55"/>
      <c r="B70" s="56"/>
      <c r="C70" s="867" t="s">
        <v>2367</v>
      </c>
      <c r="D70" s="868"/>
      <c r="E70" s="57">
        <v>0</v>
      </c>
      <c r="F70" s="58"/>
      <c r="G70" s="59"/>
    </row>
    <row r="71" spans="1:7" s="15" customFormat="1" ht="15">
      <c r="A71" s="55"/>
      <c r="B71" s="56"/>
      <c r="C71" s="867" t="s">
        <v>1970</v>
      </c>
      <c r="D71" s="868"/>
      <c r="E71" s="57">
        <v>0</v>
      </c>
      <c r="F71" s="58"/>
      <c r="G71" s="59"/>
    </row>
    <row r="72" spans="1:7" s="15" customFormat="1" ht="15">
      <c r="A72" s="55"/>
      <c r="B72" s="56"/>
      <c r="C72" s="867" t="s">
        <v>2056</v>
      </c>
      <c r="D72" s="868"/>
      <c r="E72" s="57">
        <v>0</v>
      </c>
      <c r="F72" s="58"/>
      <c r="G72" s="59"/>
    </row>
    <row r="73" spans="1:7" s="15" customFormat="1" ht="15">
      <c r="A73" s="55"/>
      <c r="B73" s="56"/>
      <c r="C73" s="865" t="s">
        <v>5730</v>
      </c>
      <c r="D73" s="866"/>
      <c r="E73" s="790">
        <v>1</v>
      </c>
      <c r="F73" s="58"/>
      <c r="G73" s="59"/>
    </row>
    <row r="74" spans="1:53" s="15" customFormat="1" ht="15">
      <c r="A74" s="786" t="s">
        <v>5732</v>
      </c>
      <c r="B74" s="776" t="s">
        <v>5734</v>
      </c>
      <c r="C74" s="777" t="s">
        <v>5726</v>
      </c>
      <c r="D74" s="787" t="s">
        <v>2364</v>
      </c>
      <c r="E74" s="775">
        <v>1</v>
      </c>
      <c r="F74" s="697">
        <v>0</v>
      </c>
      <c r="G74" s="53">
        <f>E74*F74</f>
        <v>0</v>
      </c>
      <c r="AB74" s="54">
        <v>12</v>
      </c>
      <c r="AC74" s="54">
        <v>0</v>
      </c>
      <c r="BA74" s="15">
        <v>0.0347</v>
      </c>
    </row>
    <row r="75" spans="1:7" s="15" customFormat="1" ht="15">
      <c r="A75" s="788"/>
      <c r="B75" s="789"/>
      <c r="C75" s="865" t="s">
        <v>2357</v>
      </c>
      <c r="D75" s="866"/>
      <c r="E75" s="790">
        <v>0</v>
      </c>
      <c r="F75" s="58"/>
      <c r="G75" s="59"/>
    </row>
    <row r="76" spans="1:7" s="15" customFormat="1" ht="15">
      <c r="A76" s="788"/>
      <c r="B76" s="789"/>
      <c r="C76" s="865" t="s">
        <v>5727</v>
      </c>
      <c r="D76" s="866"/>
      <c r="E76" s="790">
        <v>0</v>
      </c>
      <c r="F76" s="58"/>
      <c r="G76" s="59"/>
    </row>
    <row r="77" spans="1:7" s="15" customFormat="1" ht="15">
      <c r="A77" s="788"/>
      <c r="B77" s="789"/>
      <c r="C77" s="865" t="s">
        <v>5728</v>
      </c>
      <c r="D77" s="866"/>
      <c r="E77" s="790">
        <v>0</v>
      </c>
      <c r="F77" s="58"/>
      <c r="G77" s="59"/>
    </row>
    <row r="78" spans="1:7" s="15" customFormat="1" ht="15">
      <c r="A78" s="788"/>
      <c r="B78" s="789"/>
      <c r="C78" s="865" t="s">
        <v>5729</v>
      </c>
      <c r="D78" s="866"/>
      <c r="E78" s="790">
        <v>0</v>
      </c>
      <c r="F78" s="58"/>
      <c r="G78" s="59"/>
    </row>
    <row r="79" spans="1:7" s="15" customFormat="1" ht="15">
      <c r="A79" s="788"/>
      <c r="B79" s="789"/>
      <c r="C79" s="865" t="s">
        <v>1970</v>
      </c>
      <c r="D79" s="866"/>
      <c r="E79" s="790">
        <v>0</v>
      </c>
      <c r="F79" s="58"/>
      <c r="G79" s="59"/>
    </row>
    <row r="80" spans="1:7" s="15" customFormat="1" ht="15">
      <c r="A80" s="788"/>
      <c r="B80" s="789"/>
      <c r="C80" s="865" t="s">
        <v>2056</v>
      </c>
      <c r="D80" s="866"/>
      <c r="E80" s="790">
        <v>0</v>
      </c>
      <c r="F80" s="58"/>
      <c r="G80" s="59"/>
    </row>
    <row r="81" spans="1:7" s="15" customFormat="1" ht="15">
      <c r="A81" s="788"/>
      <c r="B81" s="789"/>
      <c r="C81" s="865" t="s">
        <v>5731</v>
      </c>
      <c r="D81" s="866"/>
      <c r="E81" s="790">
        <v>1</v>
      </c>
      <c r="F81" s="58"/>
      <c r="G81" s="59"/>
    </row>
    <row r="82" spans="1:7" s="15" customFormat="1" ht="15">
      <c r="A82" s="786" t="s">
        <v>5733</v>
      </c>
      <c r="B82" s="776" t="s">
        <v>5735</v>
      </c>
      <c r="C82" s="777" t="s">
        <v>5737</v>
      </c>
      <c r="D82" s="787" t="s">
        <v>2364</v>
      </c>
      <c r="E82" s="775">
        <v>1</v>
      </c>
      <c r="F82" s="697">
        <v>0</v>
      </c>
      <c r="G82" s="53">
        <f>E82*F82</f>
        <v>0</v>
      </c>
    </row>
    <row r="83" spans="1:7" s="15" customFormat="1" ht="15">
      <c r="A83" s="788"/>
      <c r="B83" s="789"/>
      <c r="C83" s="865" t="s">
        <v>2357</v>
      </c>
      <c r="D83" s="866"/>
      <c r="E83" s="790">
        <v>0</v>
      </c>
      <c r="F83" s="58"/>
      <c r="G83" s="59"/>
    </row>
    <row r="84" spans="1:7" s="15" customFormat="1" ht="15">
      <c r="A84" s="788"/>
      <c r="B84" s="789"/>
      <c r="C84" s="865" t="s">
        <v>5738</v>
      </c>
      <c r="D84" s="866"/>
      <c r="E84" s="790">
        <v>0</v>
      </c>
      <c r="F84" s="58"/>
      <c r="G84" s="59"/>
    </row>
    <row r="85" spans="1:7" s="15" customFormat="1" ht="15">
      <c r="A85" s="788"/>
      <c r="B85" s="789"/>
      <c r="C85" s="865" t="s">
        <v>5728</v>
      </c>
      <c r="D85" s="866"/>
      <c r="E85" s="790">
        <v>0</v>
      </c>
      <c r="F85" s="58"/>
      <c r="G85" s="59"/>
    </row>
    <row r="86" spans="1:7" s="15" customFormat="1" ht="15">
      <c r="A86" s="788"/>
      <c r="B86" s="789"/>
      <c r="C86" s="865" t="s">
        <v>5729</v>
      </c>
      <c r="D86" s="866"/>
      <c r="E86" s="790">
        <v>0</v>
      </c>
      <c r="F86" s="58"/>
      <c r="G86" s="59"/>
    </row>
    <row r="87" spans="1:7" s="15" customFormat="1" ht="15">
      <c r="A87" s="788"/>
      <c r="B87" s="789"/>
      <c r="C87" s="865" t="s">
        <v>1970</v>
      </c>
      <c r="D87" s="866"/>
      <c r="E87" s="790">
        <v>0</v>
      </c>
      <c r="F87" s="58"/>
      <c r="G87" s="59"/>
    </row>
    <row r="88" spans="1:7" s="15" customFormat="1" ht="15">
      <c r="A88" s="788"/>
      <c r="B88" s="789"/>
      <c r="C88" s="865" t="s">
        <v>2056</v>
      </c>
      <c r="D88" s="866"/>
      <c r="E88" s="790">
        <v>0</v>
      </c>
      <c r="F88" s="58"/>
      <c r="G88" s="59"/>
    </row>
    <row r="89" spans="1:7" s="15" customFormat="1" ht="15">
      <c r="A89" s="788"/>
      <c r="B89" s="789"/>
      <c r="C89" s="865" t="s">
        <v>5736</v>
      </c>
      <c r="D89" s="866"/>
      <c r="E89" s="790">
        <v>1</v>
      </c>
      <c r="F89" s="58"/>
      <c r="G89" s="59"/>
    </row>
    <row r="90" spans="1:7" s="15" customFormat="1" ht="15">
      <c r="A90" s="786" t="s">
        <v>5739</v>
      </c>
      <c r="B90" s="776" t="s">
        <v>5740</v>
      </c>
      <c r="C90" s="777" t="s">
        <v>5737</v>
      </c>
      <c r="D90" s="787" t="s">
        <v>2364</v>
      </c>
      <c r="E90" s="775">
        <v>1</v>
      </c>
      <c r="F90" s="697">
        <v>0</v>
      </c>
      <c r="G90" s="53">
        <f>E90*F90</f>
        <v>0</v>
      </c>
    </row>
    <row r="91" spans="1:7" s="15" customFormat="1" ht="15">
      <c r="A91" s="788"/>
      <c r="B91" s="789"/>
      <c r="C91" s="865" t="s">
        <v>2357</v>
      </c>
      <c r="D91" s="866"/>
      <c r="E91" s="790">
        <v>0</v>
      </c>
      <c r="F91" s="58"/>
      <c r="G91" s="59"/>
    </row>
    <row r="92" spans="1:7" s="15" customFormat="1" ht="15">
      <c r="A92" s="788"/>
      <c r="B92" s="789"/>
      <c r="C92" s="865" t="s">
        <v>5738</v>
      </c>
      <c r="D92" s="866"/>
      <c r="E92" s="790">
        <v>0</v>
      </c>
      <c r="F92" s="58"/>
      <c r="G92" s="59"/>
    </row>
    <row r="93" spans="1:7" s="15" customFormat="1" ht="15">
      <c r="A93" s="788"/>
      <c r="B93" s="789"/>
      <c r="C93" s="865" t="s">
        <v>5728</v>
      </c>
      <c r="D93" s="866"/>
      <c r="E93" s="790">
        <v>0</v>
      </c>
      <c r="F93" s="58"/>
      <c r="G93" s="59"/>
    </row>
    <row r="94" spans="1:7" s="15" customFormat="1" ht="15">
      <c r="A94" s="788"/>
      <c r="B94" s="789"/>
      <c r="C94" s="865" t="s">
        <v>5729</v>
      </c>
      <c r="D94" s="866"/>
      <c r="E94" s="790">
        <v>0</v>
      </c>
      <c r="F94" s="58"/>
      <c r="G94" s="59"/>
    </row>
    <row r="95" spans="1:7" s="15" customFormat="1" ht="15">
      <c r="A95" s="788"/>
      <c r="B95" s="789"/>
      <c r="C95" s="865" t="s">
        <v>1970</v>
      </c>
      <c r="D95" s="866"/>
      <c r="E95" s="790">
        <v>0</v>
      </c>
      <c r="F95" s="58"/>
      <c r="G95" s="59"/>
    </row>
    <row r="96" spans="1:7" s="15" customFormat="1" ht="15">
      <c r="A96" s="788"/>
      <c r="B96" s="789"/>
      <c r="C96" s="865" t="s">
        <v>2056</v>
      </c>
      <c r="D96" s="866"/>
      <c r="E96" s="790">
        <v>0</v>
      </c>
      <c r="F96" s="58"/>
      <c r="G96" s="59"/>
    </row>
    <row r="97" spans="1:7" s="15" customFormat="1" ht="15">
      <c r="A97" s="788"/>
      <c r="B97" s="789"/>
      <c r="C97" s="865" t="s">
        <v>5741</v>
      </c>
      <c r="D97" s="866"/>
      <c r="E97" s="790">
        <v>1</v>
      </c>
      <c r="F97" s="58"/>
      <c r="G97" s="59"/>
    </row>
    <row r="98" spans="1:7" ht="12.75" customHeight="1" thickBot="1">
      <c r="A98" s="830"/>
      <c r="B98" s="830"/>
      <c r="C98" s="830"/>
      <c r="D98" s="830"/>
      <c r="E98" s="830"/>
      <c r="F98" s="830"/>
      <c r="G98" s="830"/>
    </row>
    <row r="99" spans="1:7" ht="24.95" customHeight="1" thickBot="1">
      <c r="A99" s="859" t="s">
        <v>5747</v>
      </c>
      <c r="B99" s="860"/>
      <c r="C99" s="860"/>
      <c r="D99" s="860"/>
      <c r="E99" s="860"/>
      <c r="F99" s="860"/>
      <c r="G99" s="861"/>
    </row>
    <row r="100" spans="1:7" ht="24.95" customHeight="1">
      <c r="A100" s="793" t="s">
        <v>2678</v>
      </c>
      <c r="B100" s="798" t="s">
        <v>5744</v>
      </c>
      <c r="C100" s="862" t="s">
        <v>5743</v>
      </c>
      <c r="D100" s="863"/>
      <c r="E100" s="863"/>
      <c r="F100" s="863"/>
      <c r="G100" s="864"/>
    </row>
    <row r="101" spans="1:7" s="15" customFormat="1" ht="15">
      <c r="A101" s="41" t="s">
        <v>21</v>
      </c>
      <c r="B101" s="42" t="s">
        <v>727</v>
      </c>
      <c r="C101" s="43" t="s">
        <v>728</v>
      </c>
      <c r="D101" s="44"/>
      <c r="E101" s="45"/>
      <c r="F101" s="45"/>
      <c r="G101" s="46"/>
    </row>
    <row r="102" spans="1:53" s="15" customFormat="1" ht="15">
      <c r="A102" s="48">
        <v>110</v>
      </c>
      <c r="B102" s="776" t="s">
        <v>5761</v>
      </c>
      <c r="C102" s="777" t="s">
        <v>5762</v>
      </c>
      <c r="D102" s="51" t="s">
        <v>206</v>
      </c>
      <c r="E102" s="52">
        <v>804.3331</v>
      </c>
      <c r="F102" s="697"/>
      <c r="G102" s="53">
        <f>E102*F102</f>
        <v>0</v>
      </c>
      <c r="AB102" s="54">
        <v>1</v>
      </c>
      <c r="AC102" s="54">
        <v>1</v>
      </c>
      <c r="BA102" s="15">
        <v>0.00169</v>
      </c>
    </row>
    <row r="103" spans="1:7" s="15" customFormat="1" ht="15">
      <c r="A103" s="55"/>
      <c r="B103" s="56"/>
      <c r="C103" s="867" t="s">
        <v>777</v>
      </c>
      <c r="D103" s="868"/>
      <c r="E103" s="57">
        <v>0</v>
      </c>
      <c r="F103" s="58"/>
      <c r="G103" s="59"/>
    </row>
    <row r="104" spans="1:7" s="15" customFormat="1" ht="15">
      <c r="A104" s="55"/>
      <c r="B104" s="56"/>
      <c r="C104" s="867" t="s">
        <v>393</v>
      </c>
      <c r="D104" s="868"/>
      <c r="E104" s="57">
        <v>0</v>
      </c>
      <c r="F104" s="58"/>
      <c r="G104" s="59"/>
    </row>
    <row r="105" spans="1:7" s="15" customFormat="1" ht="15">
      <c r="A105" s="55"/>
      <c r="B105" s="56"/>
      <c r="C105" s="867" t="s">
        <v>748</v>
      </c>
      <c r="D105" s="868"/>
      <c r="E105" s="57">
        <v>0</v>
      </c>
      <c r="F105" s="58"/>
      <c r="G105" s="59"/>
    </row>
    <row r="106" spans="1:7" s="15" customFormat="1" ht="15">
      <c r="A106" s="55"/>
      <c r="B106" s="56"/>
      <c r="C106" s="867" t="s">
        <v>749</v>
      </c>
      <c r="D106" s="868"/>
      <c r="E106" s="57">
        <v>0</v>
      </c>
      <c r="F106" s="58"/>
      <c r="G106" s="59"/>
    </row>
    <row r="107" spans="1:7" s="15" customFormat="1" ht="15">
      <c r="A107" s="55"/>
      <c r="B107" s="56"/>
      <c r="C107" s="867" t="s">
        <v>811</v>
      </c>
      <c r="D107" s="868"/>
      <c r="E107" s="57">
        <v>21.7</v>
      </c>
      <c r="F107" s="58"/>
      <c r="G107" s="59"/>
    </row>
    <row r="108" spans="1:7" s="15" customFormat="1" ht="15">
      <c r="A108" s="55"/>
      <c r="B108" s="56"/>
      <c r="C108" s="867" t="s">
        <v>751</v>
      </c>
      <c r="D108" s="868"/>
      <c r="E108" s="57">
        <v>0</v>
      </c>
      <c r="F108" s="58"/>
      <c r="G108" s="59"/>
    </row>
    <row r="109" spans="1:7" s="15" customFormat="1" ht="15">
      <c r="A109" s="55"/>
      <c r="B109" s="56"/>
      <c r="C109" s="867" t="s">
        <v>812</v>
      </c>
      <c r="D109" s="868"/>
      <c r="E109" s="57">
        <v>888.742</v>
      </c>
      <c r="F109" s="58"/>
      <c r="G109" s="59"/>
    </row>
    <row r="110" spans="1:7" s="15" customFormat="1" ht="15">
      <c r="A110" s="55"/>
      <c r="B110" s="56"/>
      <c r="C110" s="867" t="s">
        <v>813</v>
      </c>
      <c r="D110" s="868"/>
      <c r="E110" s="57">
        <v>-41.0161</v>
      </c>
      <c r="F110" s="58"/>
      <c r="G110" s="59"/>
    </row>
    <row r="111" spans="1:7" s="15" customFormat="1" ht="15">
      <c r="A111" s="55"/>
      <c r="B111" s="56"/>
      <c r="C111" s="867" t="s">
        <v>814</v>
      </c>
      <c r="D111" s="868"/>
      <c r="E111" s="57">
        <v>-45.8508</v>
      </c>
      <c r="F111" s="58"/>
      <c r="G111" s="59"/>
    </row>
    <row r="112" spans="1:7" s="15" customFormat="1" ht="15">
      <c r="A112" s="55"/>
      <c r="B112" s="56"/>
      <c r="C112" s="867" t="s">
        <v>815</v>
      </c>
      <c r="D112" s="868"/>
      <c r="E112" s="57">
        <v>-0.642</v>
      </c>
      <c r="F112" s="58"/>
      <c r="G112" s="59"/>
    </row>
    <row r="113" spans="1:7" s="15" customFormat="1" ht="15">
      <c r="A113" s="55"/>
      <c r="B113" s="56"/>
      <c r="C113" s="867" t="s">
        <v>816</v>
      </c>
      <c r="D113" s="868"/>
      <c r="E113" s="57">
        <v>-18.6</v>
      </c>
      <c r="F113" s="58"/>
      <c r="G113" s="59"/>
    </row>
    <row r="114" spans="1:53" s="15" customFormat="1" ht="15">
      <c r="A114" s="48">
        <v>111</v>
      </c>
      <c r="B114" s="776" t="s">
        <v>5768</v>
      </c>
      <c r="C114" s="777" t="s">
        <v>5769</v>
      </c>
      <c r="D114" s="51" t="s">
        <v>206</v>
      </c>
      <c r="E114" s="52">
        <v>804.3331</v>
      </c>
      <c r="F114" s="697"/>
      <c r="G114" s="53">
        <f>E114*F114</f>
        <v>0</v>
      </c>
      <c r="AB114" s="54">
        <v>1</v>
      </c>
      <c r="AC114" s="54">
        <v>1</v>
      </c>
      <c r="BA114" s="15">
        <v>0</v>
      </c>
    </row>
    <row r="115" spans="1:7" s="15" customFormat="1" ht="15">
      <c r="A115" s="55"/>
      <c r="B115" s="56"/>
      <c r="C115" s="867" t="s">
        <v>834</v>
      </c>
      <c r="D115" s="868"/>
      <c r="E115" s="57">
        <v>804.3331</v>
      </c>
      <c r="F115" s="58"/>
      <c r="G115" s="59"/>
    </row>
    <row r="116" spans="1:53" s="15" customFormat="1" ht="15">
      <c r="A116" s="48">
        <v>120</v>
      </c>
      <c r="B116" s="776" t="s">
        <v>5766</v>
      </c>
      <c r="C116" s="777" t="s">
        <v>5763</v>
      </c>
      <c r="D116" s="51" t="s">
        <v>206</v>
      </c>
      <c r="E116" s="52">
        <v>51.9067</v>
      </c>
      <c r="F116" s="697"/>
      <c r="G116" s="53">
        <f>E116*F116</f>
        <v>0</v>
      </c>
      <c r="AB116" s="54">
        <v>1</v>
      </c>
      <c r="AC116" s="54">
        <v>1</v>
      </c>
      <c r="BA116" s="15">
        <v>0.0051</v>
      </c>
    </row>
    <row r="117" spans="1:7" s="15" customFormat="1" ht="15">
      <c r="A117" s="55"/>
      <c r="B117" s="56"/>
      <c r="C117" s="867" t="s">
        <v>393</v>
      </c>
      <c r="D117" s="868"/>
      <c r="E117" s="57">
        <v>0</v>
      </c>
      <c r="F117" s="58"/>
      <c r="G117" s="59"/>
    </row>
    <row r="118" spans="1:7" s="15" customFormat="1" ht="15">
      <c r="A118" s="55"/>
      <c r="B118" s="56"/>
      <c r="C118" s="867" t="s">
        <v>572</v>
      </c>
      <c r="D118" s="868"/>
      <c r="E118" s="57">
        <v>0</v>
      </c>
      <c r="F118" s="58"/>
      <c r="G118" s="59"/>
    </row>
    <row r="119" spans="1:7" s="15" customFormat="1" ht="15">
      <c r="A119" s="55"/>
      <c r="B119" s="56"/>
      <c r="C119" s="867" t="s">
        <v>868</v>
      </c>
      <c r="D119" s="868"/>
      <c r="E119" s="57">
        <v>49.28</v>
      </c>
      <c r="F119" s="58"/>
      <c r="G119" s="59"/>
    </row>
    <row r="120" spans="1:7" s="15" customFormat="1" ht="15">
      <c r="A120" s="55"/>
      <c r="B120" s="56"/>
      <c r="C120" s="867" t="s">
        <v>869</v>
      </c>
      <c r="D120" s="868"/>
      <c r="E120" s="57">
        <v>-1.5353</v>
      </c>
      <c r="F120" s="58"/>
      <c r="G120" s="59"/>
    </row>
    <row r="121" spans="1:7" s="15" customFormat="1" ht="15">
      <c r="A121" s="55"/>
      <c r="B121" s="56"/>
      <c r="C121" s="867" t="s">
        <v>870</v>
      </c>
      <c r="D121" s="868"/>
      <c r="E121" s="57">
        <v>4.162</v>
      </c>
      <c r="F121" s="58"/>
      <c r="G121" s="59"/>
    </row>
    <row r="122" spans="1:53" s="15" customFormat="1" ht="15">
      <c r="A122" s="48">
        <v>121</v>
      </c>
      <c r="B122" s="776" t="s">
        <v>5765</v>
      </c>
      <c r="C122" s="777" t="s">
        <v>5767</v>
      </c>
      <c r="D122" s="51" t="s">
        <v>206</v>
      </c>
      <c r="E122" s="52">
        <v>51.9067</v>
      </c>
      <c r="F122" s="697"/>
      <c r="G122" s="53">
        <f>E122*F122</f>
        <v>0</v>
      </c>
      <c r="AB122" s="54">
        <v>1</v>
      </c>
      <c r="AC122" s="54">
        <v>1</v>
      </c>
      <c r="BA122" s="15">
        <v>0</v>
      </c>
    </row>
    <row r="123" spans="1:7" s="15" customFormat="1" ht="15">
      <c r="A123" s="55"/>
      <c r="B123" s="56"/>
      <c r="C123" s="867" t="s">
        <v>5764</v>
      </c>
      <c r="D123" s="868"/>
      <c r="E123" s="57">
        <v>51.9067</v>
      </c>
      <c r="F123" s="58"/>
      <c r="G123" s="59"/>
    </row>
    <row r="124" ht="13.5" thickBot="1"/>
    <row r="125" spans="1:7" ht="24.95" customHeight="1" thickBot="1">
      <c r="A125" s="859" t="s">
        <v>5770</v>
      </c>
      <c r="B125" s="860"/>
      <c r="C125" s="860"/>
      <c r="D125" s="860"/>
      <c r="E125" s="860"/>
      <c r="F125" s="860"/>
      <c r="G125" s="861"/>
    </row>
    <row r="126" spans="1:7" ht="24.95" customHeight="1">
      <c r="A126" s="793" t="s">
        <v>2678</v>
      </c>
      <c r="B126" s="798" t="s">
        <v>5744</v>
      </c>
      <c r="C126" s="862" t="s">
        <v>5743</v>
      </c>
      <c r="D126" s="863"/>
      <c r="E126" s="863"/>
      <c r="F126" s="863"/>
      <c r="G126" s="864"/>
    </row>
    <row r="127" spans="1:7" s="15" customFormat="1" ht="15">
      <c r="A127" s="846" t="s">
        <v>21</v>
      </c>
      <c r="B127" s="847" t="s">
        <v>2052</v>
      </c>
      <c r="C127" s="43" t="s">
        <v>2053</v>
      </c>
      <c r="D127" s="44"/>
      <c r="E127" s="45"/>
      <c r="F127" s="45"/>
      <c r="G127" s="46"/>
    </row>
    <row r="128" spans="1:53" s="15" customFormat="1" ht="15">
      <c r="A128" s="48">
        <v>397</v>
      </c>
      <c r="B128" s="49" t="s">
        <v>2234</v>
      </c>
      <c r="C128" s="50" t="s">
        <v>2235</v>
      </c>
      <c r="D128" s="51" t="s">
        <v>222</v>
      </c>
      <c r="E128" s="775">
        <v>1</v>
      </c>
      <c r="F128" s="697">
        <v>0</v>
      </c>
      <c r="G128" s="53">
        <f>E128*F128</f>
        <v>0</v>
      </c>
      <c r="AB128" s="54">
        <v>12</v>
      </c>
      <c r="AC128" s="54">
        <v>0</v>
      </c>
      <c r="BA128" s="15">
        <v>2.25592</v>
      </c>
    </row>
    <row r="129" spans="1:7" s="15" customFormat="1" ht="15">
      <c r="A129" s="55"/>
      <c r="B129" s="56"/>
      <c r="C129" s="867" t="s">
        <v>2236</v>
      </c>
      <c r="D129" s="868"/>
      <c r="E129" s="57">
        <v>0</v>
      </c>
      <c r="F129" s="58"/>
      <c r="G129" s="59"/>
    </row>
    <row r="130" spans="1:7" s="15" customFormat="1" ht="15">
      <c r="A130" s="55"/>
      <c r="B130" s="56"/>
      <c r="C130" s="867" t="s">
        <v>2206</v>
      </c>
      <c r="D130" s="868"/>
      <c r="E130" s="57">
        <v>0</v>
      </c>
      <c r="F130" s="58"/>
      <c r="G130" s="59"/>
    </row>
    <row r="131" spans="1:7" s="15" customFormat="1" ht="15">
      <c r="A131" s="55"/>
      <c r="B131" s="56"/>
      <c r="C131" s="867" t="s">
        <v>2211</v>
      </c>
      <c r="D131" s="868"/>
      <c r="E131" s="57">
        <v>0</v>
      </c>
      <c r="F131" s="58"/>
      <c r="G131" s="59"/>
    </row>
    <row r="132" spans="1:7" s="15" customFormat="1" ht="15">
      <c r="A132" s="55"/>
      <c r="B132" s="56"/>
      <c r="C132" s="867" t="s">
        <v>2207</v>
      </c>
      <c r="D132" s="868"/>
      <c r="E132" s="57">
        <v>0</v>
      </c>
      <c r="F132" s="58"/>
      <c r="G132" s="59"/>
    </row>
    <row r="133" spans="1:7" s="15" customFormat="1" ht="15">
      <c r="A133" s="55"/>
      <c r="B133" s="56"/>
      <c r="C133" s="867" t="s">
        <v>2056</v>
      </c>
      <c r="D133" s="868"/>
      <c r="E133" s="57">
        <v>0</v>
      </c>
      <c r="F133" s="58"/>
      <c r="G133" s="59"/>
    </row>
    <row r="134" spans="1:7" s="15" customFormat="1" ht="15">
      <c r="A134" s="55"/>
      <c r="B134" s="56"/>
      <c r="C134" s="865" t="s">
        <v>5771</v>
      </c>
      <c r="D134" s="866"/>
      <c r="E134" s="790">
        <v>1</v>
      </c>
      <c r="F134" s="58"/>
      <c r="G134" s="59"/>
    </row>
    <row r="135" spans="1:53" s="15" customFormat="1" ht="15">
      <c r="A135" s="48">
        <v>398</v>
      </c>
      <c r="B135" s="49" t="s">
        <v>2237</v>
      </c>
      <c r="C135" s="50" t="s">
        <v>2238</v>
      </c>
      <c r="D135" s="51" t="s">
        <v>222</v>
      </c>
      <c r="E135" s="775">
        <v>1</v>
      </c>
      <c r="F135" s="697">
        <v>0</v>
      </c>
      <c r="G135" s="53">
        <f>E135*F135</f>
        <v>0</v>
      </c>
      <c r="AB135" s="54">
        <v>12</v>
      </c>
      <c r="AC135" s="54">
        <v>0</v>
      </c>
      <c r="BA135" s="15">
        <v>1.12104</v>
      </c>
    </row>
    <row r="136" spans="1:7" s="15" customFormat="1" ht="15">
      <c r="A136" s="55"/>
      <c r="B136" s="56"/>
      <c r="C136" s="867" t="s">
        <v>2239</v>
      </c>
      <c r="D136" s="868"/>
      <c r="E136" s="57">
        <v>0</v>
      </c>
      <c r="F136" s="58"/>
      <c r="G136" s="59"/>
    </row>
    <row r="137" spans="1:7" s="15" customFormat="1" ht="15">
      <c r="A137" s="55"/>
      <c r="B137" s="56"/>
      <c r="C137" s="867" t="s">
        <v>2206</v>
      </c>
      <c r="D137" s="868"/>
      <c r="E137" s="57">
        <v>0</v>
      </c>
      <c r="F137" s="58"/>
      <c r="G137" s="59"/>
    </row>
    <row r="138" spans="1:7" s="15" customFormat="1" ht="15">
      <c r="A138" s="55"/>
      <c r="B138" s="56"/>
      <c r="C138" s="867" t="s">
        <v>2211</v>
      </c>
      <c r="D138" s="868"/>
      <c r="E138" s="57">
        <v>0</v>
      </c>
      <c r="F138" s="58"/>
      <c r="G138" s="59"/>
    </row>
    <row r="139" spans="1:7" s="15" customFormat="1" ht="15">
      <c r="A139" s="55"/>
      <c r="B139" s="56"/>
      <c r="C139" s="867" t="s">
        <v>2207</v>
      </c>
      <c r="D139" s="868"/>
      <c r="E139" s="57">
        <v>0</v>
      </c>
      <c r="F139" s="58"/>
      <c r="G139" s="59"/>
    </row>
    <row r="140" spans="1:7" s="15" customFormat="1" ht="15">
      <c r="A140" s="55"/>
      <c r="B140" s="56"/>
      <c r="C140" s="867" t="s">
        <v>2056</v>
      </c>
      <c r="D140" s="868"/>
      <c r="E140" s="57">
        <v>0</v>
      </c>
      <c r="F140" s="58"/>
      <c r="G140" s="59"/>
    </row>
    <row r="141" spans="1:7" s="15" customFormat="1" ht="15">
      <c r="A141" s="55"/>
      <c r="B141" s="56"/>
      <c r="C141" s="865" t="s">
        <v>5772</v>
      </c>
      <c r="D141" s="866"/>
      <c r="E141" s="790">
        <v>1</v>
      </c>
      <c r="F141" s="58"/>
      <c r="G141" s="59"/>
    </row>
    <row r="142" spans="1:7" s="15" customFormat="1" ht="15">
      <c r="A142" s="41" t="s">
        <v>21</v>
      </c>
      <c r="B142" s="42" t="s">
        <v>2451</v>
      </c>
      <c r="C142" s="43" t="s">
        <v>2452</v>
      </c>
      <c r="D142" s="44"/>
      <c r="E142" s="45"/>
      <c r="F142" s="45"/>
      <c r="G142" s="46"/>
    </row>
    <row r="143" spans="1:53" s="15" customFormat="1" ht="15">
      <c r="A143" s="48">
        <v>445</v>
      </c>
      <c r="B143" s="49" t="s">
        <v>2456</v>
      </c>
      <c r="C143" s="50" t="s">
        <v>2457</v>
      </c>
      <c r="D143" s="51" t="s">
        <v>206</v>
      </c>
      <c r="E143" s="775">
        <v>257.39</v>
      </c>
      <c r="F143" s="697">
        <v>0</v>
      </c>
      <c r="G143" s="53">
        <f>E143*F143</f>
        <v>0</v>
      </c>
      <c r="AB143" s="54">
        <v>1</v>
      </c>
      <c r="AC143" s="54">
        <v>7</v>
      </c>
      <c r="BA143" s="15">
        <v>0.00495</v>
      </c>
    </row>
    <row r="144" spans="1:7" s="15" customFormat="1" ht="15">
      <c r="A144" s="55"/>
      <c r="B144" s="56"/>
      <c r="C144" s="867" t="s">
        <v>2458</v>
      </c>
      <c r="D144" s="868"/>
      <c r="E144" s="57">
        <v>0</v>
      </c>
      <c r="F144" s="58"/>
      <c r="G144" s="59"/>
    </row>
    <row r="145" spans="1:7" s="15" customFormat="1" ht="15">
      <c r="A145" s="55"/>
      <c r="B145" s="56"/>
      <c r="C145" s="867" t="s">
        <v>2056</v>
      </c>
      <c r="D145" s="868"/>
      <c r="E145" s="57">
        <v>0</v>
      </c>
      <c r="F145" s="58"/>
      <c r="G145" s="59"/>
    </row>
    <row r="146" spans="1:7" s="15" customFormat="1" ht="15">
      <c r="A146" s="55"/>
      <c r="B146" s="56"/>
      <c r="C146" s="867" t="s">
        <v>5773</v>
      </c>
      <c r="D146" s="868"/>
      <c r="E146" s="790">
        <v>56.4</v>
      </c>
      <c r="F146" s="58"/>
      <c r="G146" s="59"/>
    </row>
    <row r="147" spans="1:7" s="15" customFormat="1" ht="15">
      <c r="A147" s="55"/>
      <c r="B147" s="56"/>
      <c r="C147" s="867" t="s">
        <v>5774</v>
      </c>
      <c r="D147" s="868"/>
      <c r="E147" s="790">
        <v>27.85</v>
      </c>
      <c r="F147" s="58"/>
      <c r="G147" s="59"/>
    </row>
    <row r="148" spans="1:7" s="15" customFormat="1" ht="15">
      <c r="A148" s="55"/>
      <c r="B148" s="56"/>
      <c r="C148" s="867" t="s">
        <v>2131</v>
      </c>
      <c r="D148" s="868"/>
      <c r="E148" s="57">
        <v>23.355</v>
      </c>
      <c r="F148" s="58"/>
      <c r="G148" s="59"/>
    </row>
    <row r="149" spans="1:7" s="15" customFormat="1" ht="15">
      <c r="A149" s="55"/>
      <c r="B149" s="56"/>
      <c r="C149" s="867" t="s">
        <v>2134</v>
      </c>
      <c r="D149" s="868"/>
      <c r="E149" s="57">
        <v>123.956</v>
      </c>
      <c r="F149" s="58"/>
      <c r="G149" s="59"/>
    </row>
    <row r="150" spans="1:7" s="15" customFormat="1" ht="15">
      <c r="A150" s="55"/>
      <c r="B150" s="56"/>
      <c r="C150" s="867" t="s">
        <v>2135</v>
      </c>
      <c r="D150" s="868"/>
      <c r="E150" s="57">
        <v>25.821</v>
      </c>
      <c r="F150" s="58"/>
      <c r="G150" s="59"/>
    </row>
    <row r="152" ht="13.5" thickBot="1"/>
    <row r="153" spans="1:7" ht="24.95" customHeight="1" thickBot="1">
      <c r="A153" s="859" t="s">
        <v>5776</v>
      </c>
      <c r="B153" s="860"/>
      <c r="C153" s="860"/>
      <c r="D153" s="860"/>
      <c r="E153" s="860"/>
      <c r="F153" s="860"/>
      <c r="G153" s="861"/>
    </row>
    <row r="154" spans="1:7" ht="24.95" customHeight="1">
      <c r="A154" s="793" t="s">
        <v>2678</v>
      </c>
      <c r="B154" s="798" t="s">
        <v>5744</v>
      </c>
      <c r="C154" s="862" t="s">
        <v>5743</v>
      </c>
      <c r="D154" s="863"/>
      <c r="E154" s="863"/>
      <c r="F154" s="863"/>
      <c r="G154" s="864"/>
    </row>
    <row r="155" spans="1:7" s="15" customFormat="1" ht="15">
      <c r="A155" s="41" t="s">
        <v>21</v>
      </c>
      <c r="B155" s="42" t="s">
        <v>1761</v>
      </c>
      <c r="C155" s="43" t="s">
        <v>1762</v>
      </c>
      <c r="D155" s="44"/>
      <c r="E155" s="45"/>
      <c r="F155" s="45"/>
      <c r="G155" s="46"/>
    </row>
    <row r="156" spans="1:53" s="15" customFormat="1" ht="15">
      <c r="A156" s="48">
        <v>304</v>
      </c>
      <c r="B156" s="49" t="s">
        <v>1858</v>
      </c>
      <c r="C156" s="50" t="s">
        <v>1859</v>
      </c>
      <c r="D156" s="787" t="s">
        <v>694</v>
      </c>
      <c r="E156" s="52">
        <v>95.3</v>
      </c>
      <c r="F156" s="697">
        <v>0</v>
      </c>
      <c r="G156" s="53">
        <f>E156*F156</f>
        <v>0</v>
      </c>
      <c r="AB156" s="54">
        <v>12</v>
      </c>
      <c r="AC156" s="54">
        <v>0</v>
      </c>
      <c r="BA156" s="15">
        <v>0.012</v>
      </c>
    </row>
    <row r="157" spans="1:7" s="15" customFormat="1" ht="15">
      <c r="A157" s="55"/>
      <c r="B157" s="56"/>
      <c r="C157" s="867" t="s">
        <v>1860</v>
      </c>
      <c r="D157" s="868"/>
      <c r="E157" s="57">
        <v>0</v>
      </c>
      <c r="F157" s="58"/>
      <c r="G157" s="59"/>
    </row>
    <row r="158" spans="1:7" s="15" customFormat="1" ht="15">
      <c r="A158" s="55"/>
      <c r="B158" s="56"/>
      <c r="C158" s="867" t="s">
        <v>1861</v>
      </c>
      <c r="D158" s="868"/>
      <c r="E158" s="57">
        <v>0</v>
      </c>
      <c r="F158" s="58"/>
      <c r="G158" s="59"/>
    </row>
    <row r="159" spans="1:7" s="15" customFormat="1" ht="15">
      <c r="A159" s="55"/>
      <c r="B159" s="56"/>
      <c r="C159" s="867" t="s">
        <v>1765</v>
      </c>
      <c r="D159" s="868"/>
      <c r="E159" s="57">
        <v>0</v>
      </c>
      <c r="F159" s="58"/>
      <c r="G159" s="59"/>
    </row>
    <row r="160" spans="1:7" s="15" customFormat="1" ht="15">
      <c r="A160" s="55"/>
      <c r="B160" s="56"/>
      <c r="C160" s="867" t="s">
        <v>1862</v>
      </c>
      <c r="D160" s="868"/>
      <c r="E160" s="57">
        <v>95.3</v>
      </c>
      <c r="F160" s="58"/>
      <c r="G160" s="59"/>
    </row>
    <row r="161" spans="1:53" s="15" customFormat="1" ht="22.5">
      <c r="A161" s="48">
        <v>305</v>
      </c>
      <c r="B161" s="49" t="s">
        <v>1863</v>
      </c>
      <c r="C161" s="50" t="s">
        <v>1864</v>
      </c>
      <c r="D161" s="787" t="s">
        <v>694</v>
      </c>
      <c r="E161" s="52">
        <v>129.27</v>
      </c>
      <c r="F161" s="697">
        <v>0</v>
      </c>
      <c r="G161" s="53">
        <f>E161*F161</f>
        <v>0</v>
      </c>
      <c r="AB161" s="54">
        <v>12</v>
      </c>
      <c r="AC161" s="54">
        <v>0</v>
      </c>
      <c r="BA161" s="15">
        <v>0.00982</v>
      </c>
    </row>
    <row r="162" spans="1:7" s="15" customFormat="1" ht="15">
      <c r="A162" s="55"/>
      <c r="B162" s="56"/>
      <c r="C162" s="867" t="s">
        <v>1865</v>
      </c>
      <c r="D162" s="868"/>
      <c r="E162" s="57">
        <v>0</v>
      </c>
      <c r="F162" s="58"/>
      <c r="G162" s="59"/>
    </row>
    <row r="163" spans="1:7" s="15" customFormat="1" ht="15">
      <c r="A163" s="55"/>
      <c r="B163" s="56"/>
      <c r="C163" s="867" t="s">
        <v>1765</v>
      </c>
      <c r="D163" s="868"/>
      <c r="E163" s="57">
        <v>0</v>
      </c>
      <c r="F163" s="58"/>
      <c r="G163" s="59"/>
    </row>
    <row r="164" spans="1:7" s="15" customFormat="1" ht="15">
      <c r="A164" s="55"/>
      <c r="B164" s="56"/>
      <c r="C164" s="867" t="s">
        <v>1866</v>
      </c>
      <c r="D164" s="868"/>
      <c r="E164" s="57">
        <v>129.27</v>
      </c>
      <c r="F164" s="58"/>
      <c r="G164" s="59"/>
    </row>
    <row r="165" ht="13.5" thickBot="1"/>
    <row r="166" spans="1:7" ht="24.95" customHeight="1" thickBot="1">
      <c r="A166" s="859" t="s">
        <v>5784</v>
      </c>
      <c r="B166" s="860"/>
      <c r="C166" s="860"/>
      <c r="D166" s="860"/>
      <c r="E166" s="860"/>
      <c r="F166" s="860"/>
      <c r="G166" s="861"/>
    </row>
    <row r="167" spans="1:7" ht="24.95" customHeight="1">
      <c r="A167" s="793" t="s">
        <v>2678</v>
      </c>
      <c r="B167" s="798" t="s">
        <v>5744</v>
      </c>
      <c r="C167" s="862" t="s">
        <v>5743</v>
      </c>
      <c r="D167" s="863"/>
      <c r="E167" s="863"/>
      <c r="F167" s="863"/>
      <c r="G167" s="864"/>
    </row>
    <row r="168" spans="1:7" s="15" customFormat="1" ht="15">
      <c r="A168" s="41" t="s">
        <v>21</v>
      </c>
      <c r="B168" s="42" t="s">
        <v>1530</v>
      </c>
      <c r="C168" s="43" t="s">
        <v>1531</v>
      </c>
      <c r="D168" s="44"/>
      <c r="E168" s="45"/>
      <c r="F168" s="45"/>
      <c r="G168" s="46"/>
    </row>
    <row r="169" spans="1:53" s="15" customFormat="1" ht="15">
      <c r="A169" s="854" t="s">
        <v>5777</v>
      </c>
      <c r="B169" s="855">
        <v>71351</v>
      </c>
      <c r="C169" s="856" t="s">
        <v>5778</v>
      </c>
      <c r="D169" s="857" t="s">
        <v>206</v>
      </c>
      <c r="E169" s="858">
        <v>653</v>
      </c>
      <c r="F169" s="848">
        <v>0</v>
      </c>
      <c r="G169" s="53">
        <f>E169*F169</f>
        <v>0</v>
      </c>
      <c r="AB169" s="54">
        <v>3</v>
      </c>
      <c r="AC169" s="54">
        <v>7</v>
      </c>
      <c r="BA169" s="15">
        <v>0.035</v>
      </c>
    </row>
    <row r="170" spans="1:7" s="15" customFormat="1" ht="15">
      <c r="A170" s="788"/>
      <c r="B170" s="789"/>
      <c r="C170" s="865" t="s">
        <v>5779</v>
      </c>
      <c r="D170" s="866"/>
      <c r="E170" s="790">
        <v>63</v>
      </c>
      <c r="F170" s="58"/>
      <c r="G170" s="59"/>
    </row>
    <row r="171" spans="1:7" s="15" customFormat="1" ht="15">
      <c r="A171" s="788"/>
      <c r="B171" s="789"/>
      <c r="C171" s="865" t="s">
        <v>5780</v>
      </c>
      <c r="D171" s="866"/>
      <c r="E171" s="790">
        <v>46</v>
      </c>
      <c r="F171" s="58"/>
      <c r="G171" s="59"/>
    </row>
    <row r="172" spans="1:7" s="15" customFormat="1" ht="15">
      <c r="A172" s="788"/>
      <c r="B172" s="789"/>
      <c r="C172" s="865" t="s">
        <v>5781</v>
      </c>
      <c r="D172" s="866"/>
      <c r="E172" s="790">
        <v>43</v>
      </c>
      <c r="F172" s="58"/>
      <c r="G172" s="59"/>
    </row>
    <row r="173" spans="1:7" s="15" customFormat="1" ht="15">
      <c r="A173" s="788"/>
      <c r="B173" s="789"/>
      <c r="C173" s="865" t="s">
        <v>5782</v>
      </c>
      <c r="D173" s="866"/>
      <c r="E173" s="790">
        <v>88</v>
      </c>
      <c r="F173" s="58"/>
      <c r="G173" s="59"/>
    </row>
    <row r="174" spans="1:7" s="15" customFormat="1" ht="15">
      <c r="A174" s="788"/>
      <c r="B174" s="789"/>
      <c r="C174" s="865" t="s">
        <v>5783</v>
      </c>
      <c r="D174" s="866"/>
      <c r="E174" s="790">
        <v>413</v>
      </c>
      <c r="F174" s="58"/>
      <c r="G174" s="59"/>
    </row>
    <row r="175" ht="13.5" thickBot="1"/>
    <row r="176" spans="1:7" ht="24.95" customHeight="1" thickBot="1">
      <c r="A176" s="859" t="s">
        <v>5787</v>
      </c>
      <c r="B176" s="860"/>
      <c r="C176" s="860"/>
      <c r="D176" s="860"/>
      <c r="E176" s="860"/>
      <c r="F176" s="860"/>
      <c r="G176" s="861"/>
    </row>
    <row r="177" spans="1:7" ht="24.95" customHeight="1">
      <c r="A177" s="793" t="s">
        <v>2678</v>
      </c>
      <c r="B177" s="798" t="s">
        <v>5744</v>
      </c>
      <c r="C177" s="862" t="s">
        <v>5743</v>
      </c>
      <c r="D177" s="863"/>
      <c r="E177" s="863"/>
      <c r="F177" s="863"/>
      <c r="G177" s="864"/>
    </row>
    <row r="178" spans="1:53" s="15" customFormat="1" ht="15">
      <c r="A178" s="48">
        <v>370</v>
      </c>
      <c r="B178" s="49" t="s">
        <v>2107</v>
      </c>
      <c r="C178" s="50" t="s">
        <v>2108</v>
      </c>
      <c r="D178" s="51" t="s">
        <v>549</v>
      </c>
      <c r="E178" s="775">
        <v>15</v>
      </c>
      <c r="F178" s="697">
        <v>0</v>
      </c>
      <c r="G178" s="53">
        <f>E178*F178</f>
        <v>0</v>
      </c>
      <c r="I178" s="751"/>
      <c r="AB178" s="54">
        <v>1</v>
      </c>
      <c r="AC178" s="54">
        <v>7</v>
      </c>
      <c r="BA178" s="15">
        <v>0.0013</v>
      </c>
    </row>
    <row r="179" spans="1:7" s="15" customFormat="1" ht="15">
      <c r="A179" s="55"/>
      <c r="B179" s="56"/>
      <c r="C179" s="867" t="s">
        <v>2056</v>
      </c>
      <c r="D179" s="868"/>
      <c r="E179" s="57">
        <v>0</v>
      </c>
      <c r="F179" s="58"/>
      <c r="G179" s="59"/>
    </row>
    <row r="180" spans="1:7" s="15" customFormat="1" ht="15">
      <c r="A180" s="55"/>
      <c r="B180" s="56"/>
      <c r="C180" s="867" t="s">
        <v>2109</v>
      </c>
      <c r="D180" s="868"/>
      <c r="E180" s="57">
        <v>4</v>
      </c>
      <c r="F180" s="58"/>
      <c r="G180" s="59"/>
    </row>
    <row r="181" spans="1:7" s="15" customFormat="1" ht="15">
      <c r="A181" s="55"/>
      <c r="B181" s="56"/>
      <c r="C181" s="867" t="s">
        <v>2110</v>
      </c>
      <c r="D181" s="868"/>
      <c r="E181" s="57">
        <v>1</v>
      </c>
      <c r="F181" s="58"/>
      <c r="G181" s="59"/>
    </row>
    <row r="182" spans="1:7" s="15" customFormat="1" ht="15">
      <c r="A182" s="55"/>
      <c r="B182" s="56"/>
      <c r="C182" s="867" t="s">
        <v>2111</v>
      </c>
      <c r="D182" s="868"/>
      <c r="E182" s="57">
        <v>1</v>
      </c>
      <c r="F182" s="58"/>
      <c r="G182" s="59"/>
    </row>
    <row r="183" spans="1:7" s="15" customFormat="1" ht="15">
      <c r="A183" s="55"/>
      <c r="B183" s="56"/>
      <c r="C183" s="867" t="s">
        <v>2112</v>
      </c>
      <c r="D183" s="868"/>
      <c r="E183" s="57">
        <v>1</v>
      </c>
      <c r="F183" s="58"/>
      <c r="G183" s="59"/>
    </row>
    <row r="184" spans="1:7" s="15" customFormat="1" ht="15">
      <c r="A184" s="55"/>
      <c r="B184" s="56"/>
      <c r="C184" s="865" t="s">
        <v>5771</v>
      </c>
      <c r="D184" s="866"/>
      <c r="E184" s="790">
        <v>1</v>
      </c>
      <c r="F184" s="58"/>
      <c r="G184" s="59"/>
    </row>
    <row r="185" spans="1:7" s="15" customFormat="1" ht="15">
      <c r="A185" s="55"/>
      <c r="B185" s="56"/>
      <c r="C185" s="865" t="s">
        <v>5772</v>
      </c>
      <c r="D185" s="866"/>
      <c r="E185" s="790">
        <v>1</v>
      </c>
      <c r="F185" s="58"/>
      <c r="G185" s="59"/>
    </row>
    <row r="186" spans="1:7" s="15" customFormat="1" ht="15">
      <c r="A186" s="55"/>
      <c r="B186" s="56"/>
      <c r="C186" s="867" t="s">
        <v>2113</v>
      </c>
      <c r="D186" s="868"/>
      <c r="E186" s="57">
        <v>1</v>
      </c>
      <c r="F186" s="58"/>
      <c r="G186" s="59"/>
    </row>
    <row r="187" spans="1:7" s="15" customFormat="1" ht="15">
      <c r="A187" s="55"/>
      <c r="B187" s="56"/>
      <c r="C187" s="867" t="s">
        <v>2114</v>
      </c>
      <c r="D187" s="868"/>
      <c r="E187" s="57">
        <v>1</v>
      </c>
      <c r="F187" s="58"/>
      <c r="G187" s="59"/>
    </row>
    <row r="188" spans="1:7" s="15" customFormat="1" ht="15">
      <c r="A188" s="55"/>
      <c r="B188" s="56"/>
      <c r="C188" s="867" t="s">
        <v>2115</v>
      </c>
      <c r="D188" s="868"/>
      <c r="E188" s="57">
        <v>1</v>
      </c>
      <c r="F188" s="58"/>
      <c r="G188" s="59"/>
    </row>
    <row r="189" spans="1:7" s="15" customFormat="1" ht="15">
      <c r="A189" s="55"/>
      <c r="B189" s="56"/>
      <c r="C189" s="867" t="s">
        <v>2116</v>
      </c>
      <c r="D189" s="868"/>
      <c r="E189" s="57">
        <v>2</v>
      </c>
      <c r="F189" s="58"/>
      <c r="G189" s="59"/>
    </row>
    <row r="190" spans="1:7" s="15" customFormat="1" ht="15">
      <c r="A190" s="55"/>
      <c r="B190" s="56"/>
      <c r="C190" s="867" t="s">
        <v>2117</v>
      </c>
      <c r="D190" s="868"/>
      <c r="E190" s="57">
        <v>1</v>
      </c>
      <c r="F190" s="58"/>
      <c r="G190" s="59"/>
    </row>
    <row r="191" spans="1:53" s="15" customFormat="1" ht="15">
      <c r="A191" s="48">
        <v>372</v>
      </c>
      <c r="B191" s="49" t="s">
        <v>2124</v>
      </c>
      <c r="C191" s="50" t="s">
        <v>2125</v>
      </c>
      <c r="D191" s="51" t="s">
        <v>206</v>
      </c>
      <c r="E191" s="775">
        <v>287.87</v>
      </c>
      <c r="F191" s="697">
        <v>0</v>
      </c>
      <c r="G191" s="53">
        <f>E191*F191</f>
        <v>0</v>
      </c>
      <c r="I191" s="751"/>
      <c r="AB191" s="54">
        <v>1</v>
      </c>
      <c r="AC191" s="54">
        <v>7</v>
      </c>
      <c r="BA191" s="15">
        <v>0</v>
      </c>
    </row>
    <row r="192" spans="1:7" s="15" customFormat="1" ht="15">
      <c r="A192" s="55"/>
      <c r="B192" s="56"/>
      <c r="C192" s="867" t="s">
        <v>2056</v>
      </c>
      <c r="D192" s="868"/>
      <c r="E192" s="57">
        <v>0</v>
      </c>
      <c r="F192" s="58"/>
      <c r="G192" s="59"/>
    </row>
    <row r="193" spans="1:7" s="15" customFormat="1" ht="15">
      <c r="A193" s="55"/>
      <c r="B193" s="56"/>
      <c r="C193" s="867" t="s">
        <v>2126</v>
      </c>
      <c r="D193" s="868"/>
      <c r="E193" s="57">
        <v>2.75</v>
      </c>
      <c r="F193" s="58"/>
      <c r="G193" s="59"/>
    </row>
    <row r="194" spans="1:7" s="15" customFormat="1" ht="15">
      <c r="A194" s="55"/>
      <c r="B194" s="56"/>
      <c r="C194" s="867" t="s">
        <v>2127</v>
      </c>
      <c r="D194" s="868"/>
      <c r="E194" s="57">
        <v>4.939</v>
      </c>
      <c r="F194" s="58"/>
      <c r="G194" s="59"/>
    </row>
    <row r="195" spans="1:7" s="15" customFormat="1" ht="15">
      <c r="A195" s="55"/>
      <c r="B195" s="56"/>
      <c r="C195" s="867" t="s">
        <v>2128</v>
      </c>
      <c r="D195" s="868"/>
      <c r="E195" s="57">
        <v>6.27</v>
      </c>
      <c r="F195" s="58"/>
      <c r="G195" s="59"/>
    </row>
    <row r="196" spans="1:7" s="15" customFormat="1" ht="15">
      <c r="A196" s="55"/>
      <c r="B196" s="56"/>
      <c r="C196" s="867" t="s">
        <v>2129</v>
      </c>
      <c r="D196" s="868"/>
      <c r="E196" s="57">
        <v>7.872</v>
      </c>
      <c r="F196" s="58"/>
      <c r="G196" s="59"/>
    </row>
    <row r="197" spans="1:7" s="15" customFormat="1" ht="15">
      <c r="A197" s="55"/>
      <c r="B197" s="56"/>
      <c r="C197" s="865" t="s">
        <v>5792</v>
      </c>
      <c r="D197" s="866"/>
      <c r="E197" s="790">
        <v>56.4</v>
      </c>
      <c r="F197" s="58"/>
      <c r="G197" s="59"/>
    </row>
    <row r="198" spans="1:7" s="15" customFormat="1" ht="15">
      <c r="A198" s="55"/>
      <c r="B198" s="56"/>
      <c r="C198" s="865" t="s">
        <v>5793</v>
      </c>
      <c r="D198" s="866"/>
      <c r="E198" s="790">
        <v>28.03</v>
      </c>
      <c r="F198" s="58"/>
      <c r="G198" s="59"/>
    </row>
    <row r="199" spans="1:7" s="15" customFormat="1" ht="15">
      <c r="A199" s="55"/>
      <c r="B199" s="56"/>
      <c r="C199" s="867" t="s">
        <v>2131</v>
      </c>
      <c r="D199" s="868"/>
      <c r="E199" s="57">
        <v>23.355</v>
      </c>
      <c r="F199" s="58"/>
      <c r="G199" s="59"/>
    </row>
    <row r="200" spans="1:7" s="15" customFormat="1" ht="15">
      <c r="A200" s="55"/>
      <c r="B200" s="56"/>
      <c r="C200" s="867" t="s">
        <v>2132</v>
      </c>
      <c r="D200" s="868"/>
      <c r="E200" s="57">
        <v>3.6984</v>
      </c>
      <c r="F200" s="58"/>
      <c r="G200" s="59"/>
    </row>
    <row r="201" spans="1:7" s="15" customFormat="1" ht="15">
      <c r="A201" s="55"/>
      <c r="B201" s="56"/>
      <c r="C201" s="867" t="s">
        <v>2133</v>
      </c>
      <c r="D201" s="868"/>
      <c r="E201" s="57">
        <v>4.7748</v>
      </c>
      <c r="F201" s="58"/>
      <c r="G201" s="59"/>
    </row>
    <row r="202" spans="1:7" s="15" customFormat="1" ht="15">
      <c r="A202" s="55"/>
      <c r="B202" s="56"/>
      <c r="C202" s="867" t="s">
        <v>2134</v>
      </c>
      <c r="D202" s="868"/>
      <c r="E202" s="57">
        <v>123.956</v>
      </c>
      <c r="F202" s="58"/>
      <c r="G202" s="59"/>
    </row>
    <row r="203" spans="1:7" s="15" customFormat="1" ht="15">
      <c r="A203" s="55"/>
      <c r="B203" s="56"/>
      <c r="C203" s="867" t="s">
        <v>2135</v>
      </c>
      <c r="D203" s="868"/>
      <c r="E203" s="57">
        <v>25.821</v>
      </c>
      <c r="F203" s="58"/>
      <c r="G203" s="59"/>
    </row>
    <row r="205" spans="1:53" s="15" customFormat="1" ht="22.5">
      <c r="A205" s="786" t="s">
        <v>5788</v>
      </c>
      <c r="B205" s="776" t="s">
        <v>5789</v>
      </c>
      <c r="C205" s="777" t="s">
        <v>5790</v>
      </c>
      <c r="D205" s="787" t="s">
        <v>206</v>
      </c>
      <c r="E205" s="775">
        <v>36.52</v>
      </c>
      <c r="F205" s="697">
        <v>0</v>
      </c>
      <c r="G205" s="53">
        <f>E205*F205</f>
        <v>0</v>
      </c>
      <c r="AB205" s="54">
        <v>12</v>
      </c>
      <c r="AC205" s="54">
        <v>0</v>
      </c>
      <c r="BA205" s="15">
        <v>0.04125</v>
      </c>
    </row>
    <row r="206" spans="1:7" s="15" customFormat="1" ht="15">
      <c r="A206" s="788"/>
      <c r="B206" s="789"/>
      <c r="C206" s="865" t="s">
        <v>5794</v>
      </c>
      <c r="D206" s="866"/>
      <c r="E206" s="790">
        <v>0</v>
      </c>
      <c r="F206" s="58"/>
      <c r="G206" s="59"/>
    </row>
    <row r="207" spans="1:7" s="15" customFormat="1" ht="15">
      <c r="A207" s="788"/>
      <c r="B207" s="789"/>
      <c r="C207" s="865" t="s">
        <v>2206</v>
      </c>
      <c r="D207" s="866"/>
      <c r="E207" s="790">
        <v>0</v>
      </c>
      <c r="F207" s="58"/>
      <c r="G207" s="59"/>
    </row>
    <row r="208" spans="1:7" s="15" customFormat="1" ht="15">
      <c r="A208" s="788"/>
      <c r="B208" s="789"/>
      <c r="C208" s="865" t="s">
        <v>2269</v>
      </c>
      <c r="D208" s="866"/>
      <c r="E208" s="790">
        <v>0</v>
      </c>
      <c r="F208" s="58"/>
      <c r="G208" s="59"/>
    </row>
    <row r="209" spans="1:7" s="15" customFormat="1" ht="24.75" customHeight="1">
      <c r="A209" s="788"/>
      <c r="B209" s="789"/>
      <c r="C209" s="865" t="s">
        <v>2270</v>
      </c>
      <c r="D209" s="866"/>
      <c r="E209" s="790">
        <v>0</v>
      </c>
      <c r="F209" s="58"/>
      <c r="G209" s="59"/>
    </row>
    <row r="210" spans="1:7" s="15" customFormat="1" ht="15">
      <c r="A210" s="788"/>
      <c r="B210" s="789"/>
      <c r="C210" s="865" t="s">
        <v>2271</v>
      </c>
      <c r="D210" s="866"/>
      <c r="E210" s="790">
        <v>0</v>
      </c>
      <c r="F210" s="58"/>
      <c r="G210" s="59"/>
    </row>
    <row r="211" spans="1:7" s="15" customFormat="1" ht="15">
      <c r="A211" s="788"/>
      <c r="B211" s="789"/>
      <c r="C211" s="865" t="s">
        <v>2272</v>
      </c>
      <c r="D211" s="866"/>
      <c r="E211" s="790">
        <v>0</v>
      </c>
      <c r="F211" s="58"/>
      <c r="G211" s="59"/>
    </row>
    <row r="212" spans="1:7" s="15" customFormat="1" ht="15">
      <c r="A212" s="788"/>
      <c r="B212" s="789"/>
      <c r="C212" s="865" t="s">
        <v>5791</v>
      </c>
      <c r="D212" s="866"/>
      <c r="E212" s="790">
        <v>36.52</v>
      </c>
      <c r="F212" s="58"/>
      <c r="G212" s="59"/>
    </row>
  </sheetData>
  <mergeCells count="157">
    <mergeCell ref="C211:D211"/>
    <mergeCell ref="C212:D212"/>
    <mergeCell ref="C202:D202"/>
    <mergeCell ref="C203:D203"/>
    <mergeCell ref="A176:G176"/>
    <mergeCell ref="C177:G177"/>
    <mergeCell ref="C206:D206"/>
    <mergeCell ref="C207:D207"/>
    <mergeCell ref="C208:D208"/>
    <mergeCell ref="C209:D209"/>
    <mergeCell ref="C210:D210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188:D188"/>
    <mergeCell ref="C189:D189"/>
    <mergeCell ref="C190:D190"/>
    <mergeCell ref="C192:D192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96:D96"/>
    <mergeCell ref="C97:D97"/>
    <mergeCell ref="C103:D103"/>
    <mergeCell ref="C104:D104"/>
    <mergeCell ref="C105:D105"/>
    <mergeCell ref="C106:D106"/>
    <mergeCell ref="C100:G100"/>
    <mergeCell ref="C89:D89"/>
    <mergeCell ref="C91:D91"/>
    <mergeCell ref="C92:D92"/>
    <mergeCell ref="C93:D93"/>
    <mergeCell ref="C94:D94"/>
    <mergeCell ref="C95:D95"/>
    <mergeCell ref="C67:D67"/>
    <mergeCell ref="C68:D68"/>
    <mergeCell ref="C83:D83"/>
    <mergeCell ref="C84:D84"/>
    <mergeCell ref="C85:D85"/>
    <mergeCell ref="C86:D86"/>
    <mergeCell ref="C87:D87"/>
    <mergeCell ref="C88:D88"/>
    <mergeCell ref="C76:D76"/>
    <mergeCell ref="C77:D77"/>
    <mergeCell ref="C78:D78"/>
    <mergeCell ref="C79:D79"/>
    <mergeCell ref="C80:D80"/>
    <mergeCell ref="C81:D81"/>
    <mergeCell ref="C53:G53"/>
    <mergeCell ref="C57:G57"/>
    <mergeCell ref="C59:F59"/>
    <mergeCell ref="C61:G61"/>
    <mergeCell ref="C36:D36"/>
    <mergeCell ref="C37:D37"/>
    <mergeCell ref="C38:D38"/>
    <mergeCell ref="C63:G63"/>
    <mergeCell ref="C65:G65"/>
    <mergeCell ref="C11:D11"/>
    <mergeCell ref="C12:D12"/>
    <mergeCell ref="C13:D13"/>
    <mergeCell ref="C14:D14"/>
    <mergeCell ref="C15:D15"/>
    <mergeCell ref="C16:D16"/>
    <mergeCell ref="C23:D23"/>
    <mergeCell ref="C24:D24"/>
    <mergeCell ref="C25:D25"/>
    <mergeCell ref="C113:D113"/>
    <mergeCell ref="C115:D115"/>
    <mergeCell ref="C117:D117"/>
    <mergeCell ref="A52:G52"/>
    <mergeCell ref="A99:G99"/>
    <mergeCell ref="C17:D17"/>
    <mergeCell ref="C18:D18"/>
    <mergeCell ref="C19:D19"/>
    <mergeCell ref="C20:D20"/>
    <mergeCell ref="C21:D21"/>
    <mergeCell ref="C26:D26"/>
    <mergeCell ref="C27:D27"/>
    <mergeCell ref="C29:D29"/>
    <mergeCell ref="C30:D30"/>
    <mergeCell ref="C32:D32"/>
    <mergeCell ref="C33:D33"/>
    <mergeCell ref="C69:D69"/>
    <mergeCell ref="C70:D70"/>
    <mergeCell ref="C71:D71"/>
    <mergeCell ref="C72:D72"/>
    <mergeCell ref="C73:D73"/>
    <mergeCell ref="C75:D75"/>
    <mergeCell ref="C28:D28"/>
    <mergeCell ref="C40:G40"/>
    <mergeCell ref="A1:G1"/>
    <mergeCell ref="A2:G2"/>
    <mergeCell ref="C3:G3"/>
    <mergeCell ref="C157:D157"/>
    <mergeCell ref="C158:D158"/>
    <mergeCell ref="C7:D7"/>
    <mergeCell ref="C8:D8"/>
    <mergeCell ref="C9:D9"/>
    <mergeCell ref="C10:D10"/>
    <mergeCell ref="C129:D129"/>
    <mergeCell ref="C130:D130"/>
    <mergeCell ref="C132:D132"/>
    <mergeCell ref="C133:D133"/>
    <mergeCell ref="C134:D134"/>
    <mergeCell ref="C131:D131"/>
    <mergeCell ref="C123:D123"/>
    <mergeCell ref="A125:G125"/>
    <mergeCell ref="C126:G126"/>
    <mergeCell ref="C107:D107"/>
    <mergeCell ref="C108:D108"/>
    <mergeCell ref="C109:D109"/>
    <mergeCell ref="C110:D110"/>
    <mergeCell ref="C111:D111"/>
    <mergeCell ref="C112:D112"/>
    <mergeCell ref="A153:G153"/>
    <mergeCell ref="C154:G154"/>
    <mergeCell ref="C118:D118"/>
    <mergeCell ref="C119:D119"/>
    <mergeCell ref="C120:D120"/>
    <mergeCell ref="C121:D121"/>
    <mergeCell ref="C147:D147"/>
    <mergeCell ref="C148:D148"/>
    <mergeCell ref="C149:D149"/>
    <mergeCell ref="C150:D150"/>
    <mergeCell ref="C144:D144"/>
    <mergeCell ref="C145:D145"/>
    <mergeCell ref="C146:D146"/>
    <mergeCell ref="C136:D136"/>
    <mergeCell ref="C137:D137"/>
    <mergeCell ref="C138:D138"/>
    <mergeCell ref="C139:D139"/>
    <mergeCell ref="C140:D140"/>
    <mergeCell ref="C141:D141"/>
    <mergeCell ref="A166:G166"/>
    <mergeCell ref="C167:G167"/>
    <mergeCell ref="C170:D170"/>
    <mergeCell ref="C171:D171"/>
    <mergeCell ref="C172:D172"/>
    <mergeCell ref="C173:D173"/>
    <mergeCell ref="C174:D174"/>
    <mergeCell ref="C159:D159"/>
    <mergeCell ref="C160:D160"/>
    <mergeCell ref="C162:D162"/>
    <mergeCell ref="C163:D163"/>
    <mergeCell ref="C164:D164"/>
  </mergeCells>
  <printOptions/>
  <pageMargins left="0.5905511811023623" right="0.3937007874015748" top="0.7874015748031497" bottom="0.7874015748031497" header="0.31496062992125984" footer="0.31496062992125984"/>
  <pageSetup horizontalDpi="600" verticalDpi="600" orientation="portrait" paperSize="9" scale="69" r:id="rId1"/>
  <headerFooter>
    <oddFooter>&amp;CStránka &amp;P z &amp;N</oddFooter>
  </headerFooter>
  <rowBreaks count="3" manualBreakCount="3">
    <brk id="51" max="16383" man="1"/>
    <brk id="98" max="16383" man="1"/>
    <brk id="15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33BAB-40A7-421E-8325-B3789DF8AFE6}">
  <dimension ref="A1:K127"/>
  <sheetViews>
    <sheetView workbookViewId="0" topLeftCell="A68">
      <selection activeCell="A98" sqref="A98:XFD98"/>
    </sheetView>
  </sheetViews>
  <sheetFormatPr defaultColWidth="9.140625" defaultRowHeight="15" outlineLevelRow="1"/>
  <cols>
    <col min="1" max="1" width="3.421875" style="285" customWidth="1"/>
    <col min="2" max="2" width="12.57421875" style="288" customWidth="1"/>
    <col min="3" max="3" width="38.28125" style="288" customWidth="1"/>
    <col min="4" max="4" width="4.8515625" style="285" customWidth="1"/>
    <col min="5" max="5" width="10.57421875" style="285" customWidth="1"/>
    <col min="6" max="6" width="9.8515625" style="285" customWidth="1"/>
    <col min="7" max="11" width="8.7109375" style="285" customWidth="1"/>
    <col min="12" max="16384" width="9.140625" style="285" customWidth="1"/>
  </cols>
  <sheetData>
    <row r="1" spans="1:7" ht="15.75" customHeight="1">
      <c r="A1" s="922" t="s">
        <v>5359</v>
      </c>
      <c r="B1" s="922"/>
      <c r="C1" s="922"/>
      <c r="D1" s="922"/>
      <c r="E1" s="922"/>
      <c r="F1" s="922"/>
      <c r="G1" s="922"/>
    </row>
    <row r="2" spans="1:7" ht="24.95" customHeight="1">
      <c r="A2" s="286" t="s">
        <v>2672</v>
      </c>
      <c r="B2" s="287" t="s">
        <v>2673</v>
      </c>
      <c r="C2" s="923" t="s">
        <v>2674</v>
      </c>
      <c r="D2" s="923"/>
      <c r="E2" s="923"/>
      <c r="F2" s="923"/>
      <c r="G2" s="923"/>
    </row>
    <row r="3" spans="1:7" ht="24.95" customHeight="1">
      <c r="A3" s="286" t="s">
        <v>2675</v>
      </c>
      <c r="B3" s="287" t="s">
        <v>2676</v>
      </c>
      <c r="C3" s="923" t="s">
        <v>2677</v>
      </c>
      <c r="D3" s="923"/>
      <c r="E3" s="923"/>
      <c r="F3" s="923"/>
      <c r="G3" s="923"/>
    </row>
    <row r="4" spans="1:7" ht="24.95" customHeight="1">
      <c r="A4" s="289" t="s">
        <v>2678</v>
      </c>
      <c r="B4" s="290" t="s">
        <v>3011</v>
      </c>
      <c r="C4" s="924" t="s">
        <v>3012</v>
      </c>
      <c r="D4" s="924"/>
      <c r="E4" s="924"/>
      <c r="F4" s="924"/>
      <c r="G4" s="924"/>
    </row>
    <row r="5" ht="15">
      <c r="D5" s="291"/>
    </row>
    <row r="6" spans="1:11" ht="38.25">
      <c r="A6" s="292" t="s">
        <v>12</v>
      </c>
      <c r="B6" s="293" t="s">
        <v>13</v>
      </c>
      <c r="C6" s="293" t="s">
        <v>14</v>
      </c>
      <c r="D6" s="294" t="s">
        <v>15</v>
      </c>
      <c r="E6" s="292" t="s">
        <v>2681</v>
      </c>
      <c r="F6" s="295" t="s">
        <v>2682</v>
      </c>
      <c r="G6" s="292" t="s">
        <v>2683</v>
      </c>
      <c r="H6" s="296" t="s">
        <v>2684</v>
      </c>
      <c r="I6" s="296" t="s">
        <v>2685</v>
      </c>
      <c r="J6" s="296" t="s">
        <v>2686</v>
      </c>
      <c r="K6" s="296" t="s">
        <v>2687</v>
      </c>
    </row>
    <row r="7" spans="1:11" ht="15" hidden="1">
      <c r="A7" s="297"/>
      <c r="B7" s="298"/>
      <c r="C7" s="298"/>
      <c r="D7" s="299"/>
      <c r="E7" s="300"/>
      <c r="F7" s="301"/>
      <c r="G7" s="301"/>
      <c r="H7" s="301"/>
      <c r="I7" s="301"/>
      <c r="J7" s="301"/>
      <c r="K7" s="301"/>
    </row>
    <row r="8" spans="1:11" ht="15">
      <c r="A8" s="303" t="s">
        <v>21</v>
      </c>
      <c r="B8" s="304" t="s">
        <v>34</v>
      </c>
      <c r="C8" s="305" t="s">
        <v>65</v>
      </c>
      <c r="D8" s="306"/>
      <c r="E8" s="307"/>
      <c r="F8" s="308"/>
      <c r="G8" s="308">
        <f>SUM(G9,G12,G15,G18,G23,G26,G30,G32,G36,G39,G44,G47,G50,G53:G54,G61,G66:G67,G72:G73)</f>
        <v>0</v>
      </c>
      <c r="H8" s="308"/>
      <c r="I8" s="308">
        <f>SUM(I9:I73)</f>
        <v>21.610000000000003</v>
      </c>
      <c r="J8" s="308"/>
      <c r="K8" s="308">
        <f>SUM(K9:K73)</f>
        <v>0</v>
      </c>
    </row>
    <row r="9" spans="1:11" ht="22.5" outlineLevel="1">
      <c r="A9" s="309">
        <v>1</v>
      </c>
      <c r="B9" s="310" t="s">
        <v>3302</v>
      </c>
      <c r="C9" s="311" t="s">
        <v>3303</v>
      </c>
      <c r="D9" s="312" t="s">
        <v>75</v>
      </c>
      <c r="E9" s="313">
        <v>7.54</v>
      </c>
      <c r="F9" s="314">
        <v>0</v>
      </c>
      <c r="G9" s="315">
        <f>ROUND(E9*F9,2)</f>
        <v>0</v>
      </c>
      <c r="H9" s="315">
        <v>0</v>
      </c>
      <c r="I9" s="315">
        <f>ROUND(E9*H9,2)</f>
        <v>0</v>
      </c>
      <c r="J9" s="315">
        <v>0</v>
      </c>
      <c r="K9" s="315">
        <f>ROUND(E9*J9,2)</f>
        <v>0</v>
      </c>
    </row>
    <row r="10" spans="1:11" ht="12.75" customHeight="1" outlineLevel="1">
      <c r="A10" s="316"/>
      <c r="B10" s="317"/>
      <c r="C10" s="917" t="s">
        <v>3304</v>
      </c>
      <c r="D10" s="917"/>
      <c r="E10" s="917"/>
      <c r="F10" s="917"/>
      <c r="G10" s="917"/>
      <c r="H10" s="318"/>
      <c r="I10" s="318"/>
      <c r="J10" s="318"/>
      <c r="K10" s="318"/>
    </row>
    <row r="11" spans="1:11" ht="15" outlineLevel="1">
      <c r="A11" s="316"/>
      <c r="B11" s="317"/>
      <c r="C11" s="319" t="s">
        <v>3305</v>
      </c>
      <c r="D11" s="320"/>
      <c r="E11" s="321">
        <v>7.54</v>
      </c>
      <c r="F11" s="318"/>
      <c r="G11" s="318"/>
      <c r="H11" s="318"/>
      <c r="I11" s="318"/>
      <c r="J11" s="318"/>
      <c r="K11" s="318"/>
    </row>
    <row r="12" spans="1:11" ht="22.5" outlineLevel="1">
      <c r="A12" s="309">
        <v>2</v>
      </c>
      <c r="B12" s="310" t="s">
        <v>3306</v>
      </c>
      <c r="C12" s="311" t="s">
        <v>3307</v>
      </c>
      <c r="D12" s="312" t="s">
        <v>75</v>
      </c>
      <c r="E12" s="313">
        <v>45</v>
      </c>
      <c r="F12" s="314">
        <v>0</v>
      </c>
      <c r="G12" s="315">
        <f>ROUND(E12*F12,2)</f>
        <v>0</v>
      </c>
      <c r="H12" s="315">
        <v>0</v>
      </c>
      <c r="I12" s="315">
        <f>ROUND(E12*H12,2)</f>
        <v>0</v>
      </c>
      <c r="J12" s="315">
        <v>0</v>
      </c>
      <c r="K12" s="315">
        <f>ROUND(E12*J12,2)</f>
        <v>0</v>
      </c>
    </row>
    <row r="13" spans="1:11" ht="33.75" customHeight="1" outlineLevel="1">
      <c r="A13" s="316"/>
      <c r="B13" s="317"/>
      <c r="C13" s="917" t="s">
        <v>3308</v>
      </c>
      <c r="D13" s="917"/>
      <c r="E13" s="917"/>
      <c r="F13" s="917"/>
      <c r="G13" s="917"/>
      <c r="H13" s="318"/>
      <c r="I13" s="318"/>
      <c r="J13" s="318"/>
      <c r="K13" s="318"/>
    </row>
    <row r="14" spans="1:11" ht="15" outlineLevel="1">
      <c r="A14" s="316"/>
      <c r="B14" s="317"/>
      <c r="C14" s="319" t="s">
        <v>3309</v>
      </c>
      <c r="D14" s="320"/>
      <c r="E14" s="321">
        <v>45</v>
      </c>
      <c r="F14" s="318"/>
      <c r="G14" s="318"/>
      <c r="H14" s="318"/>
      <c r="I14" s="318"/>
      <c r="J14" s="318"/>
      <c r="K14" s="318"/>
    </row>
    <row r="15" spans="1:11" ht="22.5" outlineLevel="1">
      <c r="A15" s="309">
        <v>3</v>
      </c>
      <c r="B15" s="310" t="s">
        <v>97</v>
      </c>
      <c r="C15" s="311" t="s">
        <v>3417</v>
      </c>
      <c r="D15" s="312" t="s">
        <v>75</v>
      </c>
      <c r="E15" s="313">
        <v>22.5</v>
      </c>
      <c r="F15" s="314">
        <v>0</v>
      </c>
      <c r="G15" s="315">
        <f>ROUND(E15*F15,2)</f>
        <v>0</v>
      </c>
      <c r="H15" s="315">
        <v>0</v>
      </c>
      <c r="I15" s="315">
        <f>ROUND(E15*H15,2)</f>
        <v>0</v>
      </c>
      <c r="J15" s="315">
        <v>0</v>
      </c>
      <c r="K15" s="315">
        <f>ROUND(E15*J15,2)</f>
        <v>0</v>
      </c>
    </row>
    <row r="16" spans="1:11" ht="33.75" customHeight="1" outlineLevel="1">
      <c r="A16" s="316"/>
      <c r="B16" s="317"/>
      <c r="C16" s="917" t="s">
        <v>3308</v>
      </c>
      <c r="D16" s="917"/>
      <c r="E16" s="917"/>
      <c r="F16" s="917"/>
      <c r="G16" s="917"/>
      <c r="H16" s="318"/>
      <c r="I16" s="318"/>
      <c r="J16" s="318"/>
      <c r="K16" s="318"/>
    </row>
    <row r="17" spans="1:11" ht="15" outlineLevel="1">
      <c r="A17" s="316"/>
      <c r="B17" s="317"/>
      <c r="C17" s="319" t="s">
        <v>3310</v>
      </c>
      <c r="D17" s="320"/>
      <c r="E17" s="321">
        <v>22.5</v>
      </c>
      <c r="F17" s="318"/>
      <c r="G17" s="318"/>
      <c r="H17" s="318"/>
      <c r="I17" s="318"/>
      <c r="J17" s="318"/>
      <c r="K17" s="318"/>
    </row>
    <row r="18" spans="1:11" ht="22.5" outlineLevel="1">
      <c r="A18" s="309">
        <v>4</v>
      </c>
      <c r="B18" s="310" t="s">
        <v>3311</v>
      </c>
      <c r="C18" s="311" t="s">
        <v>3418</v>
      </c>
      <c r="D18" s="312" t="s">
        <v>75</v>
      </c>
      <c r="E18" s="313">
        <v>30.4</v>
      </c>
      <c r="F18" s="314">
        <v>0</v>
      </c>
      <c r="G18" s="315">
        <f>ROUND(E18*F18,2)</f>
        <v>0</v>
      </c>
      <c r="H18" s="315">
        <v>0</v>
      </c>
      <c r="I18" s="315">
        <f>ROUND(E18*H18,2)</f>
        <v>0</v>
      </c>
      <c r="J18" s="315">
        <v>0</v>
      </c>
      <c r="K18" s="315">
        <f>ROUND(E18*J18,2)</f>
        <v>0</v>
      </c>
    </row>
    <row r="19" spans="1:11" ht="33.75" customHeight="1" outlineLevel="1">
      <c r="A19" s="316"/>
      <c r="B19" s="317"/>
      <c r="C19" s="917" t="s">
        <v>3312</v>
      </c>
      <c r="D19" s="917"/>
      <c r="E19" s="917"/>
      <c r="F19" s="917"/>
      <c r="G19" s="917"/>
      <c r="H19" s="318"/>
      <c r="I19" s="318"/>
      <c r="J19" s="318"/>
      <c r="K19" s="318"/>
    </row>
    <row r="20" spans="1:11" ht="15" outlineLevel="1">
      <c r="A20" s="316"/>
      <c r="B20" s="317"/>
      <c r="C20" s="319" t="s">
        <v>3313</v>
      </c>
      <c r="D20" s="320"/>
      <c r="E20" s="321">
        <v>8.4</v>
      </c>
      <c r="F20" s="318"/>
      <c r="G20" s="318"/>
      <c r="H20" s="318"/>
      <c r="I20" s="318"/>
      <c r="J20" s="318"/>
      <c r="K20" s="318"/>
    </row>
    <row r="21" spans="1:11" ht="15" outlineLevel="1">
      <c r="A21" s="316"/>
      <c r="B21" s="317"/>
      <c r="C21" s="319" t="s">
        <v>3314</v>
      </c>
      <c r="D21" s="320"/>
      <c r="E21" s="321">
        <v>18.4</v>
      </c>
      <c r="F21" s="318"/>
      <c r="G21" s="318"/>
      <c r="H21" s="318"/>
      <c r="I21" s="318"/>
      <c r="J21" s="318"/>
      <c r="K21" s="318"/>
    </row>
    <row r="22" spans="1:11" ht="15" outlineLevel="1">
      <c r="A22" s="316"/>
      <c r="B22" s="317"/>
      <c r="C22" s="319" t="s">
        <v>3315</v>
      </c>
      <c r="D22" s="320"/>
      <c r="E22" s="321">
        <v>3.6</v>
      </c>
      <c r="F22" s="318"/>
      <c r="G22" s="318"/>
      <c r="H22" s="318"/>
      <c r="I22" s="318"/>
      <c r="J22" s="318"/>
      <c r="K22" s="318"/>
    </row>
    <row r="23" spans="1:11" ht="22.5" outlineLevel="1">
      <c r="A23" s="309">
        <v>5</v>
      </c>
      <c r="B23" s="310" t="s">
        <v>159</v>
      </c>
      <c r="C23" s="311" t="s">
        <v>3419</v>
      </c>
      <c r="D23" s="312" t="s">
        <v>75</v>
      </c>
      <c r="E23" s="313">
        <v>15.2</v>
      </c>
      <c r="F23" s="314">
        <v>0</v>
      </c>
      <c r="G23" s="315">
        <f>ROUND(E23*F23,2)</f>
        <v>0</v>
      </c>
      <c r="H23" s="315">
        <v>0</v>
      </c>
      <c r="I23" s="315">
        <f>ROUND(E23*H23,2)</f>
        <v>0</v>
      </c>
      <c r="J23" s="315">
        <v>0</v>
      </c>
      <c r="K23" s="315">
        <f>ROUND(E23*J23,2)</f>
        <v>0</v>
      </c>
    </row>
    <row r="24" spans="1:11" ht="33.75" customHeight="1" outlineLevel="1">
      <c r="A24" s="316"/>
      <c r="B24" s="317"/>
      <c r="C24" s="917" t="s">
        <v>3312</v>
      </c>
      <c r="D24" s="917"/>
      <c r="E24" s="917"/>
      <c r="F24" s="917"/>
      <c r="G24" s="917"/>
      <c r="H24" s="318"/>
      <c r="I24" s="318"/>
      <c r="J24" s="318"/>
      <c r="K24" s="318"/>
    </row>
    <row r="25" spans="1:11" ht="15" outlineLevel="1">
      <c r="A25" s="316"/>
      <c r="B25" s="317"/>
      <c r="C25" s="319" t="s">
        <v>3316</v>
      </c>
      <c r="D25" s="320"/>
      <c r="E25" s="321">
        <v>15.2</v>
      </c>
      <c r="F25" s="318"/>
      <c r="G25" s="318"/>
      <c r="H25" s="318"/>
      <c r="I25" s="318"/>
      <c r="J25" s="318"/>
      <c r="K25" s="318"/>
    </row>
    <row r="26" spans="1:11" ht="22.5" outlineLevel="1">
      <c r="A26" s="309">
        <v>6</v>
      </c>
      <c r="B26" s="310" t="s">
        <v>3317</v>
      </c>
      <c r="C26" s="311" t="s">
        <v>3318</v>
      </c>
      <c r="D26" s="312" t="s">
        <v>206</v>
      </c>
      <c r="E26" s="313">
        <v>30</v>
      </c>
      <c r="F26" s="314">
        <v>0</v>
      </c>
      <c r="G26" s="315">
        <f>ROUND(E26*F26,2)</f>
        <v>0</v>
      </c>
      <c r="H26" s="315">
        <v>0.00086</v>
      </c>
      <c r="I26" s="315">
        <f>ROUND(E26*H26,2)</f>
        <v>0.03</v>
      </c>
      <c r="J26" s="315">
        <v>0</v>
      </c>
      <c r="K26" s="315">
        <f>ROUND(E26*J26,2)</f>
        <v>0</v>
      </c>
    </row>
    <row r="27" spans="1:11" ht="12.75" customHeight="1" outlineLevel="1">
      <c r="A27" s="316"/>
      <c r="B27" s="317"/>
      <c r="C27" s="917" t="s">
        <v>3319</v>
      </c>
      <c r="D27" s="917"/>
      <c r="E27" s="917"/>
      <c r="F27" s="917"/>
      <c r="G27" s="917"/>
      <c r="H27" s="318"/>
      <c r="I27" s="318"/>
      <c r="J27" s="318"/>
      <c r="K27" s="318"/>
    </row>
    <row r="28" spans="1:11" ht="15" outlineLevel="1">
      <c r="A28" s="316"/>
      <c r="B28" s="317"/>
      <c r="C28" s="319" t="s">
        <v>3320</v>
      </c>
      <c r="D28" s="320"/>
      <c r="E28" s="321">
        <v>21</v>
      </c>
      <c r="F28" s="318"/>
      <c r="G28" s="318"/>
      <c r="H28" s="318"/>
      <c r="I28" s="318"/>
      <c r="J28" s="318"/>
      <c r="K28" s="318"/>
    </row>
    <row r="29" spans="1:11" ht="15" outlineLevel="1">
      <c r="A29" s="316"/>
      <c r="B29" s="317"/>
      <c r="C29" s="319" t="s">
        <v>3321</v>
      </c>
      <c r="D29" s="320"/>
      <c r="E29" s="321">
        <v>9</v>
      </c>
      <c r="F29" s="318"/>
      <c r="G29" s="318"/>
      <c r="H29" s="318"/>
      <c r="I29" s="318"/>
      <c r="J29" s="318"/>
      <c r="K29" s="318"/>
    </row>
    <row r="30" spans="1:11" ht="22.5" outlineLevel="1">
      <c r="A30" s="309">
        <v>7</v>
      </c>
      <c r="B30" s="310" t="s">
        <v>3322</v>
      </c>
      <c r="C30" s="311" t="s">
        <v>3323</v>
      </c>
      <c r="D30" s="312" t="s">
        <v>206</v>
      </c>
      <c r="E30" s="313">
        <v>30</v>
      </c>
      <c r="F30" s="314">
        <v>0</v>
      </c>
      <c r="G30" s="315">
        <f>ROUND(E30*F30,2)</f>
        <v>0</v>
      </c>
      <c r="H30" s="315">
        <v>0</v>
      </c>
      <c r="I30" s="315">
        <f>ROUND(E30*H30,2)</f>
        <v>0</v>
      </c>
      <c r="J30" s="315">
        <v>0</v>
      </c>
      <c r="K30" s="315">
        <f>ROUND(E30*J30,2)</f>
        <v>0</v>
      </c>
    </row>
    <row r="31" spans="1:11" ht="12.75" customHeight="1" outlineLevel="1">
      <c r="A31" s="316"/>
      <c r="B31" s="317"/>
      <c r="C31" s="917" t="s">
        <v>3324</v>
      </c>
      <c r="D31" s="917"/>
      <c r="E31" s="917"/>
      <c r="F31" s="917"/>
      <c r="G31" s="917"/>
      <c r="H31" s="318"/>
      <c r="I31" s="318"/>
      <c r="J31" s="318"/>
      <c r="K31" s="318"/>
    </row>
    <row r="32" spans="1:11" ht="22.5" outlineLevel="1">
      <c r="A32" s="309">
        <v>8</v>
      </c>
      <c r="B32" s="310" t="s">
        <v>3325</v>
      </c>
      <c r="C32" s="311" t="s">
        <v>3326</v>
      </c>
      <c r="D32" s="312" t="s">
        <v>75</v>
      </c>
      <c r="E32" s="313">
        <v>12</v>
      </c>
      <c r="F32" s="314">
        <v>0</v>
      </c>
      <c r="G32" s="315">
        <f>ROUND(E32*F32,2)</f>
        <v>0</v>
      </c>
      <c r="H32" s="315">
        <v>0</v>
      </c>
      <c r="I32" s="315">
        <f>ROUND(E32*H32,2)</f>
        <v>0</v>
      </c>
      <c r="J32" s="315">
        <v>0</v>
      </c>
      <c r="K32" s="315">
        <f>ROUND(E32*J32,2)</f>
        <v>0</v>
      </c>
    </row>
    <row r="33" spans="1:11" ht="12.75" customHeight="1" outlineLevel="1">
      <c r="A33" s="316"/>
      <c r="B33" s="317"/>
      <c r="C33" s="917" t="s">
        <v>3327</v>
      </c>
      <c r="D33" s="917"/>
      <c r="E33" s="917"/>
      <c r="F33" s="917"/>
      <c r="G33" s="917"/>
      <c r="H33" s="318"/>
      <c r="I33" s="318"/>
      <c r="J33" s="318"/>
      <c r="K33" s="318"/>
    </row>
    <row r="34" spans="1:11" ht="15" outlineLevel="1">
      <c r="A34" s="316"/>
      <c r="B34" s="317"/>
      <c r="C34" s="319" t="s">
        <v>3313</v>
      </c>
      <c r="D34" s="320"/>
      <c r="E34" s="321">
        <v>8.4</v>
      </c>
      <c r="F34" s="318"/>
      <c r="G34" s="318"/>
      <c r="H34" s="318"/>
      <c r="I34" s="318"/>
      <c r="J34" s="318"/>
      <c r="K34" s="318"/>
    </row>
    <row r="35" spans="1:11" ht="15" outlineLevel="1">
      <c r="A35" s="316"/>
      <c r="B35" s="317"/>
      <c r="C35" s="319" t="s">
        <v>3315</v>
      </c>
      <c r="D35" s="320"/>
      <c r="E35" s="321">
        <v>3.6</v>
      </c>
      <c r="F35" s="318"/>
      <c r="G35" s="318"/>
      <c r="H35" s="318"/>
      <c r="I35" s="318"/>
      <c r="J35" s="318"/>
      <c r="K35" s="318"/>
    </row>
    <row r="36" spans="1:11" ht="22.5" outlineLevel="1">
      <c r="A36" s="309">
        <v>9</v>
      </c>
      <c r="B36" s="310" t="s">
        <v>162</v>
      </c>
      <c r="C36" s="311" t="s">
        <v>3328</v>
      </c>
      <c r="D36" s="312" t="s">
        <v>75</v>
      </c>
      <c r="E36" s="313">
        <v>18.4</v>
      </c>
      <c r="F36" s="314">
        <v>0</v>
      </c>
      <c r="G36" s="315">
        <f>ROUND(E36*F36,2)</f>
        <v>0</v>
      </c>
      <c r="H36" s="315">
        <v>0</v>
      </c>
      <c r="I36" s="315">
        <f>ROUND(E36*H36,2)</f>
        <v>0</v>
      </c>
      <c r="J36" s="315">
        <v>0</v>
      </c>
      <c r="K36" s="315">
        <f>ROUND(E36*J36,2)</f>
        <v>0</v>
      </c>
    </row>
    <row r="37" spans="1:11" ht="12.75" customHeight="1" outlineLevel="1">
      <c r="A37" s="316"/>
      <c r="B37" s="317"/>
      <c r="C37" s="917" t="s">
        <v>3329</v>
      </c>
      <c r="D37" s="917"/>
      <c r="E37" s="917"/>
      <c r="F37" s="917"/>
      <c r="G37" s="917"/>
      <c r="H37" s="318"/>
      <c r="I37" s="318"/>
      <c r="J37" s="318"/>
      <c r="K37" s="318"/>
    </row>
    <row r="38" spans="1:11" ht="15" outlineLevel="1">
      <c r="A38" s="316"/>
      <c r="B38" s="317"/>
      <c r="C38" s="319" t="s">
        <v>3314</v>
      </c>
      <c r="D38" s="320"/>
      <c r="E38" s="321">
        <v>18.4</v>
      </c>
      <c r="F38" s="318"/>
      <c r="G38" s="318"/>
      <c r="H38" s="318"/>
      <c r="I38" s="318"/>
      <c r="J38" s="318"/>
      <c r="K38" s="318"/>
    </row>
    <row r="39" spans="1:11" ht="22.5" outlineLevel="1">
      <c r="A39" s="309">
        <v>10</v>
      </c>
      <c r="B39" s="310" t="s">
        <v>166</v>
      </c>
      <c r="C39" s="311" t="s">
        <v>3330</v>
      </c>
      <c r="D39" s="312" t="s">
        <v>75</v>
      </c>
      <c r="E39" s="313">
        <v>57</v>
      </c>
      <c r="F39" s="314">
        <v>0</v>
      </c>
      <c r="G39" s="315">
        <f>ROUND(E39*F39,2)</f>
        <v>0</v>
      </c>
      <c r="H39" s="315">
        <v>0</v>
      </c>
      <c r="I39" s="315">
        <f>ROUND(E39*H39,2)</f>
        <v>0</v>
      </c>
      <c r="J39" s="315">
        <v>0</v>
      </c>
      <c r="K39" s="315">
        <f>ROUND(E39*J39,2)</f>
        <v>0</v>
      </c>
    </row>
    <row r="40" spans="1:11" ht="12.75" customHeight="1" outlineLevel="1">
      <c r="A40" s="316"/>
      <c r="B40" s="317"/>
      <c r="C40" s="917" t="s">
        <v>3329</v>
      </c>
      <c r="D40" s="917"/>
      <c r="E40" s="917"/>
      <c r="F40" s="917"/>
      <c r="G40" s="917"/>
      <c r="H40" s="318"/>
      <c r="I40" s="318"/>
      <c r="J40" s="318"/>
      <c r="K40" s="318"/>
    </row>
    <row r="41" spans="1:11" ht="15" outlineLevel="1">
      <c r="A41" s="316"/>
      <c r="B41" s="317"/>
      <c r="C41" s="319" t="s">
        <v>3313</v>
      </c>
      <c r="D41" s="320"/>
      <c r="E41" s="321">
        <v>8.4</v>
      </c>
      <c r="F41" s="318"/>
      <c r="G41" s="318"/>
      <c r="H41" s="318"/>
      <c r="I41" s="318"/>
      <c r="J41" s="318"/>
      <c r="K41" s="318"/>
    </row>
    <row r="42" spans="1:11" ht="15" outlineLevel="1">
      <c r="A42" s="316"/>
      <c r="B42" s="317"/>
      <c r="C42" s="319" t="s">
        <v>3315</v>
      </c>
      <c r="D42" s="320"/>
      <c r="E42" s="321">
        <v>3.6</v>
      </c>
      <c r="F42" s="318"/>
      <c r="G42" s="318"/>
      <c r="H42" s="318"/>
      <c r="I42" s="318"/>
      <c r="J42" s="318"/>
      <c r="K42" s="318"/>
    </row>
    <row r="43" spans="1:11" ht="15" outlineLevel="1">
      <c r="A43" s="316"/>
      <c r="B43" s="317"/>
      <c r="C43" s="319" t="s">
        <v>3331</v>
      </c>
      <c r="D43" s="320"/>
      <c r="E43" s="321">
        <v>45</v>
      </c>
      <c r="F43" s="318"/>
      <c r="G43" s="318"/>
      <c r="H43" s="318"/>
      <c r="I43" s="318"/>
      <c r="J43" s="318"/>
      <c r="K43" s="318"/>
    </row>
    <row r="44" spans="1:11" ht="22.5" outlineLevel="1">
      <c r="A44" s="309">
        <v>11</v>
      </c>
      <c r="B44" s="310" t="s">
        <v>173</v>
      </c>
      <c r="C44" s="311" t="s">
        <v>3332</v>
      </c>
      <c r="D44" s="312" t="s">
        <v>75</v>
      </c>
      <c r="E44" s="313">
        <v>37.28</v>
      </c>
      <c r="F44" s="314">
        <v>0</v>
      </c>
      <c r="G44" s="315">
        <f>ROUND(E44*F44,2)</f>
        <v>0</v>
      </c>
      <c r="H44" s="315">
        <v>0</v>
      </c>
      <c r="I44" s="315">
        <f>ROUND(E44*H44,2)</f>
        <v>0</v>
      </c>
      <c r="J44" s="315">
        <v>0</v>
      </c>
      <c r="K44" s="315">
        <f>ROUND(E44*J44,2)</f>
        <v>0</v>
      </c>
    </row>
    <row r="45" spans="1:11" ht="12.75" customHeight="1" outlineLevel="1">
      <c r="A45" s="316"/>
      <c r="B45" s="317"/>
      <c r="C45" s="917" t="s">
        <v>3333</v>
      </c>
      <c r="D45" s="917"/>
      <c r="E45" s="917"/>
      <c r="F45" s="917"/>
      <c r="G45" s="917"/>
      <c r="H45" s="318"/>
      <c r="I45" s="318"/>
      <c r="J45" s="318"/>
      <c r="K45" s="318"/>
    </row>
    <row r="46" spans="1:11" ht="15" outlineLevel="1">
      <c r="A46" s="316"/>
      <c r="B46" s="317"/>
      <c r="C46" s="319" t="s">
        <v>3334</v>
      </c>
      <c r="D46" s="320"/>
      <c r="E46" s="321">
        <v>37.28</v>
      </c>
      <c r="F46" s="318"/>
      <c r="G46" s="318"/>
      <c r="H46" s="318"/>
      <c r="I46" s="318"/>
      <c r="J46" s="318"/>
      <c r="K46" s="318"/>
    </row>
    <row r="47" spans="1:11" ht="45" outlineLevel="1">
      <c r="A47" s="309">
        <v>12</v>
      </c>
      <c r="B47" s="310" t="s">
        <v>3335</v>
      </c>
      <c r="C47" s="311" t="s">
        <v>3336</v>
      </c>
      <c r="D47" s="312" t="s">
        <v>75</v>
      </c>
      <c r="E47" s="313">
        <v>186.4</v>
      </c>
      <c r="F47" s="314">
        <v>0</v>
      </c>
      <c r="G47" s="315">
        <f>ROUND(E47*F47,2)</f>
        <v>0</v>
      </c>
      <c r="H47" s="315">
        <v>0</v>
      </c>
      <c r="I47" s="315">
        <f>ROUND(E47*H47,2)</f>
        <v>0</v>
      </c>
      <c r="J47" s="315">
        <v>0</v>
      </c>
      <c r="K47" s="315">
        <f>ROUND(E47*J47,2)</f>
        <v>0</v>
      </c>
    </row>
    <row r="48" spans="1:11" ht="12.75" customHeight="1" outlineLevel="1">
      <c r="A48" s="316"/>
      <c r="B48" s="317"/>
      <c r="C48" s="917" t="s">
        <v>3333</v>
      </c>
      <c r="D48" s="917"/>
      <c r="E48" s="917"/>
      <c r="F48" s="917"/>
      <c r="G48" s="917"/>
      <c r="H48" s="318"/>
      <c r="I48" s="318"/>
      <c r="J48" s="318"/>
      <c r="K48" s="318"/>
    </row>
    <row r="49" spans="1:11" ht="15" outlineLevel="1">
      <c r="A49" s="316"/>
      <c r="B49" s="317"/>
      <c r="C49" s="319" t="s">
        <v>3337</v>
      </c>
      <c r="D49" s="320"/>
      <c r="E49" s="321">
        <v>186.4</v>
      </c>
      <c r="F49" s="318"/>
      <c r="G49" s="318"/>
      <c r="H49" s="318"/>
      <c r="I49" s="318"/>
      <c r="J49" s="318"/>
      <c r="K49" s="318"/>
    </row>
    <row r="50" spans="1:11" ht="33.75" outlineLevel="1">
      <c r="A50" s="309">
        <v>13</v>
      </c>
      <c r="B50" s="310" t="s">
        <v>3338</v>
      </c>
      <c r="C50" s="311" t="s">
        <v>3339</v>
      </c>
      <c r="D50" s="312" t="s">
        <v>75</v>
      </c>
      <c r="E50" s="313">
        <v>37.28</v>
      </c>
      <c r="F50" s="314">
        <v>0</v>
      </c>
      <c r="G50" s="315">
        <f>ROUND(E50*F50,2)</f>
        <v>0</v>
      </c>
      <c r="H50" s="315">
        <v>0</v>
      </c>
      <c r="I50" s="315">
        <f>ROUND(E50*H50,2)</f>
        <v>0</v>
      </c>
      <c r="J50" s="315">
        <v>0</v>
      </c>
      <c r="K50" s="315">
        <f>ROUND(E50*J50,2)</f>
        <v>0</v>
      </c>
    </row>
    <row r="51" spans="1:11" ht="15" outlineLevel="1">
      <c r="A51" s="316"/>
      <c r="B51" s="317"/>
      <c r="C51" s="319" t="s">
        <v>3340</v>
      </c>
      <c r="D51" s="320"/>
      <c r="E51" s="321">
        <v>75.4</v>
      </c>
      <c r="F51" s="318"/>
      <c r="G51" s="318"/>
      <c r="H51" s="318"/>
      <c r="I51" s="318"/>
      <c r="J51" s="318"/>
      <c r="K51" s="318"/>
    </row>
    <row r="52" spans="1:11" ht="15" outlineLevel="1">
      <c r="A52" s="316"/>
      <c r="B52" s="317"/>
      <c r="C52" s="319" t="s">
        <v>3341</v>
      </c>
      <c r="D52" s="320"/>
      <c r="E52" s="321">
        <v>-38.12</v>
      </c>
      <c r="F52" s="318"/>
      <c r="G52" s="318"/>
      <c r="H52" s="318"/>
      <c r="I52" s="318"/>
      <c r="J52" s="318"/>
      <c r="K52" s="318"/>
    </row>
    <row r="53" spans="1:11" ht="22.5" outlineLevel="1">
      <c r="A53" s="322">
        <v>14</v>
      </c>
      <c r="B53" s="323" t="s">
        <v>182</v>
      </c>
      <c r="C53" s="324" t="s">
        <v>3342</v>
      </c>
      <c r="D53" s="325" t="s">
        <v>75</v>
      </c>
      <c r="E53" s="326">
        <v>37.28</v>
      </c>
      <c r="F53" s="327">
        <v>0</v>
      </c>
      <c r="G53" s="328">
        <f>ROUND(E53*F53,2)</f>
        <v>0</v>
      </c>
      <c r="H53" s="328">
        <v>0</v>
      </c>
      <c r="I53" s="328">
        <f>ROUND(E53*H53,2)</f>
        <v>0</v>
      </c>
      <c r="J53" s="328">
        <v>0</v>
      </c>
      <c r="K53" s="328">
        <f>ROUND(E53*J53,2)</f>
        <v>0</v>
      </c>
    </row>
    <row r="54" spans="1:11" ht="22.5" outlineLevel="1">
      <c r="A54" s="309">
        <v>15</v>
      </c>
      <c r="B54" s="310" t="s">
        <v>185</v>
      </c>
      <c r="C54" s="311" t="s">
        <v>3343</v>
      </c>
      <c r="D54" s="312" t="s">
        <v>75</v>
      </c>
      <c r="E54" s="313">
        <v>38.12</v>
      </c>
      <c r="F54" s="314">
        <v>0</v>
      </c>
      <c r="G54" s="315">
        <f>ROUND(E54*F54,2)</f>
        <v>0</v>
      </c>
      <c r="H54" s="315">
        <v>0</v>
      </c>
      <c r="I54" s="315">
        <f>ROUND(E54*H54,2)</f>
        <v>0</v>
      </c>
      <c r="J54" s="315">
        <v>0</v>
      </c>
      <c r="K54" s="315">
        <f>ROUND(E54*J54,2)</f>
        <v>0</v>
      </c>
    </row>
    <row r="55" spans="1:11" ht="12.75" customHeight="1" outlineLevel="1">
      <c r="A55" s="316"/>
      <c r="B55" s="317"/>
      <c r="C55" s="917" t="s">
        <v>3344</v>
      </c>
      <c r="D55" s="917"/>
      <c r="E55" s="917"/>
      <c r="F55" s="917"/>
      <c r="G55" s="917"/>
      <c r="H55" s="318"/>
      <c r="I55" s="318"/>
      <c r="J55" s="318"/>
      <c r="K55" s="318"/>
    </row>
    <row r="56" spans="1:11" ht="12.75" customHeight="1" outlineLevel="1">
      <c r="A56" s="316"/>
      <c r="B56" s="317"/>
      <c r="C56" s="918" t="s">
        <v>3345</v>
      </c>
      <c r="D56" s="918"/>
      <c r="E56" s="918"/>
      <c r="F56" s="918"/>
      <c r="G56" s="918"/>
      <c r="H56" s="318"/>
      <c r="I56" s="318"/>
      <c r="J56" s="318"/>
      <c r="K56" s="318"/>
    </row>
    <row r="57" spans="1:11" ht="15" outlineLevel="1">
      <c r="A57" s="316"/>
      <c r="B57" s="317"/>
      <c r="C57" s="319" t="s">
        <v>3346</v>
      </c>
      <c r="D57" s="320"/>
      <c r="E57" s="321">
        <v>6.86</v>
      </c>
      <c r="F57" s="318"/>
      <c r="G57" s="318"/>
      <c r="H57" s="318"/>
      <c r="I57" s="318"/>
      <c r="J57" s="318"/>
      <c r="K57" s="318"/>
    </row>
    <row r="58" spans="1:11" ht="15" outlineLevel="1">
      <c r="A58" s="316"/>
      <c r="B58" s="317"/>
      <c r="C58" s="319" t="s">
        <v>3347</v>
      </c>
      <c r="D58" s="320"/>
      <c r="E58" s="321">
        <v>8.28</v>
      </c>
      <c r="F58" s="318"/>
      <c r="G58" s="318"/>
      <c r="H58" s="318"/>
      <c r="I58" s="318"/>
      <c r="J58" s="318"/>
      <c r="K58" s="318"/>
    </row>
    <row r="59" spans="1:11" ht="15" outlineLevel="1">
      <c r="A59" s="316"/>
      <c r="B59" s="317"/>
      <c r="C59" s="319" t="s">
        <v>3348</v>
      </c>
      <c r="D59" s="320"/>
      <c r="E59" s="321">
        <v>2.94</v>
      </c>
      <c r="F59" s="318"/>
      <c r="G59" s="318"/>
      <c r="H59" s="318"/>
      <c r="I59" s="318"/>
      <c r="J59" s="318"/>
      <c r="K59" s="318"/>
    </row>
    <row r="60" spans="1:11" ht="15" outlineLevel="1">
      <c r="A60" s="316"/>
      <c r="B60" s="317"/>
      <c r="C60" s="319" t="s">
        <v>3349</v>
      </c>
      <c r="D60" s="320"/>
      <c r="E60" s="321">
        <v>20.04</v>
      </c>
      <c r="F60" s="318"/>
      <c r="G60" s="318"/>
      <c r="H60" s="318"/>
      <c r="I60" s="318"/>
      <c r="J60" s="318"/>
      <c r="K60" s="318"/>
    </row>
    <row r="61" spans="1:11" ht="22.5" outlineLevel="1">
      <c r="A61" s="309">
        <v>16</v>
      </c>
      <c r="B61" s="310" t="s">
        <v>3350</v>
      </c>
      <c r="C61" s="311" t="s">
        <v>3351</v>
      </c>
      <c r="D61" s="312" t="s">
        <v>75</v>
      </c>
      <c r="E61" s="313">
        <v>10.08</v>
      </c>
      <c r="F61" s="314">
        <v>0</v>
      </c>
      <c r="G61" s="315">
        <f>ROUND(E61*F61,2)</f>
        <v>0</v>
      </c>
      <c r="H61" s="315">
        <v>1.7</v>
      </c>
      <c r="I61" s="315">
        <f>ROUND(E61*H61,2)</f>
        <v>17.14</v>
      </c>
      <c r="J61" s="315">
        <v>0</v>
      </c>
      <c r="K61" s="315">
        <f>ROUND(E61*J61,2)</f>
        <v>0</v>
      </c>
    </row>
    <row r="62" spans="1:11" ht="22.5" customHeight="1" outlineLevel="1">
      <c r="A62" s="316"/>
      <c r="B62" s="317"/>
      <c r="C62" s="917" t="s">
        <v>3352</v>
      </c>
      <c r="D62" s="917"/>
      <c r="E62" s="917"/>
      <c r="F62" s="917"/>
      <c r="G62" s="917"/>
      <c r="H62" s="318"/>
      <c r="I62" s="318"/>
      <c r="J62" s="318"/>
      <c r="K62" s="318"/>
    </row>
    <row r="63" spans="1:11" ht="15" outlineLevel="1">
      <c r="A63" s="316"/>
      <c r="B63" s="317"/>
      <c r="C63" s="319" t="s">
        <v>3353</v>
      </c>
      <c r="D63" s="320"/>
      <c r="E63" s="321">
        <v>1.26</v>
      </c>
      <c r="F63" s="318"/>
      <c r="G63" s="318"/>
      <c r="H63" s="318"/>
      <c r="I63" s="318"/>
      <c r="J63" s="318"/>
      <c r="K63" s="318"/>
    </row>
    <row r="64" spans="1:11" ht="15" outlineLevel="1">
      <c r="A64" s="316"/>
      <c r="B64" s="317"/>
      <c r="C64" s="319" t="s">
        <v>3354</v>
      </c>
      <c r="D64" s="320"/>
      <c r="E64" s="321">
        <v>8.28</v>
      </c>
      <c r="F64" s="318"/>
      <c r="G64" s="318"/>
      <c r="H64" s="318"/>
      <c r="I64" s="318"/>
      <c r="J64" s="318"/>
      <c r="K64" s="318"/>
    </row>
    <row r="65" spans="1:11" ht="15" outlineLevel="1">
      <c r="A65" s="316"/>
      <c r="B65" s="317"/>
      <c r="C65" s="319" t="s">
        <v>3355</v>
      </c>
      <c r="D65" s="320"/>
      <c r="E65" s="321">
        <v>0.54</v>
      </c>
      <c r="F65" s="318"/>
      <c r="G65" s="318"/>
      <c r="H65" s="318"/>
      <c r="I65" s="318"/>
      <c r="J65" s="318"/>
      <c r="K65" s="318"/>
    </row>
    <row r="66" spans="1:11" ht="15" outlineLevel="1">
      <c r="A66" s="329">
        <v>17</v>
      </c>
      <c r="B66" s="323" t="s">
        <v>201</v>
      </c>
      <c r="C66" s="324" t="s">
        <v>3356</v>
      </c>
      <c r="D66" s="325" t="s">
        <v>75</v>
      </c>
      <c r="E66" s="326">
        <v>37.28</v>
      </c>
      <c r="F66" s="327">
        <v>0</v>
      </c>
      <c r="G66" s="328">
        <f>ROUND(E66*F66,2)</f>
        <v>0</v>
      </c>
      <c r="H66" s="328">
        <v>0</v>
      </c>
      <c r="I66" s="328">
        <f>ROUND(E66*H66,2)</f>
        <v>0</v>
      </c>
      <c r="J66" s="328">
        <v>0</v>
      </c>
      <c r="K66" s="328">
        <f>ROUND(E66*J66,2)</f>
        <v>0</v>
      </c>
    </row>
    <row r="67" spans="1:11" ht="22.5" outlineLevel="1">
      <c r="A67" s="309">
        <v>18</v>
      </c>
      <c r="B67" s="310" t="s">
        <v>3357</v>
      </c>
      <c r="C67" s="311" t="s">
        <v>3358</v>
      </c>
      <c r="D67" s="312" t="s">
        <v>75</v>
      </c>
      <c r="E67" s="313">
        <v>2.24</v>
      </c>
      <c r="F67" s="314">
        <v>0</v>
      </c>
      <c r="G67" s="315">
        <f>ROUND(E67*F67,2)</f>
        <v>0</v>
      </c>
      <c r="H67" s="315">
        <v>1.89077</v>
      </c>
      <c r="I67" s="315">
        <f>ROUND(E67*H67,2)</f>
        <v>4.24</v>
      </c>
      <c r="J67" s="315">
        <v>0</v>
      </c>
      <c r="K67" s="315">
        <f>ROUND(E67*J67,2)</f>
        <v>0</v>
      </c>
    </row>
    <row r="68" spans="1:11" ht="12.75" customHeight="1" outlineLevel="1">
      <c r="A68" s="316"/>
      <c r="B68" s="317"/>
      <c r="C68" s="917" t="s">
        <v>3359</v>
      </c>
      <c r="D68" s="917"/>
      <c r="E68" s="917"/>
      <c r="F68" s="917"/>
      <c r="G68" s="917"/>
      <c r="H68" s="318"/>
      <c r="I68" s="318"/>
      <c r="J68" s="318"/>
      <c r="K68" s="318"/>
    </row>
    <row r="69" spans="1:11" ht="15" outlineLevel="1">
      <c r="A69" s="316"/>
      <c r="B69" s="317"/>
      <c r="C69" s="319" t="s">
        <v>3360</v>
      </c>
      <c r="D69" s="320"/>
      <c r="E69" s="321">
        <v>0.28</v>
      </c>
      <c r="F69" s="318"/>
      <c r="G69" s="318"/>
      <c r="H69" s="318"/>
      <c r="I69" s="318"/>
      <c r="J69" s="318"/>
      <c r="K69" s="318"/>
    </row>
    <row r="70" spans="1:11" ht="15" outlineLevel="1">
      <c r="A70" s="316"/>
      <c r="B70" s="317"/>
      <c r="C70" s="319" t="s">
        <v>3361</v>
      </c>
      <c r="D70" s="320"/>
      <c r="E70" s="321">
        <v>1.84</v>
      </c>
      <c r="F70" s="318"/>
      <c r="G70" s="318"/>
      <c r="H70" s="318"/>
      <c r="I70" s="318"/>
      <c r="J70" s="318"/>
      <c r="K70" s="318"/>
    </row>
    <row r="71" spans="1:11" ht="15" outlineLevel="1">
      <c r="A71" s="316"/>
      <c r="B71" s="317"/>
      <c r="C71" s="319" t="s">
        <v>3362</v>
      </c>
      <c r="D71" s="320"/>
      <c r="E71" s="321">
        <v>0.12</v>
      </c>
      <c r="F71" s="318"/>
      <c r="G71" s="318"/>
      <c r="H71" s="318"/>
      <c r="I71" s="318"/>
      <c r="J71" s="318"/>
      <c r="K71" s="318"/>
    </row>
    <row r="72" spans="1:11" ht="22.5" outlineLevel="1">
      <c r="A72" s="329">
        <v>19</v>
      </c>
      <c r="B72" s="323" t="s">
        <v>3363</v>
      </c>
      <c r="C72" s="324" t="s">
        <v>3364</v>
      </c>
      <c r="D72" s="325" t="s">
        <v>549</v>
      </c>
      <c r="E72" s="326">
        <v>1</v>
      </c>
      <c r="F72" s="327">
        <v>0</v>
      </c>
      <c r="G72" s="328">
        <f>ROUND(E72*F72,2)</f>
        <v>0</v>
      </c>
      <c r="H72" s="328">
        <v>0.19975</v>
      </c>
      <c r="I72" s="328">
        <f>ROUND(E72*H72,2)</f>
        <v>0.2</v>
      </c>
      <c r="J72" s="328">
        <v>0</v>
      </c>
      <c r="K72" s="328">
        <f>ROUND(E72*J72,2)</f>
        <v>0</v>
      </c>
    </row>
    <row r="73" spans="1:11" ht="22.5" outlineLevel="1">
      <c r="A73" s="329">
        <v>20</v>
      </c>
      <c r="B73" s="323" t="s">
        <v>3365</v>
      </c>
      <c r="C73" s="324" t="s">
        <v>3366</v>
      </c>
      <c r="D73" s="325" t="s">
        <v>549</v>
      </c>
      <c r="E73" s="326">
        <v>1</v>
      </c>
      <c r="F73" s="327">
        <v>0</v>
      </c>
      <c r="G73" s="328">
        <f>ROUND(E73*F73,2)</f>
        <v>0</v>
      </c>
      <c r="H73" s="328">
        <v>0</v>
      </c>
      <c r="I73" s="328">
        <f>ROUND(E73*H73,2)</f>
        <v>0</v>
      </c>
      <c r="J73" s="328">
        <v>0</v>
      </c>
      <c r="K73" s="328">
        <f>ROUND(E73*J73,2)</f>
        <v>0</v>
      </c>
    </row>
    <row r="74" spans="1:11" ht="15">
      <c r="A74" s="303" t="s">
        <v>21</v>
      </c>
      <c r="B74" s="304" t="s">
        <v>228</v>
      </c>
      <c r="C74" s="305" t="s">
        <v>229</v>
      </c>
      <c r="D74" s="306"/>
      <c r="E74" s="307"/>
      <c r="F74" s="308"/>
      <c r="G74" s="308">
        <f>SUM(G78,G75)</f>
        <v>0</v>
      </c>
      <c r="H74" s="308"/>
      <c r="I74" s="308">
        <f>SUM(I75:I79)</f>
        <v>10.870000000000001</v>
      </c>
      <c r="J74" s="308"/>
      <c r="K74" s="308">
        <f>SUM(K75:K79)</f>
        <v>0</v>
      </c>
    </row>
    <row r="75" spans="1:11" ht="22.5" outlineLevel="1">
      <c r="A75" s="309">
        <v>21</v>
      </c>
      <c r="B75" s="310" t="s">
        <v>3367</v>
      </c>
      <c r="C75" s="311" t="s">
        <v>3420</v>
      </c>
      <c r="D75" s="312" t="s">
        <v>75</v>
      </c>
      <c r="E75" s="313">
        <v>2.43</v>
      </c>
      <c r="F75" s="314">
        <v>0</v>
      </c>
      <c r="G75" s="315">
        <f>ROUND(E75*F75,2)</f>
        <v>0</v>
      </c>
      <c r="H75" s="315">
        <v>3.13842</v>
      </c>
      <c r="I75" s="315">
        <f>ROUND(E75*H75,2)</f>
        <v>7.63</v>
      </c>
      <c r="J75" s="315">
        <v>0</v>
      </c>
      <c r="K75" s="315">
        <f>ROUND(E75*J75,2)</f>
        <v>0</v>
      </c>
    </row>
    <row r="76" spans="1:11" ht="12.75" customHeight="1" outlineLevel="1">
      <c r="A76" s="316"/>
      <c r="B76" s="317"/>
      <c r="C76" s="917" t="s">
        <v>3368</v>
      </c>
      <c r="D76" s="917"/>
      <c r="E76" s="917"/>
      <c r="F76" s="917"/>
      <c r="G76" s="917"/>
      <c r="H76" s="318"/>
      <c r="I76" s="318"/>
      <c r="J76" s="318"/>
      <c r="K76" s="318"/>
    </row>
    <row r="77" spans="1:11" ht="15" outlineLevel="1">
      <c r="A77" s="316"/>
      <c r="B77" s="317"/>
      <c r="C77" s="319" t="s">
        <v>3369</v>
      </c>
      <c r="D77" s="320"/>
      <c r="E77" s="321">
        <v>2.43</v>
      </c>
      <c r="F77" s="318"/>
      <c r="G77" s="318"/>
      <c r="H77" s="318"/>
      <c r="I77" s="318"/>
      <c r="J77" s="318"/>
      <c r="K77" s="318"/>
    </row>
    <row r="78" spans="1:11" ht="22.5" outlineLevel="1">
      <c r="A78" s="309">
        <v>22</v>
      </c>
      <c r="B78" s="310" t="s">
        <v>3370</v>
      </c>
      <c r="C78" s="311" t="s">
        <v>3371</v>
      </c>
      <c r="D78" s="312" t="s">
        <v>75</v>
      </c>
      <c r="E78" s="313">
        <v>1.5</v>
      </c>
      <c r="F78" s="314">
        <v>0</v>
      </c>
      <c r="G78" s="315">
        <f>ROUND(E78*F78,2)</f>
        <v>0</v>
      </c>
      <c r="H78" s="315">
        <v>2.16</v>
      </c>
      <c r="I78" s="315">
        <f>ROUND(E78*H78,2)</f>
        <v>3.24</v>
      </c>
      <c r="J78" s="315">
        <v>0</v>
      </c>
      <c r="K78" s="315">
        <f>ROUND(E78*J78,2)</f>
        <v>0</v>
      </c>
    </row>
    <row r="79" spans="1:11" ht="15" outlineLevel="1">
      <c r="A79" s="316"/>
      <c r="B79" s="317"/>
      <c r="C79" s="319" t="s">
        <v>3372</v>
      </c>
      <c r="D79" s="320"/>
      <c r="E79" s="321">
        <v>1.5</v>
      </c>
      <c r="F79" s="318"/>
      <c r="G79" s="318"/>
      <c r="H79" s="318"/>
      <c r="I79" s="318"/>
      <c r="J79" s="318"/>
      <c r="K79" s="318"/>
    </row>
    <row r="80" spans="1:11" ht="15">
      <c r="A80" s="303" t="s">
        <v>21</v>
      </c>
      <c r="B80" s="304" t="s">
        <v>2695</v>
      </c>
      <c r="C80" s="305" t="s">
        <v>2696</v>
      </c>
      <c r="D80" s="306"/>
      <c r="E80" s="307"/>
      <c r="F80" s="308"/>
      <c r="G80" s="308">
        <f>SUM(G81,G85,G88,G90,G92,G94,G96)</f>
        <v>0</v>
      </c>
      <c r="H80" s="308"/>
      <c r="I80" s="308">
        <f>SUM(I81:I97)</f>
        <v>0.1</v>
      </c>
      <c r="J80" s="308"/>
      <c r="K80" s="308">
        <f>SUM(K81:K97)</f>
        <v>0</v>
      </c>
    </row>
    <row r="81" spans="1:11" ht="33.75" outlineLevel="1">
      <c r="A81" s="309">
        <v>23</v>
      </c>
      <c r="B81" s="310" t="s">
        <v>3373</v>
      </c>
      <c r="C81" s="311" t="s">
        <v>3374</v>
      </c>
      <c r="D81" s="312" t="s">
        <v>694</v>
      </c>
      <c r="E81" s="313">
        <v>9.5</v>
      </c>
      <c r="F81" s="314">
        <v>0</v>
      </c>
      <c r="G81" s="315">
        <f>ROUND(E81*F81,2)</f>
        <v>0</v>
      </c>
      <c r="H81" s="315">
        <v>0.0022</v>
      </c>
      <c r="I81" s="315">
        <f>ROUND(E81*H81,2)</f>
        <v>0.02</v>
      </c>
      <c r="J81" s="315">
        <v>0</v>
      </c>
      <c r="K81" s="315">
        <f>ROUND(E81*J81,2)</f>
        <v>0</v>
      </c>
    </row>
    <row r="82" spans="1:11" ht="12.75" customHeight="1" outlineLevel="1">
      <c r="A82" s="316"/>
      <c r="B82" s="317"/>
      <c r="C82" s="917" t="s">
        <v>3375</v>
      </c>
      <c r="D82" s="917"/>
      <c r="E82" s="917"/>
      <c r="F82" s="917"/>
      <c r="G82" s="917"/>
      <c r="H82" s="318"/>
      <c r="I82" s="318"/>
      <c r="J82" s="318"/>
      <c r="K82" s="318"/>
    </row>
    <row r="83" spans="1:11" ht="15" outlineLevel="1">
      <c r="A83" s="316"/>
      <c r="B83" s="317"/>
      <c r="C83" s="319" t="s">
        <v>3376</v>
      </c>
      <c r="D83" s="320"/>
      <c r="E83" s="321">
        <v>4.5</v>
      </c>
      <c r="F83" s="318"/>
      <c r="G83" s="318"/>
      <c r="H83" s="318"/>
      <c r="I83" s="318"/>
      <c r="J83" s="318"/>
      <c r="K83" s="318"/>
    </row>
    <row r="84" spans="1:11" ht="15" outlineLevel="1">
      <c r="A84" s="316"/>
      <c r="B84" s="317"/>
      <c r="C84" s="319" t="s">
        <v>3377</v>
      </c>
      <c r="D84" s="320"/>
      <c r="E84" s="321">
        <v>5</v>
      </c>
      <c r="F84" s="318"/>
      <c r="G84" s="318"/>
      <c r="H84" s="318"/>
      <c r="I84" s="318"/>
      <c r="J84" s="318"/>
      <c r="K84" s="318"/>
    </row>
    <row r="85" spans="1:11" ht="33.75" outlineLevel="1">
      <c r="A85" s="309">
        <v>24</v>
      </c>
      <c r="B85" s="310" t="s">
        <v>3378</v>
      </c>
      <c r="C85" s="311" t="s">
        <v>3379</v>
      </c>
      <c r="D85" s="312" t="s">
        <v>694</v>
      </c>
      <c r="E85" s="313">
        <v>24.5</v>
      </c>
      <c r="F85" s="314">
        <v>0</v>
      </c>
      <c r="G85" s="315">
        <f>ROUND(E85*F85,2)</f>
        <v>0</v>
      </c>
      <c r="H85" s="315">
        <v>0.00339</v>
      </c>
      <c r="I85" s="315">
        <f>ROUND(E85*H85,2)</f>
        <v>0.08</v>
      </c>
      <c r="J85" s="315">
        <v>0</v>
      </c>
      <c r="K85" s="315">
        <f>ROUND(E85*J85,2)</f>
        <v>0</v>
      </c>
    </row>
    <row r="86" spans="1:11" ht="12.75" customHeight="1" outlineLevel="1">
      <c r="A86" s="316"/>
      <c r="B86" s="317"/>
      <c r="C86" s="917" t="s">
        <v>3375</v>
      </c>
      <c r="D86" s="917"/>
      <c r="E86" s="917"/>
      <c r="F86" s="917"/>
      <c r="G86" s="917"/>
      <c r="H86" s="318"/>
      <c r="I86" s="318"/>
      <c r="J86" s="318"/>
      <c r="K86" s="318"/>
    </row>
    <row r="87" spans="1:11" ht="15" outlineLevel="1">
      <c r="A87" s="316"/>
      <c r="B87" s="317"/>
      <c r="C87" s="319" t="s">
        <v>3380</v>
      </c>
      <c r="D87" s="320"/>
      <c r="E87" s="321">
        <v>24.5</v>
      </c>
      <c r="F87" s="318"/>
      <c r="G87" s="318"/>
      <c r="H87" s="318"/>
      <c r="I87" s="318"/>
      <c r="J87" s="318"/>
      <c r="K87" s="318"/>
    </row>
    <row r="88" spans="1:11" ht="33.75" outlineLevel="1">
      <c r="A88" s="309">
        <v>25</v>
      </c>
      <c r="B88" s="310" t="s">
        <v>3381</v>
      </c>
      <c r="C88" s="311" t="s">
        <v>3382</v>
      </c>
      <c r="D88" s="312" t="s">
        <v>549</v>
      </c>
      <c r="E88" s="313">
        <v>7</v>
      </c>
      <c r="F88" s="314">
        <v>0</v>
      </c>
      <c r="G88" s="315">
        <f>ROUND(E88*F88,2)</f>
        <v>0</v>
      </c>
      <c r="H88" s="315">
        <v>1E-05</v>
      </c>
      <c r="I88" s="315">
        <f>ROUND(E88*H88,2)</f>
        <v>0</v>
      </c>
      <c r="J88" s="315">
        <v>0</v>
      </c>
      <c r="K88" s="315">
        <f>ROUND(E88*J88,2)</f>
        <v>0</v>
      </c>
    </row>
    <row r="89" spans="1:11" ht="12.75" customHeight="1" outlineLevel="1">
      <c r="A89" s="316"/>
      <c r="B89" s="317"/>
      <c r="C89" s="917" t="s">
        <v>3359</v>
      </c>
      <c r="D89" s="917"/>
      <c r="E89" s="917"/>
      <c r="F89" s="917"/>
      <c r="G89" s="917"/>
      <c r="H89" s="318"/>
      <c r="I89" s="318"/>
      <c r="J89" s="318"/>
      <c r="K89" s="318"/>
    </row>
    <row r="90" spans="1:11" ht="15" outlineLevel="1">
      <c r="A90" s="309">
        <v>26</v>
      </c>
      <c r="B90" s="310" t="s">
        <v>3383</v>
      </c>
      <c r="C90" s="311" t="s">
        <v>3384</v>
      </c>
      <c r="D90" s="312" t="s">
        <v>549</v>
      </c>
      <c r="E90" s="313">
        <v>2.03</v>
      </c>
      <c r="F90" s="314">
        <v>0</v>
      </c>
      <c r="G90" s="315">
        <f>ROUND(E90*F90,2)</f>
        <v>0</v>
      </c>
      <c r="H90" s="315">
        <v>0.00054</v>
      </c>
      <c r="I90" s="315">
        <f>ROUND(E90*H90,2)</f>
        <v>0</v>
      </c>
      <c r="J90" s="315">
        <v>0</v>
      </c>
      <c r="K90" s="315">
        <f>ROUND(E90*J90,2)</f>
        <v>0</v>
      </c>
    </row>
    <row r="91" spans="1:11" ht="15" outlineLevel="1">
      <c r="A91" s="316"/>
      <c r="B91" s="317"/>
      <c r="C91" s="319" t="s">
        <v>2708</v>
      </c>
      <c r="D91" s="320"/>
      <c r="E91" s="321">
        <v>2.03</v>
      </c>
      <c r="F91" s="318"/>
      <c r="G91" s="318"/>
      <c r="H91" s="318"/>
      <c r="I91" s="318"/>
      <c r="J91" s="318"/>
      <c r="K91" s="318"/>
    </row>
    <row r="92" spans="1:11" ht="15" outlineLevel="1">
      <c r="A92" s="309">
        <v>27</v>
      </c>
      <c r="B92" s="310" t="s">
        <v>3385</v>
      </c>
      <c r="C92" s="311" t="s">
        <v>3386</v>
      </c>
      <c r="D92" s="312" t="s">
        <v>549</v>
      </c>
      <c r="E92" s="313">
        <v>5.075</v>
      </c>
      <c r="F92" s="314">
        <v>0</v>
      </c>
      <c r="G92" s="315">
        <f>ROUND(E92*F92,2)</f>
        <v>0</v>
      </c>
      <c r="H92" s="315">
        <v>0.00066</v>
      </c>
      <c r="I92" s="315">
        <f>ROUND(E92*H92,2)</f>
        <v>0</v>
      </c>
      <c r="J92" s="315">
        <v>0</v>
      </c>
      <c r="K92" s="315">
        <f>ROUND(E92*J92,2)</f>
        <v>0</v>
      </c>
    </row>
    <row r="93" spans="1:11" ht="15" outlineLevel="1">
      <c r="A93" s="316"/>
      <c r="B93" s="317"/>
      <c r="C93" s="319" t="s">
        <v>3387</v>
      </c>
      <c r="D93" s="320"/>
      <c r="E93" s="321">
        <v>5.075</v>
      </c>
      <c r="F93" s="318"/>
      <c r="G93" s="318"/>
      <c r="H93" s="318"/>
      <c r="I93" s="318"/>
      <c r="J93" s="318"/>
      <c r="K93" s="318"/>
    </row>
    <row r="94" spans="1:11" ht="33.75" outlineLevel="1">
      <c r="A94" s="309">
        <v>28</v>
      </c>
      <c r="B94" s="310" t="s">
        <v>3388</v>
      </c>
      <c r="C94" s="311" t="s">
        <v>3389</v>
      </c>
      <c r="D94" s="312" t="s">
        <v>549</v>
      </c>
      <c r="E94" s="313">
        <v>2</v>
      </c>
      <c r="F94" s="314">
        <v>0</v>
      </c>
      <c r="G94" s="315">
        <f>ROUND(E94*F94,2)</f>
        <v>0</v>
      </c>
      <c r="H94" s="315">
        <v>2E-05</v>
      </c>
      <c r="I94" s="315">
        <f>ROUND(E94*H94,2)</f>
        <v>0</v>
      </c>
      <c r="J94" s="315">
        <v>0</v>
      </c>
      <c r="K94" s="315">
        <f>ROUND(E94*J94,2)</f>
        <v>0</v>
      </c>
    </row>
    <row r="95" spans="1:11" ht="12.75" customHeight="1" outlineLevel="1">
      <c r="A95" s="316"/>
      <c r="B95" s="317"/>
      <c r="C95" s="917" t="s">
        <v>3359</v>
      </c>
      <c r="D95" s="917"/>
      <c r="E95" s="917"/>
      <c r="F95" s="917"/>
      <c r="G95" s="917"/>
      <c r="H95" s="318"/>
      <c r="I95" s="318"/>
      <c r="J95" s="318"/>
      <c r="K95" s="318"/>
    </row>
    <row r="96" spans="1:11" ht="15" outlineLevel="1">
      <c r="A96" s="309">
        <v>29</v>
      </c>
      <c r="B96" s="310" t="s">
        <v>3390</v>
      </c>
      <c r="C96" s="311" t="s">
        <v>3391</v>
      </c>
      <c r="D96" s="312" t="s">
        <v>549</v>
      </c>
      <c r="E96" s="313">
        <v>2.03</v>
      </c>
      <c r="F96" s="314">
        <v>0</v>
      </c>
      <c r="G96" s="315">
        <f>ROUND(E96*F96,2)</f>
        <v>0</v>
      </c>
      <c r="H96" s="315">
        <v>0.00097</v>
      </c>
      <c r="I96" s="315">
        <f>ROUND(E96*H96,2)</f>
        <v>0</v>
      </c>
      <c r="J96" s="315">
        <v>0</v>
      </c>
      <c r="K96" s="315">
        <f>ROUND(E96*J96,2)</f>
        <v>0</v>
      </c>
    </row>
    <row r="97" spans="1:11" ht="15" outlineLevel="1">
      <c r="A97" s="316"/>
      <c r="B97" s="317"/>
      <c r="C97" s="319" t="s">
        <v>2708</v>
      </c>
      <c r="D97" s="320"/>
      <c r="E97" s="321">
        <v>2.03</v>
      </c>
      <c r="F97" s="318"/>
      <c r="G97" s="318"/>
      <c r="H97" s="318"/>
      <c r="I97" s="318"/>
      <c r="J97" s="318"/>
      <c r="K97" s="318"/>
    </row>
    <row r="98" spans="1:11" ht="15">
      <c r="A98" s="303" t="s">
        <v>21</v>
      </c>
      <c r="B98" s="304" t="s">
        <v>2709</v>
      </c>
      <c r="C98" s="305" t="s">
        <v>2710</v>
      </c>
      <c r="D98" s="306"/>
      <c r="E98" s="307"/>
      <c r="F98" s="308"/>
      <c r="G98" s="308">
        <f>SUM(G99,G102,G104,G106,G108,G109,G110,G114)</f>
        <v>0</v>
      </c>
      <c r="H98" s="308"/>
      <c r="I98" s="308">
        <f>SUM(I99:I115)</f>
        <v>1.61</v>
      </c>
      <c r="J98" s="308"/>
      <c r="K98" s="308">
        <f>SUM(K99:K115)</f>
        <v>0</v>
      </c>
    </row>
    <row r="99" spans="1:11" ht="33.75" outlineLevel="1">
      <c r="A99" s="309">
        <v>30</v>
      </c>
      <c r="B99" s="310" t="s">
        <v>3392</v>
      </c>
      <c r="C99" s="311" t="s">
        <v>3393</v>
      </c>
      <c r="D99" s="312" t="s">
        <v>694</v>
      </c>
      <c r="E99" s="313">
        <v>34</v>
      </c>
      <c r="F99" s="314">
        <v>0</v>
      </c>
      <c r="G99" s="315">
        <f>ROUND(E99*F99,2)</f>
        <v>0</v>
      </c>
      <c r="H99" s="315">
        <v>0</v>
      </c>
      <c r="I99" s="315">
        <f>ROUND(E99*H99,2)</f>
        <v>0</v>
      </c>
      <c r="J99" s="315">
        <v>0</v>
      </c>
      <c r="K99" s="315">
        <f>ROUND(E99*J99,2)</f>
        <v>0</v>
      </c>
    </row>
    <row r="100" spans="1:11" ht="12.75" customHeight="1" outlineLevel="1">
      <c r="A100" s="316"/>
      <c r="B100" s="317"/>
      <c r="C100" s="917" t="s">
        <v>3394</v>
      </c>
      <c r="D100" s="917"/>
      <c r="E100" s="917"/>
      <c r="F100" s="917"/>
      <c r="G100" s="917"/>
      <c r="H100" s="318"/>
      <c r="I100" s="318"/>
      <c r="J100" s="318"/>
      <c r="K100" s="318"/>
    </row>
    <row r="101" spans="1:11" ht="15" outlineLevel="1">
      <c r="A101" s="316"/>
      <c r="B101" s="317"/>
      <c r="C101" s="319" t="s">
        <v>3395</v>
      </c>
      <c r="D101" s="320"/>
      <c r="E101" s="321">
        <v>34</v>
      </c>
      <c r="F101" s="318"/>
      <c r="G101" s="318"/>
      <c r="H101" s="318"/>
      <c r="I101" s="318"/>
      <c r="J101" s="318"/>
      <c r="K101" s="318"/>
    </row>
    <row r="102" spans="1:11" ht="45" outlineLevel="1">
      <c r="A102" s="309">
        <v>31</v>
      </c>
      <c r="B102" s="310" t="s">
        <v>3396</v>
      </c>
      <c r="C102" s="311" t="s">
        <v>3397</v>
      </c>
      <c r="D102" s="312" t="s">
        <v>3398</v>
      </c>
      <c r="E102" s="313">
        <v>2</v>
      </c>
      <c r="F102" s="314">
        <v>0</v>
      </c>
      <c r="G102" s="315">
        <f>ROUND(E102*F102,2)</f>
        <v>0</v>
      </c>
      <c r="H102" s="315">
        <v>0.00013</v>
      </c>
      <c r="I102" s="315">
        <f>ROUND(E102*H102,2)</f>
        <v>0</v>
      </c>
      <c r="J102" s="315">
        <v>0</v>
      </c>
      <c r="K102" s="315">
        <f>ROUND(E102*J102,2)</f>
        <v>0</v>
      </c>
    </row>
    <row r="103" spans="1:11" ht="12.75" customHeight="1" outlineLevel="1">
      <c r="A103" s="316"/>
      <c r="B103" s="317"/>
      <c r="C103" s="917" t="s">
        <v>3394</v>
      </c>
      <c r="D103" s="917"/>
      <c r="E103" s="917"/>
      <c r="F103" s="917"/>
      <c r="G103" s="917"/>
      <c r="H103" s="318"/>
      <c r="I103" s="318"/>
      <c r="J103" s="318"/>
      <c r="K103" s="318"/>
    </row>
    <row r="104" spans="1:11" ht="33.75" outlineLevel="1">
      <c r="A104" s="309">
        <v>32</v>
      </c>
      <c r="B104" s="310" t="s">
        <v>3399</v>
      </c>
      <c r="C104" s="311" t="s">
        <v>3400</v>
      </c>
      <c r="D104" s="312" t="s">
        <v>3401</v>
      </c>
      <c r="E104" s="313">
        <v>2</v>
      </c>
      <c r="F104" s="314">
        <v>0</v>
      </c>
      <c r="G104" s="315">
        <f>ROUND(E104*F104,2)</f>
        <v>0</v>
      </c>
      <c r="H104" s="315">
        <v>2E-05</v>
      </c>
      <c r="I104" s="315">
        <f>ROUND(E104*H104,2)</f>
        <v>0</v>
      </c>
      <c r="J104" s="315">
        <v>0</v>
      </c>
      <c r="K104" s="315">
        <f>ROUND(E104*J104,2)</f>
        <v>0</v>
      </c>
    </row>
    <row r="105" spans="1:11" ht="12.75" customHeight="1" outlineLevel="1">
      <c r="A105" s="316"/>
      <c r="B105" s="317"/>
      <c r="C105" s="917" t="s">
        <v>3394</v>
      </c>
      <c r="D105" s="917"/>
      <c r="E105" s="917"/>
      <c r="F105" s="917"/>
      <c r="G105" s="917"/>
      <c r="H105" s="318"/>
      <c r="I105" s="318"/>
      <c r="J105" s="318"/>
      <c r="K105" s="318"/>
    </row>
    <row r="106" spans="1:11" ht="15" outlineLevel="1">
      <c r="A106" s="309">
        <v>33</v>
      </c>
      <c r="B106" s="310" t="s">
        <v>3402</v>
      </c>
      <c r="C106" s="311" t="s">
        <v>3403</v>
      </c>
      <c r="D106" s="312" t="s">
        <v>549</v>
      </c>
      <c r="E106" s="313">
        <v>1</v>
      </c>
      <c r="F106" s="314">
        <v>0</v>
      </c>
      <c r="G106" s="315">
        <f>ROUND(E106*F106,2)</f>
        <v>0</v>
      </c>
      <c r="H106" s="315">
        <v>0.40105</v>
      </c>
      <c r="I106" s="315">
        <f>ROUND(E106*H106,2)</f>
        <v>0.4</v>
      </c>
      <c r="J106" s="315">
        <v>0</v>
      </c>
      <c r="K106" s="315">
        <f>ROUND(E106*J106,2)</f>
        <v>0</v>
      </c>
    </row>
    <row r="107" spans="1:11" ht="12.75" customHeight="1" outlineLevel="1">
      <c r="A107" s="316"/>
      <c r="B107" s="317"/>
      <c r="C107" s="871" t="s">
        <v>3404</v>
      </c>
      <c r="D107" s="871"/>
      <c r="E107" s="871"/>
      <c r="F107" s="871"/>
      <c r="G107" s="871"/>
      <c r="H107" s="318"/>
      <c r="I107" s="318"/>
      <c r="J107" s="318"/>
      <c r="K107" s="318"/>
    </row>
    <row r="108" spans="1:11" ht="15" outlineLevel="1">
      <c r="A108" s="329">
        <v>34</v>
      </c>
      <c r="B108" s="323" t="s">
        <v>3405</v>
      </c>
      <c r="C108" s="324" t="s">
        <v>3406</v>
      </c>
      <c r="D108" s="325" t="s">
        <v>549</v>
      </c>
      <c r="E108" s="326">
        <v>1</v>
      </c>
      <c r="F108" s="327">
        <v>0</v>
      </c>
      <c r="G108" s="328">
        <f>ROUND(E108*F108,2)</f>
        <v>0</v>
      </c>
      <c r="H108" s="328">
        <v>1.16</v>
      </c>
      <c r="I108" s="328">
        <f>ROUND(E108*H108,2)</f>
        <v>1.16</v>
      </c>
      <c r="J108" s="328">
        <v>0</v>
      </c>
      <c r="K108" s="328">
        <f>ROUND(E108*J108,2)</f>
        <v>0</v>
      </c>
    </row>
    <row r="109" spans="1:11" ht="22.5" outlineLevel="1">
      <c r="A109" s="329">
        <v>35</v>
      </c>
      <c r="B109" s="323" t="s">
        <v>3407</v>
      </c>
      <c r="C109" s="324" t="s">
        <v>3408</v>
      </c>
      <c r="D109" s="325" t="s">
        <v>549</v>
      </c>
      <c r="E109" s="831">
        <v>4</v>
      </c>
      <c r="F109" s="327">
        <v>0</v>
      </c>
      <c r="G109" s="328">
        <f>ROUND(E109*F109,2)</f>
        <v>0</v>
      </c>
      <c r="H109" s="328">
        <v>0</v>
      </c>
      <c r="I109" s="328">
        <f>ROUND(E109*H109,2)</f>
        <v>0</v>
      </c>
      <c r="J109" s="328">
        <v>0</v>
      </c>
      <c r="K109" s="328">
        <f>ROUND(E109*J109,2)</f>
        <v>0</v>
      </c>
    </row>
    <row r="110" spans="1:11" ht="45" outlineLevel="1">
      <c r="A110" s="309">
        <v>36</v>
      </c>
      <c r="B110" s="310" t="s">
        <v>3409</v>
      </c>
      <c r="C110" s="311" t="s">
        <v>3410</v>
      </c>
      <c r="D110" s="312" t="s">
        <v>549</v>
      </c>
      <c r="E110" s="832">
        <v>0</v>
      </c>
      <c r="F110" s="314">
        <v>0</v>
      </c>
      <c r="G110" s="315">
        <f>ROUND(E110*F110,2)</f>
        <v>0</v>
      </c>
      <c r="H110" s="315">
        <v>0.0248</v>
      </c>
      <c r="I110" s="315">
        <f>ROUND(E110*H110,2)</f>
        <v>0</v>
      </c>
      <c r="J110" s="315">
        <v>0</v>
      </c>
      <c r="K110" s="315">
        <f>ROUND(E110*J110,2)</f>
        <v>0</v>
      </c>
    </row>
    <row r="111" spans="1:11" ht="12.75" customHeight="1" outlineLevel="1">
      <c r="A111" s="316"/>
      <c r="B111" s="317"/>
      <c r="C111" s="871" t="s">
        <v>3411</v>
      </c>
      <c r="D111" s="871"/>
      <c r="E111" s="871"/>
      <c r="F111" s="871"/>
      <c r="G111" s="871"/>
      <c r="H111" s="318"/>
      <c r="I111" s="318"/>
      <c r="J111" s="318"/>
      <c r="K111" s="318"/>
    </row>
    <row r="112" spans="1:11" ht="62.25" customHeight="1" outlineLevel="1">
      <c r="A112" s="834" t="s">
        <v>5750</v>
      </c>
      <c r="B112" s="835">
        <v>894</v>
      </c>
      <c r="C112" s="836" t="s">
        <v>5751</v>
      </c>
      <c r="D112" s="837" t="s">
        <v>549</v>
      </c>
      <c r="E112" s="832">
        <v>1</v>
      </c>
      <c r="F112" s="314">
        <v>0</v>
      </c>
      <c r="G112" s="315">
        <f>ROUND(E112*F112,2)</f>
        <v>0</v>
      </c>
      <c r="H112" s="833"/>
      <c r="I112" s="833"/>
      <c r="J112" s="833"/>
      <c r="K112" s="833"/>
    </row>
    <row r="113" spans="1:11" ht="24.75" customHeight="1" outlineLevel="1">
      <c r="A113" s="316"/>
      <c r="B113" s="317"/>
      <c r="C113" s="872" t="s">
        <v>5752</v>
      </c>
      <c r="D113" s="872"/>
      <c r="E113" s="872"/>
      <c r="F113" s="872"/>
      <c r="G113" s="791"/>
      <c r="H113" s="318"/>
      <c r="I113" s="318"/>
      <c r="J113" s="318"/>
      <c r="K113" s="318"/>
    </row>
    <row r="114" spans="1:11" ht="33.75" outlineLevel="1">
      <c r="A114" s="309">
        <v>37</v>
      </c>
      <c r="B114" s="838" t="s">
        <v>5753</v>
      </c>
      <c r="C114" s="839" t="s">
        <v>5754</v>
      </c>
      <c r="D114" s="840" t="s">
        <v>549</v>
      </c>
      <c r="E114" s="832">
        <v>2</v>
      </c>
      <c r="F114" s="314">
        <v>0</v>
      </c>
      <c r="G114" s="315">
        <f>ROUND(E114*F114,2)</f>
        <v>0</v>
      </c>
      <c r="H114" s="315">
        <v>0.0254</v>
      </c>
      <c r="I114" s="315">
        <f>ROUND(E114*H114,2)</f>
        <v>0.05</v>
      </c>
      <c r="J114" s="315">
        <v>0</v>
      </c>
      <c r="K114" s="315">
        <f>ROUND(E114*J114,2)</f>
        <v>0</v>
      </c>
    </row>
    <row r="115" spans="1:11" ht="12.75" customHeight="1" outlineLevel="1">
      <c r="A115" s="316"/>
      <c r="B115" s="317"/>
      <c r="C115" s="871" t="s">
        <v>3411</v>
      </c>
      <c r="D115" s="871"/>
      <c r="E115" s="871"/>
      <c r="F115" s="871"/>
      <c r="G115" s="871"/>
      <c r="H115" s="318"/>
      <c r="I115" s="318"/>
      <c r="J115" s="318"/>
      <c r="K115" s="318"/>
    </row>
    <row r="116" spans="1:11" ht="40.5" customHeight="1" outlineLevel="1">
      <c r="A116" s="841" t="s">
        <v>5755</v>
      </c>
      <c r="B116" s="838" t="s">
        <v>5756</v>
      </c>
      <c r="C116" s="839" t="s">
        <v>5757</v>
      </c>
      <c r="D116" s="840" t="s">
        <v>549</v>
      </c>
      <c r="E116" s="832" t="s">
        <v>5758</v>
      </c>
      <c r="F116" s="842" t="s">
        <v>5759</v>
      </c>
      <c r="G116" s="843" t="s">
        <v>5759</v>
      </c>
      <c r="H116" s="833"/>
      <c r="I116" s="833"/>
      <c r="J116" s="833"/>
      <c r="K116" s="833"/>
    </row>
    <row r="117" spans="1:11" ht="12.75" customHeight="1" outlineLevel="1">
      <c r="A117" s="316"/>
      <c r="B117" s="317"/>
      <c r="C117" s="871" t="s">
        <v>3411</v>
      </c>
      <c r="D117" s="871"/>
      <c r="E117" s="871"/>
      <c r="F117" s="871"/>
      <c r="G117" s="871"/>
      <c r="H117" s="318"/>
      <c r="I117" s="318"/>
      <c r="J117" s="318"/>
      <c r="K117" s="318"/>
    </row>
    <row r="118" spans="1:11" ht="15">
      <c r="A118" s="303" t="s">
        <v>21</v>
      </c>
      <c r="B118" s="304" t="s">
        <v>1406</v>
      </c>
      <c r="C118" s="305" t="s">
        <v>1407</v>
      </c>
      <c r="D118" s="306"/>
      <c r="E118" s="307"/>
      <c r="F118" s="308"/>
      <c r="G118" s="308">
        <f>SUM(G119)</f>
        <v>0</v>
      </c>
      <c r="H118" s="308"/>
      <c r="I118" s="308">
        <f>SUM(I119:I121)</f>
        <v>0</v>
      </c>
      <c r="J118" s="308"/>
      <c r="K118" s="308">
        <f>SUM(K119:K121)</f>
        <v>0</v>
      </c>
    </row>
    <row r="119" spans="1:11" ht="22.5" outlineLevel="1">
      <c r="A119" s="309">
        <v>38</v>
      </c>
      <c r="B119" s="310" t="s">
        <v>2729</v>
      </c>
      <c r="C119" s="311" t="s">
        <v>3412</v>
      </c>
      <c r="D119" s="312" t="s">
        <v>226</v>
      </c>
      <c r="E119" s="313">
        <v>26.5087</v>
      </c>
      <c r="F119" s="314">
        <v>0</v>
      </c>
      <c r="G119" s="315">
        <f>ROUND(E119*F119,2)</f>
        <v>0</v>
      </c>
      <c r="H119" s="315">
        <v>0</v>
      </c>
      <c r="I119" s="315">
        <f>ROUND(E119*H119,2)</f>
        <v>0</v>
      </c>
      <c r="J119" s="315">
        <v>0</v>
      </c>
      <c r="K119" s="315">
        <f>ROUND(E119*J119,2)</f>
        <v>0</v>
      </c>
    </row>
    <row r="120" spans="1:11" ht="12.75" customHeight="1" outlineLevel="1">
      <c r="A120" s="316"/>
      <c r="B120" s="317"/>
      <c r="C120" s="917" t="s">
        <v>3413</v>
      </c>
      <c r="D120" s="917"/>
      <c r="E120" s="917"/>
      <c r="F120" s="917"/>
      <c r="G120" s="917"/>
      <c r="H120" s="318"/>
      <c r="I120" s="318"/>
      <c r="J120" s="318"/>
      <c r="K120" s="318"/>
    </row>
    <row r="121" spans="1:11" ht="12.75" customHeight="1" outlineLevel="1">
      <c r="A121" s="316"/>
      <c r="B121" s="317"/>
      <c r="C121" s="918" t="s">
        <v>3414</v>
      </c>
      <c r="D121" s="918"/>
      <c r="E121" s="918"/>
      <c r="F121" s="918"/>
      <c r="G121" s="918"/>
      <c r="H121" s="318"/>
      <c r="I121" s="318"/>
      <c r="J121" s="318"/>
      <c r="K121" s="318"/>
    </row>
    <row r="122" spans="1:11" ht="15">
      <c r="A122" s="303" t="s">
        <v>21</v>
      </c>
      <c r="B122" s="304" t="s">
        <v>2709</v>
      </c>
      <c r="C122" s="305" t="s">
        <v>2710</v>
      </c>
      <c r="D122" s="306"/>
      <c r="E122" s="307"/>
      <c r="F122" s="308"/>
      <c r="G122" s="308">
        <f>SUM(G123)</f>
        <v>0</v>
      </c>
      <c r="H122" s="308"/>
      <c r="I122" s="308">
        <f>SUM(I123:I124)</f>
        <v>0.04</v>
      </c>
      <c r="J122" s="308"/>
      <c r="K122" s="308">
        <f>SUM(K123:K124)</f>
        <v>0</v>
      </c>
    </row>
    <row r="123" spans="1:11" ht="45" outlineLevel="1">
      <c r="A123" s="309">
        <v>39</v>
      </c>
      <c r="B123" s="310" t="s">
        <v>3415</v>
      </c>
      <c r="C123" s="311" t="s">
        <v>3416</v>
      </c>
      <c r="D123" s="312" t="s">
        <v>549</v>
      </c>
      <c r="E123" s="313">
        <v>1</v>
      </c>
      <c r="F123" s="314">
        <v>0</v>
      </c>
      <c r="G123" s="315">
        <f>ROUND(E123*F123,2)</f>
        <v>0</v>
      </c>
      <c r="H123" s="315">
        <v>0.0378</v>
      </c>
      <c r="I123" s="315">
        <f>ROUND(E123*H123,2)</f>
        <v>0.04</v>
      </c>
      <c r="J123" s="315">
        <v>0</v>
      </c>
      <c r="K123" s="315">
        <f>ROUND(E123*J123,2)</f>
        <v>0</v>
      </c>
    </row>
    <row r="124" spans="1:11" ht="12.75" customHeight="1" outlineLevel="1">
      <c r="A124" s="316"/>
      <c r="B124" s="317"/>
      <c r="C124" s="871" t="s">
        <v>3411</v>
      </c>
      <c r="D124" s="871"/>
      <c r="E124" s="871"/>
      <c r="F124" s="871"/>
      <c r="G124" s="871"/>
      <c r="H124" s="318"/>
      <c r="I124" s="318"/>
      <c r="J124" s="318"/>
      <c r="K124" s="318"/>
    </row>
    <row r="125" spans="1:11" ht="15">
      <c r="A125" s="297"/>
      <c r="B125" s="298"/>
      <c r="C125" s="330"/>
      <c r="D125" s="299"/>
      <c r="E125" s="297"/>
      <c r="F125" s="297"/>
      <c r="G125" s="297"/>
      <c r="H125" s="297"/>
      <c r="I125" s="297"/>
      <c r="J125" s="297"/>
      <c r="K125" s="297"/>
    </row>
    <row r="126" spans="1:11" ht="15" customHeight="1">
      <c r="A126" s="332"/>
      <c r="B126" s="333" t="s">
        <v>2683</v>
      </c>
      <c r="C126" s="334"/>
      <c r="D126" s="335"/>
      <c r="E126" s="336"/>
      <c r="F126" s="915">
        <f>SUM(G122,G118,G98,G80,G74,G8)</f>
        <v>0</v>
      </c>
      <c r="G126" s="916"/>
      <c r="H126" s="297"/>
      <c r="I126" s="297"/>
      <c r="J126" s="297"/>
      <c r="K126" s="297"/>
    </row>
    <row r="127" spans="1:11" ht="15">
      <c r="A127" s="337"/>
      <c r="B127" s="338"/>
      <c r="C127" s="339"/>
      <c r="D127" s="340"/>
      <c r="E127" s="337"/>
      <c r="F127" s="337"/>
      <c r="G127" s="337"/>
      <c r="H127" s="337"/>
      <c r="I127" s="337"/>
      <c r="J127" s="337"/>
      <c r="K127" s="337"/>
    </row>
  </sheetData>
  <mergeCells count="37">
    <mergeCell ref="C113:F113"/>
    <mergeCell ref="C117:G117"/>
    <mergeCell ref="C13:G13"/>
    <mergeCell ref="A1:G1"/>
    <mergeCell ref="C2:G2"/>
    <mergeCell ref="C3:G3"/>
    <mergeCell ref="C4:G4"/>
    <mergeCell ref="C10:G10"/>
    <mergeCell ref="C56:G56"/>
    <mergeCell ref="C16:G16"/>
    <mergeCell ref="C19:G19"/>
    <mergeCell ref="C24:G24"/>
    <mergeCell ref="C27:G27"/>
    <mergeCell ref="C31:G31"/>
    <mergeCell ref="C33:G33"/>
    <mergeCell ref="C37:G37"/>
    <mergeCell ref="C40:G40"/>
    <mergeCell ref="C45:G45"/>
    <mergeCell ref="C48:G48"/>
    <mergeCell ref="C55:G55"/>
    <mergeCell ref="C111:G111"/>
    <mergeCell ref="C62:G62"/>
    <mergeCell ref="C68:G68"/>
    <mergeCell ref="C76:G76"/>
    <mergeCell ref="C82:G82"/>
    <mergeCell ref="C86:G86"/>
    <mergeCell ref="C89:G89"/>
    <mergeCell ref="C95:G95"/>
    <mergeCell ref="C100:G100"/>
    <mergeCell ref="C103:G103"/>
    <mergeCell ref="C105:G105"/>
    <mergeCell ref="C107:G107"/>
    <mergeCell ref="F126:G126"/>
    <mergeCell ref="C115:G115"/>
    <mergeCell ref="C120:G120"/>
    <mergeCell ref="C121:G121"/>
    <mergeCell ref="C124:G124"/>
  </mergeCells>
  <printOptions/>
  <pageMargins left="0.590277777777778" right="0.196527777777778" top="0.7875" bottom="0.7875" header="0.511805555555555" footer="0.3"/>
  <pageSetup horizontalDpi="600" verticalDpi="600" orientation="portrait" paperSize="9" r:id="rId1"/>
  <headerFooter>
    <oddFooter>&amp;LZpracováno programem BUILDpower S,  © RTS, a.s.&amp;RStránka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A6C43-D923-4B22-A353-E6B472F79840}">
  <dimension ref="A1:K157"/>
  <sheetViews>
    <sheetView zoomScale="125" zoomScaleNormal="125" workbookViewId="0" topLeftCell="A115">
      <selection activeCell="M125" sqref="M125"/>
    </sheetView>
  </sheetViews>
  <sheetFormatPr defaultColWidth="9.140625" defaultRowHeight="15"/>
  <cols>
    <col min="1" max="2" width="3.7109375" style="367" customWidth="1"/>
    <col min="3" max="3" width="9.57421875" style="367" customWidth="1"/>
    <col min="4" max="4" width="47.8515625" style="367" customWidth="1"/>
    <col min="5" max="5" width="4.7109375" style="367" customWidth="1"/>
    <col min="6" max="6" width="8.421875" style="367" customWidth="1"/>
    <col min="7" max="7" width="8.8515625" style="367" customWidth="1"/>
    <col min="8" max="9" width="11.00390625" style="367" customWidth="1"/>
    <col min="10" max="10" width="8.140625" style="367" customWidth="1"/>
    <col min="11" max="11" width="7.57421875" style="367" customWidth="1"/>
    <col min="12" max="208" width="9.140625" style="367" customWidth="1"/>
    <col min="209" max="210" width="3.7109375" style="367" customWidth="1"/>
    <col min="211" max="211" width="9.57421875" style="367" customWidth="1"/>
    <col min="212" max="212" width="47.8515625" style="367" customWidth="1"/>
    <col min="213" max="213" width="4.7109375" style="367" customWidth="1"/>
    <col min="214" max="214" width="8.421875" style="367" customWidth="1"/>
    <col min="215" max="215" width="8.8515625" style="367" customWidth="1"/>
    <col min="216" max="217" width="11.00390625" style="367" customWidth="1"/>
    <col min="218" max="218" width="8.140625" style="367" customWidth="1"/>
    <col min="219" max="219" width="7.57421875" style="367" customWidth="1"/>
    <col min="220" max="464" width="9.140625" style="367" customWidth="1"/>
    <col min="465" max="466" width="3.7109375" style="367" customWidth="1"/>
    <col min="467" max="467" width="9.57421875" style="367" customWidth="1"/>
    <col min="468" max="468" width="47.8515625" style="367" customWidth="1"/>
    <col min="469" max="469" width="4.7109375" style="367" customWidth="1"/>
    <col min="470" max="470" width="8.421875" style="367" customWidth="1"/>
    <col min="471" max="471" width="8.8515625" style="367" customWidth="1"/>
    <col min="472" max="473" width="11.00390625" style="367" customWidth="1"/>
    <col min="474" max="474" width="8.140625" style="367" customWidth="1"/>
    <col min="475" max="475" width="7.57421875" style="367" customWidth="1"/>
    <col min="476" max="720" width="9.140625" style="367" customWidth="1"/>
    <col min="721" max="722" width="3.7109375" style="367" customWidth="1"/>
    <col min="723" max="723" width="9.57421875" style="367" customWidth="1"/>
    <col min="724" max="724" width="47.8515625" style="367" customWidth="1"/>
    <col min="725" max="725" width="4.7109375" style="367" customWidth="1"/>
    <col min="726" max="726" width="8.421875" style="367" customWidth="1"/>
    <col min="727" max="727" width="8.8515625" style="367" customWidth="1"/>
    <col min="728" max="729" width="11.00390625" style="367" customWidth="1"/>
    <col min="730" max="730" width="8.140625" style="367" customWidth="1"/>
    <col min="731" max="731" width="7.57421875" style="367" customWidth="1"/>
    <col min="732" max="976" width="9.140625" style="367" customWidth="1"/>
    <col min="977" max="978" width="3.7109375" style="367" customWidth="1"/>
    <col min="979" max="979" width="9.57421875" style="367" customWidth="1"/>
    <col min="980" max="980" width="47.8515625" style="367" customWidth="1"/>
    <col min="981" max="981" width="4.7109375" style="367" customWidth="1"/>
    <col min="982" max="982" width="8.421875" style="367" customWidth="1"/>
    <col min="983" max="983" width="8.8515625" style="367" customWidth="1"/>
    <col min="984" max="985" width="11.00390625" style="367" customWidth="1"/>
    <col min="986" max="986" width="8.140625" style="367" customWidth="1"/>
    <col min="987" max="987" width="7.57421875" style="367" customWidth="1"/>
    <col min="988" max="1232" width="9.140625" style="367" customWidth="1"/>
    <col min="1233" max="1234" width="3.7109375" style="367" customWidth="1"/>
    <col min="1235" max="1235" width="9.57421875" style="367" customWidth="1"/>
    <col min="1236" max="1236" width="47.8515625" style="367" customWidth="1"/>
    <col min="1237" max="1237" width="4.7109375" style="367" customWidth="1"/>
    <col min="1238" max="1238" width="8.421875" style="367" customWidth="1"/>
    <col min="1239" max="1239" width="8.8515625" style="367" customWidth="1"/>
    <col min="1240" max="1241" width="11.00390625" style="367" customWidth="1"/>
    <col min="1242" max="1242" width="8.140625" style="367" customWidth="1"/>
    <col min="1243" max="1243" width="7.57421875" style="367" customWidth="1"/>
    <col min="1244" max="1488" width="9.140625" style="367" customWidth="1"/>
    <col min="1489" max="1490" width="3.7109375" style="367" customWidth="1"/>
    <col min="1491" max="1491" width="9.57421875" style="367" customWidth="1"/>
    <col min="1492" max="1492" width="47.8515625" style="367" customWidth="1"/>
    <col min="1493" max="1493" width="4.7109375" style="367" customWidth="1"/>
    <col min="1494" max="1494" width="8.421875" style="367" customWidth="1"/>
    <col min="1495" max="1495" width="8.8515625" style="367" customWidth="1"/>
    <col min="1496" max="1497" width="11.00390625" style="367" customWidth="1"/>
    <col min="1498" max="1498" width="8.140625" style="367" customWidth="1"/>
    <col min="1499" max="1499" width="7.57421875" style="367" customWidth="1"/>
    <col min="1500" max="1744" width="9.140625" style="367" customWidth="1"/>
    <col min="1745" max="1746" width="3.7109375" style="367" customWidth="1"/>
    <col min="1747" max="1747" width="9.57421875" style="367" customWidth="1"/>
    <col min="1748" max="1748" width="47.8515625" style="367" customWidth="1"/>
    <col min="1749" max="1749" width="4.7109375" style="367" customWidth="1"/>
    <col min="1750" max="1750" width="8.421875" style="367" customWidth="1"/>
    <col min="1751" max="1751" width="8.8515625" style="367" customWidth="1"/>
    <col min="1752" max="1753" width="11.00390625" style="367" customWidth="1"/>
    <col min="1754" max="1754" width="8.140625" style="367" customWidth="1"/>
    <col min="1755" max="1755" width="7.57421875" style="367" customWidth="1"/>
    <col min="1756" max="2000" width="9.140625" style="367" customWidth="1"/>
    <col min="2001" max="2002" width="3.7109375" style="367" customWidth="1"/>
    <col min="2003" max="2003" width="9.57421875" style="367" customWidth="1"/>
    <col min="2004" max="2004" width="47.8515625" style="367" customWidth="1"/>
    <col min="2005" max="2005" width="4.7109375" style="367" customWidth="1"/>
    <col min="2006" max="2006" width="8.421875" style="367" customWidth="1"/>
    <col min="2007" max="2007" width="8.8515625" style="367" customWidth="1"/>
    <col min="2008" max="2009" width="11.00390625" style="367" customWidth="1"/>
    <col min="2010" max="2010" width="8.140625" style="367" customWidth="1"/>
    <col min="2011" max="2011" width="7.57421875" style="367" customWidth="1"/>
    <col min="2012" max="2256" width="9.140625" style="367" customWidth="1"/>
    <col min="2257" max="2258" width="3.7109375" style="367" customWidth="1"/>
    <col min="2259" max="2259" width="9.57421875" style="367" customWidth="1"/>
    <col min="2260" max="2260" width="47.8515625" style="367" customWidth="1"/>
    <col min="2261" max="2261" width="4.7109375" style="367" customWidth="1"/>
    <col min="2262" max="2262" width="8.421875" style="367" customWidth="1"/>
    <col min="2263" max="2263" width="8.8515625" style="367" customWidth="1"/>
    <col min="2264" max="2265" width="11.00390625" style="367" customWidth="1"/>
    <col min="2266" max="2266" width="8.140625" style="367" customWidth="1"/>
    <col min="2267" max="2267" width="7.57421875" style="367" customWidth="1"/>
    <col min="2268" max="2512" width="9.140625" style="367" customWidth="1"/>
    <col min="2513" max="2514" width="3.7109375" style="367" customWidth="1"/>
    <col min="2515" max="2515" width="9.57421875" style="367" customWidth="1"/>
    <col min="2516" max="2516" width="47.8515625" style="367" customWidth="1"/>
    <col min="2517" max="2517" width="4.7109375" style="367" customWidth="1"/>
    <col min="2518" max="2518" width="8.421875" style="367" customWidth="1"/>
    <col min="2519" max="2519" width="8.8515625" style="367" customWidth="1"/>
    <col min="2520" max="2521" width="11.00390625" style="367" customWidth="1"/>
    <col min="2522" max="2522" width="8.140625" style="367" customWidth="1"/>
    <col min="2523" max="2523" width="7.57421875" style="367" customWidth="1"/>
    <col min="2524" max="2768" width="9.140625" style="367" customWidth="1"/>
    <col min="2769" max="2770" width="3.7109375" style="367" customWidth="1"/>
    <col min="2771" max="2771" width="9.57421875" style="367" customWidth="1"/>
    <col min="2772" max="2772" width="47.8515625" style="367" customWidth="1"/>
    <col min="2773" max="2773" width="4.7109375" style="367" customWidth="1"/>
    <col min="2774" max="2774" width="8.421875" style="367" customWidth="1"/>
    <col min="2775" max="2775" width="8.8515625" style="367" customWidth="1"/>
    <col min="2776" max="2777" width="11.00390625" style="367" customWidth="1"/>
    <col min="2778" max="2778" width="8.140625" style="367" customWidth="1"/>
    <col min="2779" max="2779" width="7.57421875" style="367" customWidth="1"/>
    <col min="2780" max="3024" width="9.140625" style="367" customWidth="1"/>
    <col min="3025" max="3026" width="3.7109375" style="367" customWidth="1"/>
    <col min="3027" max="3027" width="9.57421875" style="367" customWidth="1"/>
    <col min="3028" max="3028" width="47.8515625" style="367" customWidth="1"/>
    <col min="3029" max="3029" width="4.7109375" style="367" customWidth="1"/>
    <col min="3030" max="3030" width="8.421875" style="367" customWidth="1"/>
    <col min="3031" max="3031" width="8.8515625" style="367" customWidth="1"/>
    <col min="3032" max="3033" width="11.00390625" style="367" customWidth="1"/>
    <col min="3034" max="3034" width="8.140625" style="367" customWidth="1"/>
    <col min="3035" max="3035" width="7.57421875" style="367" customWidth="1"/>
    <col min="3036" max="3280" width="9.140625" style="367" customWidth="1"/>
    <col min="3281" max="3282" width="3.7109375" style="367" customWidth="1"/>
    <col min="3283" max="3283" width="9.57421875" style="367" customWidth="1"/>
    <col min="3284" max="3284" width="47.8515625" style="367" customWidth="1"/>
    <col min="3285" max="3285" width="4.7109375" style="367" customWidth="1"/>
    <col min="3286" max="3286" width="8.421875" style="367" customWidth="1"/>
    <col min="3287" max="3287" width="8.8515625" style="367" customWidth="1"/>
    <col min="3288" max="3289" width="11.00390625" style="367" customWidth="1"/>
    <col min="3290" max="3290" width="8.140625" style="367" customWidth="1"/>
    <col min="3291" max="3291" width="7.57421875" style="367" customWidth="1"/>
    <col min="3292" max="3536" width="9.140625" style="367" customWidth="1"/>
    <col min="3537" max="3538" width="3.7109375" style="367" customWidth="1"/>
    <col min="3539" max="3539" width="9.57421875" style="367" customWidth="1"/>
    <col min="3540" max="3540" width="47.8515625" style="367" customWidth="1"/>
    <col min="3541" max="3541" width="4.7109375" style="367" customWidth="1"/>
    <col min="3542" max="3542" width="8.421875" style="367" customWidth="1"/>
    <col min="3543" max="3543" width="8.8515625" style="367" customWidth="1"/>
    <col min="3544" max="3545" width="11.00390625" style="367" customWidth="1"/>
    <col min="3546" max="3546" width="8.140625" style="367" customWidth="1"/>
    <col min="3547" max="3547" width="7.57421875" style="367" customWidth="1"/>
    <col min="3548" max="3792" width="9.140625" style="367" customWidth="1"/>
    <col min="3793" max="3794" width="3.7109375" style="367" customWidth="1"/>
    <col min="3795" max="3795" width="9.57421875" style="367" customWidth="1"/>
    <col min="3796" max="3796" width="47.8515625" style="367" customWidth="1"/>
    <col min="3797" max="3797" width="4.7109375" style="367" customWidth="1"/>
    <col min="3798" max="3798" width="8.421875" style="367" customWidth="1"/>
    <col min="3799" max="3799" width="8.8515625" style="367" customWidth="1"/>
    <col min="3800" max="3801" width="11.00390625" style="367" customWidth="1"/>
    <col min="3802" max="3802" width="8.140625" style="367" customWidth="1"/>
    <col min="3803" max="3803" width="7.57421875" style="367" customWidth="1"/>
    <col min="3804" max="4048" width="9.140625" style="367" customWidth="1"/>
    <col min="4049" max="4050" width="3.7109375" style="367" customWidth="1"/>
    <col min="4051" max="4051" width="9.57421875" style="367" customWidth="1"/>
    <col min="4052" max="4052" width="47.8515625" style="367" customWidth="1"/>
    <col min="4053" max="4053" width="4.7109375" style="367" customWidth="1"/>
    <col min="4054" max="4054" width="8.421875" style="367" customWidth="1"/>
    <col min="4055" max="4055" width="8.8515625" style="367" customWidth="1"/>
    <col min="4056" max="4057" width="11.00390625" style="367" customWidth="1"/>
    <col min="4058" max="4058" width="8.140625" style="367" customWidth="1"/>
    <col min="4059" max="4059" width="7.57421875" style="367" customWidth="1"/>
    <col min="4060" max="4304" width="9.140625" style="367" customWidth="1"/>
    <col min="4305" max="4306" width="3.7109375" style="367" customWidth="1"/>
    <col min="4307" max="4307" width="9.57421875" style="367" customWidth="1"/>
    <col min="4308" max="4308" width="47.8515625" style="367" customWidth="1"/>
    <col min="4309" max="4309" width="4.7109375" style="367" customWidth="1"/>
    <col min="4310" max="4310" width="8.421875" style="367" customWidth="1"/>
    <col min="4311" max="4311" width="8.8515625" style="367" customWidth="1"/>
    <col min="4312" max="4313" width="11.00390625" style="367" customWidth="1"/>
    <col min="4314" max="4314" width="8.140625" style="367" customWidth="1"/>
    <col min="4315" max="4315" width="7.57421875" style="367" customWidth="1"/>
    <col min="4316" max="4560" width="9.140625" style="367" customWidth="1"/>
    <col min="4561" max="4562" width="3.7109375" style="367" customWidth="1"/>
    <col min="4563" max="4563" width="9.57421875" style="367" customWidth="1"/>
    <col min="4564" max="4564" width="47.8515625" style="367" customWidth="1"/>
    <col min="4565" max="4565" width="4.7109375" style="367" customWidth="1"/>
    <col min="4566" max="4566" width="8.421875" style="367" customWidth="1"/>
    <col min="4567" max="4567" width="8.8515625" style="367" customWidth="1"/>
    <col min="4568" max="4569" width="11.00390625" style="367" customWidth="1"/>
    <col min="4570" max="4570" width="8.140625" style="367" customWidth="1"/>
    <col min="4571" max="4571" width="7.57421875" style="367" customWidth="1"/>
    <col min="4572" max="4816" width="9.140625" style="367" customWidth="1"/>
    <col min="4817" max="4818" width="3.7109375" style="367" customWidth="1"/>
    <col min="4819" max="4819" width="9.57421875" style="367" customWidth="1"/>
    <col min="4820" max="4820" width="47.8515625" style="367" customWidth="1"/>
    <col min="4821" max="4821" width="4.7109375" style="367" customWidth="1"/>
    <col min="4822" max="4822" width="8.421875" style="367" customWidth="1"/>
    <col min="4823" max="4823" width="8.8515625" style="367" customWidth="1"/>
    <col min="4824" max="4825" width="11.00390625" style="367" customWidth="1"/>
    <col min="4826" max="4826" width="8.140625" style="367" customWidth="1"/>
    <col min="4827" max="4827" width="7.57421875" style="367" customWidth="1"/>
    <col min="4828" max="5072" width="9.140625" style="367" customWidth="1"/>
    <col min="5073" max="5074" width="3.7109375" style="367" customWidth="1"/>
    <col min="5075" max="5075" width="9.57421875" style="367" customWidth="1"/>
    <col min="5076" max="5076" width="47.8515625" style="367" customWidth="1"/>
    <col min="5077" max="5077" width="4.7109375" style="367" customWidth="1"/>
    <col min="5078" max="5078" width="8.421875" style="367" customWidth="1"/>
    <col min="5079" max="5079" width="8.8515625" style="367" customWidth="1"/>
    <col min="5080" max="5081" width="11.00390625" style="367" customWidth="1"/>
    <col min="5082" max="5082" width="8.140625" style="367" customWidth="1"/>
    <col min="5083" max="5083" width="7.57421875" style="367" customWidth="1"/>
    <col min="5084" max="5328" width="9.140625" style="367" customWidth="1"/>
    <col min="5329" max="5330" width="3.7109375" style="367" customWidth="1"/>
    <col min="5331" max="5331" width="9.57421875" style="367" customWidth="1"/>
    <col min="5332" max="5332" width="47.8515625" style="367" customWidth="1"/>
    <col min="5333" max="5333" width="4.7109375" style="367" customWidth="1"/>
    <col min="5334" max="5334" width="8.421875" style="367" customWidth="1"/>
    <col min="5335" max="5335" width="8.8515625" style="367" customWidth="1"/>
    <col min="5336" max="5337" width="11.00390625" style="367" customWidth="1"/>
    <col min="5338" max="5338" width="8.140625" style="367" customWidth="1"/>
    <col min="5339" max="5339" width="7.57421875" style="367" customWidth="1"/>
    <col min="5340" max="5584" width="9.140625" style="367" customWidth="1"/>
    <col min="5585" max="5586" width="3.7109375" style="367" customWidth="1"/>
    <col min="5587" max="5587" width="9.57421875" style="367" customWidth="1"/>
    <col min="5588" max="5588" width="47.8515625" style="367" customWidth="1"/>
    <col min="5589" max="5589" width="4.7109375" style="367" customWidth="1"/>
    <col min="5590" max="5590" width="8.421875" style="367" customWidth="1"/>
    <col min="5591" max="5591" width="8.8515625" style="367" customWidth="1"/>
    <col min="5592" max="5593" width="11.00390625" style="367" customWidth="1"/>
    <col min="5594" max="5594" width="8.140625" style="367" customWidth="1"/>
    <col min="5595" max="5595" width="7.57421875" style="367" customWidth="1"/>
    <col min="5596" max="5840" width="9.140625" style="367" customWidth="1"/>
    <col min="5841" max="5842" width="3.7109375" style="367" customWidth="1"/>
    <col min="5843" max="5843" width="9.57421875" style="367" customWidth="1"/>
    <col min="5844" max="5844" width="47.8515625" style="367" customWidth="1"/>
    <col min="5845" max="5845" width="4.7109375" style="367" customWidth="1"/>
    <col min="5846" max="5846" width="8.421875" style="367" customWidth="1"/>
    <col min="5847" max="5847" width="8.8515625" style="367" customWidth="1"/>
    <col min="5848" max="5849" width="11.00390625" style="367" customWidth="1"/>
    <col min="5850" max="5850" width="8.140625" style="367" customWidth="1"/>
    <col min="5851" max="5851" width="7.57421875" style="367" customWidth="1"/>
    <col min="5852" max="6096" width="9.140625" style="367" customWidth="1"/>
    <col min="6097" max="6098" width="3.7109375" style="367" customWidth="1"/>
    <col min="6099" max="6099" width="9.57421875" style="367" customWidth="1"/>
    <col min="6100" max="6100" width="47.8515625" style="367" customWidth="1"/>
    <col min="6101" max="6101" width="4.7109375" style="367" customWidth="1"/>
    <col min="6102" max="6102" width="8.421875" style="367" customWidth="1"/>
    <col min="6103" max="6103" width="8.8515625" style="367" customWidth="1"/>
    <col min="6104" max="6105" width="11.00390625" style="367" customWidth="1"/>
    <col min="6106" max="6106" width="8.140625" style="367" customWidth="1"/>
    <col min="6107" max="6107" width="7.57421875" style="367" customWidth="1"/>
    <col min="6108" max="6352" width="9.140625" style="367" customWidth="1"/>
    <col min="6353" max="6354" width="3.7109375" style="367" customWidth="1"/>
    <col min="6355" max="6355" width="9.57421875" style="367" customWidth="1"/>
    <col min="6356" max="6356" width="47.8515625" style="367" customWidth="1"/>
    <col min="6357" max="6357" width="4.7109375" style="367" customWidth="1"/>
    <col min="6358" max="6358" width="8.421875" style="367" customWidth="1"/>
    <col min="6359" max="6359" width="8.8515625" style="367" customWidth="1"/>
    <col min="6360" max="6361" width="11.00390625" style="367" customWidth="1"/>
    <col min="6362" max="6362" width="8.140625" style="367" customWidth="1"/>
    <col min="6363" max="6363" width="7.57421875" style="367" customWidth="1"/>
    <col min="6364" max="6608" width="9.140625" style="367" customWidth="1"/>
    <col min="6609" max="6610" width="3.7109375" style="367" customWidth="1"/>
    <col min="6611" max="6611" width="9.57421875" style="367" customWidth="1"/>
    <col min="6612" max="6612" width="47.8515625" style="367" customWidth="1"/>
    <col min="6613" max="6613" width="4.7109375" style="367" customWidth="1"/>
    <col min="6614" max="6614" width="8.421875" style="367" customWidth="1"/>
    <col min="6615" max="6615" width="8.8515625" style="367" customWidth="1"/>
    <col min="6616" max="6617" width="11.00390625" style="367" customWidth="1"/>
    <col min="6618" max="6618" width="8.140625" style="367" customWidth="1"/>
    <col min="6619" max="6619" width="7.57421875" style="367" customWidth="1"/>
    <col min="6620" max="6864" width="9.140625" style="367" customWidth="1"/>
    <col min="6865" max="6866" width="3.7109375" style="367" customWidth="1"/>
    <col min="6867" max="6867" width="9.57421875" style="367" customWidth="1"/>
    <col min="6868" max="6868" width="47.8515625" style="367" customWidth="1"/>
    <col min="6869" max="6869" width="4.7109375" style="367" customWidth="1"/>
    <col min="6870" max="6870" width="8.421875" style="367" customWidth="1"/>
    <col min="6871" max="6871" width="8.8515625" style="367" customWidth="1"/>
    <col min="6872" max="6873" width="11.00390625" style="367" customWidth="1"/>
    <col min="6874" max="6874" width="8.140625" style="367" customWidth="1"/>
    <col min="6875" max="6875" width="7.57421875" style="367" customWidth="1"/>
    <col min="6876" max="7120" width="9.140625" style="367" customWidth="1"/>
    <col min="7121" max="7122" width="3.7109375" style="367" customWidth="1"/>
    <col min="7123" max="7123" width="9.57421875" style="367" customWidth="1"/>
    <col min="7124" max="7124" width="47.8515625" style="367" customWidth="1"/>
    <col min="7125" max="7125" width="4.7109375" style="367" customWidth="1"/>
    <col min="7126" max="7126" width="8.421875" style="367" customWidth="1"/>
    <col min="7127" max="7127" width="8.8515625" style="367" customWidth="1"/>
    <col min="7128" max="7129" width="11.00390625" style="367" customWidth="1"/>
    <col min="7130" max="7130" width="8.140625" style="367" customWidth="1"/>
    <col min="7131" max="7131" width="7.57421875" style="367" customWidth="1"/>
    <col min="7132" max="7376" width="9.140625" style="367" customWidth="1"/>
    <col min="7377" max="7378" width="3.7109375" style="367" customWidth="1"/>
    <col min="7379" max="7379" width="9.57421875" style="367" customWidth="1"/>
    <col min="7380" max="7380" width="47.8515625" style="367" customWidth="1"/>
    <col min="7381" max="7381" width="4.7109375" style="367" customWidth="1"/>
    <col min="7382" max="7382" width="8.421875" style="367" customWidth="1"/>
    <col min="7383" max="7383" width="8.8515625" style="367" customWidth="1"/>
    <col min="7384" max="7385" width="11.00390625" style="367" customWidth="1"/>
    <col min="7386" max="7386" width="8.140625" style="367" customWidth="1"/>
    <col min="7387" max="7387" width="7.57421875" style="367" customWidth="1"/>
    <col min="7388" max="7632" width="9.140625" style="367" customWidth="1"/>
    <col min="7633" max="7634" width="3.7109375" style="367" customWidth="1"/>
    <col min="7635" max="7635" width="9.57421875" style="367" customWidth="1"/>
    <col min="7636" max="7636" width="47.8515625" style="367" customWidth="1"/>
    <col min="7637" max="7637" width="4.7109375" style="367" customWidth="1"/>
    <col min="7638" max="7638" width="8.421875" style="367" customWidth="1"/>
    <col min="7639" max="7639" width="8.8515625" style="367" customWidth="1"/>
    <col min="7640" max="7641" width="11.00390625" style="367" customWidth="1"/>
    <col min="7642" max="7642" width="8.140625" style="367" customWidth="1"/>
    <col min="7643" max="7643" width="7.57421875" style="367" customWidth="1"/>
    <col min="7644" max="7888" width="9.140625" style="367" customWidth="1"/>
    <col min="7889" max="7890" width="3.7109375" style="367" customWidth="1"/>
    <col min="7891" max="7891" width="9.57421875" style="367" customWidth="1"/>
    <col min="7892" max="7892" width="47.8515625" style="367" customWidth="1"/>
    <col min="7893" max="7893" width="4.7109375" style="367" customWidth="1"/>
    <col min="7894" max="7894" width="8.421875" style="367" customWidth="1"/>
    <col min="7895" max="7895" width="8.8515625" style="367" customWidth="1"/>
    <col min="7896" max="7897" width="11.00390625" style="367" customWidth="1"/>
    <col min="7898" max="7898" width="8.140625" style="367" customWidth="1"/>
    <col min="7899" max="7899" width="7.57421875" style="367" customWidth="1"/>
    <col min="7900" max="8144" width="9.140625" style="367" customWidth="1"/>
    <col min="8145" max="8146" width="3.7109375" style="367" customWidth="1"/>
    <col min="8147" max="8147" width="9.57421875" style="367" customWidth="1"/>
    <col min="8148" max="8148" width="47.8515625" style="367" customWidth="1"/>
    <col min="8149" max="8149" width="4.7109375" style="367" customWidth="1"/>
    <col min="8150" max="8150" width="8.421875" style="367" customWidth="1"/>
    <col min="8151" max="8151" width="8.8515625" style="367" customWidth="1"/>
    <col min="8152" max="8153" width="11.00390625" style="367" customWidth="1"/>
    <col min="8154" max="8154" width="8.140625" style="367" customWidth="1"/>
    <col min="8155" max="8155" width="7.57421875" style="367" customWidth="1"/>
    <col min="8156" max="8400" width="9.140625" style="367" customWidth="1"/>
    <col min="8401" max="8402" width="3.7109375" style="367" customWidth="1"/>
    <col min="8403" max="8403" width="9.57421875" style="367" customWidth="1"/>
    <col min="8404" max="8404" width="47.8515625" style="367" customWidth="1"/>
    <col min="8405" max="8405" width="4.7109375" style="367" customWidth="1"/>
    <col min="8406" max="8406" width="8.421875" style="367" customWidth="1"/>
    <col min="8407" max="8407" width="8.8515625" style="367" customWidth="1"/>
    <col min="8408" max="8409" width="11.00390625" style="367" customWidth="1"/>
    <col min="8410" max="8410" width="8.140625" style="367" customWidth="1"/>
    <col min="8411" max="8411" width="7.57421875" style="367" customWidth="1"/>
    <col min="8412" max="8656" width="9.140625" style="367" customWidth="1"/>
    <col min="8657" max="8658" width="3.7109375" style="367" customWidth="1"/>
    <col min="8659" max="8659" width="9.57421875" style="367" customWidth="1"/>
    <col min="8660" max="8660" width="47.8515625" style="367" customWidth="1"/>
    <col min="8661" max="8661" width="4.7109375" style="367" customWidth="1"/>
    <col min="8662" max="8662" width="8.421875" style="367" customWidth="1"/>
    <col min="8663" max="8663" width="8.8515625" style="367" customWidth="1"/>
    <col min="8664" max="8665" width="11.00390625" style="367" customWidth="1"/>
    <col min="8666" max="8666" width="8.140625" style="367" customWidth="1"/>
    <col min="8667" max="8667" width="7.57421875" style="367" customWidth="1"/>
    <col min="8668" max="8912" width="9.140625" style="367" customWidth="1"/>
    <col min="8913" max="8914" width="3.7109375" style="367" customWidth="1"/>
    <col min="8915" max="8915" width="9.57421875" style="367" customWidth="1"/>
    <col min="8916" max="8916" width="47.8515625" style="367" customWidth="1"/>
    <col min="8917" max="8917" width="4.7109375" style="367" customWidth="1"/>
    <col min="8918" max="8918" width="8.421875" style="367" customWidth="1"/>
    <col min="8919" max="8919" width="8.8515625" style="367" customWidth="1"/>
    <col min="8920" max="8921" width="11.00390625" style="367" customWidth="1"/>
    <col min="8922" max="8922" width="8.140625" style="367" customWidth="1"/>
    <col min="8923" max="8923" width="7.57421875" style="367" customWidth="1"/>
    <col min="8924" max="9168" width="9.140625" style="367" customWidth="1"/>
    <col min="9169" max="9170" width="3.7109375" style="367" customWidth="1"/>
    <col min="9171" max="9171" width="9.57421875" style="367" customWidth="1"/>
    <col min="9172" max="9172" width="47.8515625" style="367" customWidth="1"/>
    <col min="9173" max="9173" width="4.7109375" style="367" customWidth="1"/>
    <col min="9174" max="9174" width="8.421875" style="367" customWidth="1"/>
    <col min="9175" max="9175" width="8.8515625" style="367" customWidth="1"/>
    <col min="9176" max="9177" width="11.00390625" style="367" customWidth="1"/>
    <col min="9178" max="9178" width="8.140625" style="367" customWidth="1"/>
    <col min="9179" max="9179" width="7.57421875" style="367" customWidth="1"/>
    <col min="9180" max="9424" width="9.140625" style="367" customWidth="1"/>
    <col min="9425" max="9426" width="3.7109375" style="367" customWidth="1"/>
    <col min="9427" max="9427" width="9.57421875" style="367" customWidth="1"/>
    <col min="9428" max="9428" width="47.8515625" style="367" customWidth="1"/>
    <col min="9429" max="9429" width="4.7109375" style="367" customWidth="1"/>
    <col min="9430" max="9430" width="8.421875" style="367" customWidth="1"/>
    <col min="9431" max="9431" width="8.8515625" style="367" customWidth="1"/>
    <col min="9432" max="9433" width="11.00390625" style="367" customWidth="1"/>
    <col min="9434" max="9434" width="8.140625" style="367" customWidth="1"/>
    <col min="9435" max="9435" width="7.57421875" style="367" customWidth="1"/>
    <col min="9436" max="9680" width="9.140625" style="367" customWidth="1"/>
    <col min="9681" max="9682" width="3.7109375" style="367" customWidth="1"/>
    <col min="9683" max="9683" width="9.57421875" style="367" customWidth="1"/>
    <col min="9684" max="9684" width="47.8515625" style="367" customWidth="1"/>
    <col min="9685" max="9685" width="4.7109375" style="367" customWidth="1"/>
    <col min="9686" max="9686" width="8.421875" style="367" customWidth="1"/>
    <col min="9687" max="9687" width="8.8515625" style="367" customWidth="1"/>
    <col min="9688" max="9689" width="11.00390625" style="367" customWidth="1"/>
    <col min="9690" max="9690" width="8.140625" style="367" customWidth="1"/>
    <col min="9691" max="9691" width="7.57421875" style="367" customWidth="1"/>
    <col min="9692" max="9936" width="9.140625" style="367" customWidth="1"/>
    <col min="9937" max="9938" width="3.7109375" style="367" customWidth="1"/>
    <col min="9939" max="9939" width="9.57421875" style="367" customWidth="1"/>
    <col min="9940" max="9940" width="47.8515625" style="367" customWidth="1"/>
    <col min="9941" max="9941" width="4.7109375" style="367" customWidth="1"/>
    <col min="9942" max="9942" width="8.421875" style="367" customWidth="1"/>
    <col min="9943" max="9943" width="8.8515625" style="367" customWidth="1"/>
    <col min="9944" max="9945" width="11.00390625" style="367" customWidth="1"/>
    <col min="9946" max="9946" width="8.140625" style="367" customWidth="1"/>
    <col min="9947" max="9947" width="7.57421875" style="367" customWidth="1"/>
    <col min="9948" max="10192" width="9.140625" style="367" customWidth="1"/>
    <col min="10193" max="10194" width="3.7109375" style="367" customWidth="1"/>
    <col min="10195" max="10195" width="9.57421875" style="367" customWidth="1"/>
    <col min="10196" max="10196" width="47.8515625" style="367" customWidth="1"/>
    <col min="10197" max="10197" width="4.7109375" style="367" customWidth="1"/>
    <col min="10198" max="10198" width="8.421875" style="367" customWidth="1"/>
    <col min="10199" max="10199" width="8.8515625" style="367" customWidth="1"/>
    <col min="10200" max="10201" width="11.00390625" style="367" customWidth="1"/>
    <col min="10202" max="10202" width="8.140625" style="367" customWidth="1"/>
    <col min="10203" max="10203" width="7.57421875" style="367" customWidth="1"/>
    <col min="10204" max="10448" width="9.140625" style="367" customWidth="1"/>
    <col min="10449" max="10450" width="3.7109375" style="367" customWidth="1"/>
    <col min="10451" max="10451" width="9.57421875" style="367" customWidth="1"/>
    <col min="10452" max="10452" width="47.8515625" style="367" customWidth="1"/>
    <col min="10453" max="10453" width="4.7109375" style="367" customWidth="1"/>
    <col min="10454" max="10454" width="8.421875" style="367" customWidth="1"/>
    <col min="10455" max="10455" width="8.8515625" style="367" customWidth="1"/>
    <col min="10456" max="10457" width="11.00390625" style="367" customWidth="1"/>
    <col min="10458" max="10458" width="8.140625" style="367" customWidth="1"/>
    <col min="10459" max="10459" width="7.57421875" style="367" customWidth="1"/>
    <col min="10460" max="10704" width="9.140625" style="367" customWidth="1"/>
    <col min="10705" max="10706" width="3.7109375" style="367" customWidth="1"/>
    <col min="10707" max="10707" width="9.57421875" style="367" customWidth="1"/>
    <col min="10708" max="10708" width="47.8515625" style="367" customWidth="1"/>
    <col min="10709" max="10709" width="4.7109375" style="367" customWidth="1"/>
    <col min="10710" max="10710" width="8.421875" style="367" customWidth="1"/>
    <col min="10711" max="10711" width="8.8515625" style="367" customWidth="1"/>
    <col min="10712" max="10713" width="11.00390625" style="367" customWidth="1"/>
    <col min="10714" max="10714" width="8.140625" style="367" customWidth="1"/>
    <col min="10715" max="10715" width="7.57421875" style="367" customWidth="1"/>
    <col min="10716" max="10960" width="9.140625" style="367" customWidth="1"/>
    <col min="10961" max="10962" width="3.7109375" style="367" customWidth="1"/>
    <col min="10963" max="10963" width="9.57421875" style="367" customWidth="1"/>
    <col min="10964" max="10964" width="47.8515625" style="367" customWidth="1"/>
    <col min="10965" max="10965" width="4.7109375" style="367" customWidth="1"/>
    <col min="10966" max="10966" width="8.421875" style="367" customWidth="1"/>
    <col min="10967" max="10967" width="8.8515625" style="367" customWidth="1"/>
    <col min="10968" max="10969" width="11.00390625" style="367" customWidth="1"/>
    <col min="10970" max="10970" width="8.140625" style="367" customWidth="1"/>
    <col min="10971" max="10971" width="7.57421875" style="367" customWidth="1"/>
    <col min="10972" max="11216" width="9.140625" style="367" customWidth="1"/>
    <col min="11217" max="11218" width="3.7109375" style="367" customWidth="1"/>
    <col min="11219" max="11219" width="9.57421875" style="367" customWidth="1"/>
    <col min="11220" max="11220" width="47.8515625" style="367" customWidth="1"/>
    <col min="11221" max="11221" width="4.7109375" style="367" customWidth="1"/>
    <col min="11222" max="11222" width="8.421875" style="367" customWidth="1"/>
    <col min="11223" max="11223" width="8.8515625" style="367" customWidth="1"/>
    <col min="11224" max="11225" width="11.00390625" style="367" customWidth="1"/>
    <col min="11226" max="11226" width="8.140625" style="367" customWidth="1"/>
    <col min="11227" max="11227" width="7.57421875" style="367" customWidth="1"/>
    <col min="11228" max="11472" width="9.140625" style="367" customWidth="1"/>
    <col min="11473" max="11474" width="3.7109375" style="367" customWidth="1"/>
    <col min="11475" max="11475" width="9.57421875" style="367" customWidth="1"/>
    <col min="11476" max="11476" width="47.8515625" style="367" customWidth="1"/>
    <col min="11477" max="11477" width="4.7109375" style="367" customWidth="1"/>
    <col min="11478" max="11478" width="8.421875" style="367" customWidth="1"/>
    <col min="11479" max="11479" width="8.8515625" style="367" customWidth="1"/>
    <col min="11480" max="11481" width="11.00390625" style="367" customWidth="1"/>
    <col min="11482" max="11482" width="8.140625" style="367" customWidth="1"/>
    <col min="11483" max="11483" width="7.57421875" style="367" customWidth="1"/>
    <col min="11484" max="11728" width="9.140625" style="367" customWidth="1"/>
    <col min="11729" max="11730" width="3.7109375" style="367" customWidth="1"/>
    <col min="11731" max="11731" width="9.57421875" style="367" customWidth="1"/>
    <col min="11732" max="11732" width="47.8515625" style="367" customWidth="1"/>
    <col min="11733" max="11733" width="4.7109375" style="367" customWidth="1"/>
    <col min="11734" max="11734" width="8.421875" style="367" customWidth="1"/>
    <col min="11735" max="11735" width="8.8515625" style="367" customWidth="1"/>
    <col min="11736" max="11737" width="11.00390625" style="367" customWidth="1"/>
    <col min="11738" max="11738" width="8.140625" style="367" customWidth="1"/>
    <col min="11739" max="11739" width="7.57421875" style="367" customWidth="1"/>
    <col min="11740" max="11984" width="9.140625" style="367" customWidth="1"/>
    <col min="11985" max="11986" width="3.7109375" style="367" customWidth="1"/>
    <col min="11987" max="11987" width="9.57421875" style="367" customWidth="1"/>
    <col min="11988" max="11988" width="47.8515625" style="367" customWidth="1"/>
    <col min="11989" max="11989" width="4.7109375" style="367" customWidth="1"/>
    <col min="11990" max="11990" width="8.421875" style="367" customWidth="1"/>
    <col min="11991" max="11991" width="8.8515625" style="367" customWidth="1"/>
    <col min="11992" max="11993" width="11.00390625" style="367" customWidth="1"/>
    <col min="11994" max="11994" width="8.140625" style="367" customWidth="1"/>
    <col min="11995" max="11995" width="7.57421875" style="367" customWidth="1"/>
    <col min="11996" max="12240" width="9.140625" style="367" customWidth="1"/>
    <col min="12241" max="12242" width="3.7109375" style="367" customWidth="1"/>
    <col min="12243" max="12243" width="9.57421875" style="367" customWidth="1"/>
    <col min="12244" max="12244" width="47.8515625" style="367" customWidth="1"/>
    <col min="12245" max="12245" width="4.7109375" style="367" customWidth="1"/>
    <col min="12246" max="12246" width="8.421875" style="367" customWidth="1"/>
    <col min="12247" max="12247" width="8.8515625" style="367" customWidth="1"/>
    <col min="12248" max="12249" width="11.00390625" style="367" customWidth="1"/>
    <col min="12250" max="12250" width="8.140625" style="367" customWidth="1"/>
    <col min="12251" max="12251" width="7.57421875" style="367" customWidth="1"/>
    <col min="12252" max="12496" width="9.140625" style="367" customWidth="1"/>
    <col min="12497" max="12498" width="3.7109375" style="367" customWidth="1"/>
    <col min="12499" max="12499" width="9.57421875" style="367" customWidth="1"/>
    <col min="12500" max="12500" width="47.8515625" style="367" customWidth="1"/>
    <col min="12501" max="12501" width="4.7109375" style="367" customWidth="1"/>
    <col min="12502" max="12502" width="8.421875" style="367" customWidth="1"/>
    <col min="12503" max="12503" width="8.8515625" style="367" customWidth="1"/>
    <col min="12504" max="12505" width="11.00390625" style="367" customWidth="1"/>
    <col min="12506" max="12506" width="8.140625" style="367" customWidth="1"/>
    <col min="12507" max="12507" width="7.57421875" style="367" customWidth="1"/>
    <col min="12508" max="12752" width="9.140625" style="367" customWidth="1"/>
    <col min="12753" max="12754" width="3.7109375" style="367" customWidth="1"/>
    <col min="12755" max="12755" width="9.57421875" style="367" customWidth="1"/>
    <col min="12756" max="12756" width="47.8515625" style="367" customWidth="1"/>
    <col min="12757" max="12757" width="4.7109375" style="367" customWidth="1"/>
    <col min="12758" max="12758" width="8.421875" style="367" customWidth="1"/>
    <col min="12759" max="12759" width="8.8515625" style="367" customWidth="1"/>
    <col min="12760" max="12761" width="11.00390625" style="367" customWidth="1"/>
    <col min="12762" max="12762" width="8.140625" style="367" customWidth="1"/>
    <col min="12763" max="12763" width="7.57421875" style="367" customWidth="1"/>
    <col min="12764" max="13008" width="9.140625" style="367" customWidth="1"/>
    <col min="13009" max="13010" width="3.7109375" style="367" customWidth="1"/>
    <col min="13011" max="13011" width="9.57421875" style="367" customWidth="1"/>
    <col min="13012" max="13012" width="47.8515625" style="367" customWidth="1"/>
    <col min="13013" max="13013" width="4.7109375" style="367" customWidth="1"/>
    <col min="13014" max="13014" width="8.421875" style="367" customWidth="1"/>
    <col min="13015" max="13015" width="8.8515625" style="367" customWidth="1"/>
    <col min="13016" max="13017" width="11.00390625" style="367" customWidth="1"/>
    <col min="13018" max="13018" width="8.140625" style="367" customWidth="1"/>
    <col min="13019" max="13019" width="7.57421875" style="367" customWidth="1"/>
    <col min="13020" max="13264" width="9.140625" style="367" customWidth="1"/>
    <col min="13265" max="13266" width="3.7109375" style="367" customWidth="1"/>
    <col min="13267" max="13267" width="9.57421875" style="367" customWidth="1"/>
    <col min="13268" max="13268" width="47.8515625" style="367" customWidth="1"/>
    <col min="13269" max="13269" width="4.7109375" style="367" customWidth="1"/>
    <col min="13270" max="13270" width="8.421875" style="367" customWidth="1"/>
    <col min="13271" max="13271" width="8.8515625" style="367" customWidth="1"/>
    <col min="13272" max="13273" width="11.00390625" style="367" customWidth="1"/>
    <col min="13274" max="13274" width="8.140625" style="367" customWidth="1"/>
    <col min="13275" max="13275" width="7.57421875" style="367" customWidth="1"/>
    <col min="13276" max="13520" width="9.140625" style="367" customWidth="1"/>
    <col min="13521" max="13522" width="3.7109375" style="367" customWidth="1"/>
    <col min="13523" max="13523" width="9.57421875" style="367" customWidth="1"/>
    <col min="13524" max="13524" width="47.8515625" style="367" customWidth="1"/>
    <col min="13525" max="13525" width="4.7109375" style="367" customWidth="1"/>
    <col min="13526" max="13526" width="8.421875" style="367" customWidth="1"/>
    <col min="13527" max="13527" width="8.8515625" style="367" customWidth="1"/>
    <col min="13528" max="13529" width="11.00390625" style="367" customWidth="1"/>
    <col min="13530" max="13530" width="8.140625" style="367" customWidth="1"/>
    <col min="13531" max="13531" width="7.57421875" style="367" customWidth="1"/>
    <col min="13532" max="13776" width="9.140625" style="367" customWidth="1"/>
    <col min="13777" max="13778" width="3.7109375" style="367" customWidth="1"/>
    <col min="13779" max="13779" width="9.57421875" style="367" customWidth="1"/>
    <col min="13780" max="13780" width="47.8515625" style="367" customWidth="1"/>
    <col min="13781" max="13781" width="4.7109375" style="367" customWidth="1"/>
    <col min="13782" max="13782" width="8.421875" style="367" customWidth="1"/>
    <col min="13783" max="13783" width="8.8515625" style="367" customWidth="1"/>
    <col min="13784" max="13785" width="11.00390625" style="367" customWidth="1"/>
    <col min="13786" max="13786" width="8.140625" style="367" customWidth="1"/>
    <col min="13787" max="13787" width="7.57421875" style="367" customWidth="1"/>
    <col min="13788" max="14032" width="9.140625" style="367" customWidth="1"/>
    <col min="14033" max="14034" width="3.7109375" style="367" customWidth="1"/>
    <col min="14035" max="14035" width="9.57421875" style="367" customWidth="1"/>
    <col min="14036" max="14036" width="47.8515625" style="367" customWidth="1"/>
    <col min="14037" max="14037" width="4.7109375" style="367" customWidth="1"/>
    <col min="14038" max="14038" width="8.421875" style="367" customWidth="1"/>
    <col min="14039" max="14039" width="8.8515625" style="367" customWidth="1"/>
    <col min="14040" max="14041" width="11.00390625" style="367" customWidth="1"/>
    <col min="14042" max="14042" width="8.140625" style="367" customWidth="1"/>
    <col min="14043" max="14043" width="7.57421875" style="367" customWidth="1"/>
    <col min="14044" max="14288" width="9.140625" style="367" customWidth="1"/>
    <col min="14289" max="14290" width="3.7109375" style="367" customWidth="1"/>
    <col min="14291" max="14291" width="9.57421875" style="367" customWidth="1"/>
    <col min="14292" max="14292" width="47.8515625" style="367" customWidth="1"/>
    <col min="14293" max="14293" width="4.7109375" style="367" customWidth="1"/>
    <col min="14294" max="14294" width="8.421875" style="367" customWidth="1"/>
    <col min="14295" max="14295" width="8.8515625" style="367" customWidth="1"/>
    <col min="14296" max="14297" width="11.00390625" style="367" customWidth="1"/>
    <col min="14298" max="14298" width="8.140625" style="367" customWidth="1"/>
    <col min="14299" max="14299" width="7.57421875" style="367" customWidth="1"/>
    <col min="14300" max="14544" width="9.140625" style="367" customWidth="1"/>
    <col min="14545" max="14546" width="3.7109375" style="367" customWidth="1"/>
    <col min="14547" max="14547" width="9.57421875" style="367" customWidth="1"/>
    <col min="14548" max="14548" width="47.8515625" style="367" customWidth="1"/>
    <col min="14549" max="14549" width="4.7109375" style="367" customWidth="1"/>
    <col min="14550" max="14550" width="8.421875" style="367" customWidth="1"/>
    <col min="14551" max="14551" width="8.8515625" style="367" customWidth="1"/>
    <col min="14552" max="14553" width="11.00390625" style="367" customWidth="1"/>
    <col min="14554" max="14554" width="8.140625" style="367" customWidth="1"/>
    <col min="14555" max="14555" width="7.57421875" style="367" customWidth="1"/>
    <col min="14556" max="14800" width="9.140625" style="367" customWidth="1"/>
    <col min="14801" max="14802" width="3.7109375" style="367" customWidth="1"/>
    <col min="14803" max="14803" width="9.57421875" style="367" customWidth="1"/>
    <col min="14804" max="14804" width="47.8515625" style="367" customWidth="1"/>
    <col min="14805" max="14805" width="4.7109375" style="367" customWidth="1"/>
    <col min="14806" max="14806" width="8.421875" style="367" customWidth="1"/>
    <col min="14807" max="14807" width="8.8515625" style="367" customWidth="1"/>
    <col min="14808" max="14809" width="11.00390625" style="367" customWidth="1"/>
    <col min="14810" max="14810" width="8.140625" style="367" customWidth="1"/>
    <col min="14811" max="14811" width="7.57421875" style="367" customWidth="1"/>
    <col min="14812" max="15056" width="9.140625" style="367" customWidth="1"/>
    <col min="15057" max="15058" width="3.7109375" style="367" customWidth="1"/>
    <col min="15059" max="15059" width="9.57421875" style="367" customWidth="1"/>
    <col min="15060" max="15060" width="47.8515625" style="367" customWidth="1"/>
    <col min="15061" max="15061" width="4.7109375" style="367" customWidth="1"/>
    <col min="15062" max="15062" width="8.421875" style="367" customWidth="1"/>
    <col min="15063" max="15063" width="8.8515625" style="367" customWidth="1"/>
    <col min="15064" max="15065" width="11.00390625" style="367" customWidth="1"/>
    <col min="15066" max="15066" width="8.140625" style="367" customWidth="1"/>
    <col min="15067" max="15067" width="7.57421875" style="367" customWidth="1"/>
    <col min="15068" max="15312" width="9.140625" style="367" customWidth="1"/>
    <col min="15313" max="15314" width="3.7109375" style="367" customWidth="1"/>
    <col min="15315" max="15315" width="9.57421875" style="367" customWidth="1"/>
    <col min="15316" max="15316" width="47.8515625" style="367" customWidth="1"/>
    <col min="15317" max="15317" width="4.7109375" style="367" customWidth="1"/>
    <col min="15318" max="15318" width="8.421875" style="367" customWidth="1"/>
    <col min="15319" max="15319" width="8.8515625" style="367" customWidth="1"/>
    <col min="15320" max="15321" width="11.00390625" style="367" customWidth="1"/>
    <col min="15322" max="15322" width="8.140625" style="367" customWidth="1"/>
    <col min="15323" max="15323" width="7.57421875" style="367" customWidth="1"/>
    <col min="15324" max="15568" width="9.140625" style="367" customWidth="1"/>
    <col min="15569" max="15570" width="3.7109375" style="367" customWidth="1"/>
    <col min="15571" max="15571" width="9.57421875" style="367" customWidth="1"/>
    <col min="15572" max="15572" width="47.8515625" style="367" customWidth="1"/>
    <col min="15573" max="15573" width="4.7109375" style="367" customWidth="1"/>
    <col min="15574" max="15574" width="8.421875" style="367" customWidth="1"/>
    <col min="15575" max="15575" width="8.8515625" style="367" customWidth="1"/>
    <col min="15576" max="15577" width="11.00390625" style="367" customWidth="1"/>
    <col min="15578" max="15578" width="8.140625" style="367" customWidth="1"/>
    <col min="15579" max="15579" width="7.57421875" style="367" customWidth="1"/>
    <col min="15580" max="15824" width="9.140625" style="367" customWidth="1"/>
    <col min="15825" max="15826" width="3.7109375" style="367" customWidth="1"/>
    <col min="15827" max="15827" width="9.57421875" style="367" customWidth="1"/>
    <col min="15828" max="15828" width="47.8515625" style="367" customWidth="1"/>
    <col min="15829" max="15829" width="4.7109375" style="367" customWidth="1"/>
    <col min="15830" max="15830" width="8.421875" style="367" customWidth="1"/>
    <col min="15831" max="15831" width="8.8515625" style="367" customWidth="1"/>
    <col min="15832" max="15833" width="11.00390625" style="367" customWidth="1"/>
    <col min="15834" max="15834" width="8.140625" style="367" customWidth="1"/>
    <col min="15835" max="15835" width="7.57421875" style="367" customWidth="1"/>
    <col min="15836" max="16080" width="9.140625" style="367" customWidth="1"/>
    <col min="16081" max="16082" width="3.7109375" style="367" customWidth="1"/>
    <col min="16083" max="16083" width="9.57421875" style="367" customWidth="1"/>
    <col min="16084" max="16084" width="47.8515625" style="367" customWidth="1"/>
    <col min="16085" max="16085" width="4.7109375" style="367" customWidth="1"/>
    <col min="16086" max="16086" width="8.421875" style="367" customWidth="1"/>
    <col min="16087" max="16087" width="8.8515625" style="367" customWidth="1"/>
    <col min="16088" max="16089" width="11.00390625" style="367" customWidth="1"/>
    <col min="16090" max="16090" width="8.140625" style="367" customWidth="1"/>
    <col min="16091" max="16091" width="7.57421875" style="367" customWidth="1"/>
    <col min="16092" max="16384" width="9.140625" style="367" customWidth="1"/>
  </cols>
  <sheetData>
    <row r="1" spans="1:11" ht="23.25" customHeight="1">
      <c r="A1" s="925" t="s">
        <v>5359</v>
      </c>
      <c r="B1" s="925"/>
      <c r="C1" s="925"/>
      <c r="D1" s="925"/>
      <c r="E1" s="925"/>
      <c r="F1" s="925"/>
      <c r="G1" s="925"/>
      <c r="H1" s="925"/>
      <c r="I1" s="925"/>
      <c r="J1" s="925"/>
      <c r="K1" s="925"/>
    </row>
    <row r="2" spans="1:11" ht="12.75" customHeight="1">
      <c r="A2" s="369" t="s">
        <v>3433</v>
      </c>
      <c r="B2" s="370"/>
      <c r="C2" s="370"/>
      <c r="D2" s="370"/>
      <c r="E2" s="370"/>
      <c r="F2" s="368"/>
      <c r="G2" s="370" t="s">
        <v>3434</v>
      </c>
      <c r="H2" s="368"/>
      <c r="I2" s="368"/>
      <c r="J2" s="368"/>
      <c r="K2" s="368"/>
    </row>
    <row r="3" spans="1:11" ht="12.75" customHeight="1">
      <c r="A3" s="369" t="s">
        <v>3435</v>
      </c>
      <c r="B3" s="370"/>
      <c r="C3" s="369" t="s">
        <v>3436</v>
      </c>
      <c r="D3" s="371"/>
      <c r="E3" s="370"/>
      <c r="F3" s="368"/>
      <c r="G3" s="370" t="s">
        <v>3437</v>
      </c>
      <c r="H3" s="370"/>
      <c r="I3" s="368"/>
      <c r="J3" s="368"/>
      <c r="K3" s="368"/>
    </row>
    <row r="4" spans="1:11" ht="18.75" customHeight="1">
      <c r="A4" s="372" t="s">
        <v>3438</v>
      </c>
      <c r="B4" s="373" t="s">
        <v>3439</v>
      </c>
      <c r="C4" s="373" t="s">
        <v>3440</v>
      </c>
      <c r="D4" s="373" t="s">
        <v>3441</v>
      </c>
      <c r="E4" s="373" t="s">
        <v>15</v>
      </c>
      <c r="F4" s="373" t="s">
        <v>3442</v>
      </c>
      <c r="G4" s="373" t="s">
        <v>3443</v>
      </c>
      <c r="H4" s="373" t="s">
        <v>3444</v>
      </c>
      <c r="I4" s="374" t="s">
        <v>2815</v>
      </c>
      <c r="J4" s="373" t="s">
        <v>3445</v>
      </c>
      <c r="K4" s="374" t="s">
        <v>3446</v>
      </c>
    </row>
    <row r="5" spans="1:11" ht="9.75" customHeight="1">
      <c r="A5" s="375">
        <v>1</v>
      </c>
      <c r="B5" s="376">
        <v>2</v>
      </c>
      <c r="C5" s="376">
        <v>3</v>
      </c>
      <c r="D5" s="376">
        <v>4</v>
      </c>
      <c r="E5" s="376">
        <v>5</v>
      </c>
      <c r="F5" s="376">
        <v>6</v>
      </c>
      <c r="G5" s="376">
        <v>7</v>
      </c>
      <c r="H5" s="376">
        <v>8</v>
      </c>
      <c r="I5" s="377">
        <v>9</v>
      </c>
      <c r="J5" s="376">
        <v>10</v>
      </c>
      <c r="K5" s="377">
        <v>11</v>
      </c>
    </row>
    <row r="6" spans="1:11" ht="5.25" customHeight="1">
      <c r="A6" s="368"/>
      <c r="B6" s="368"/>
      <c r="C6" s="368"/>
      <c r="D6" s="368"/>
      <c r="E6" s="368"/>
      <c r="F6" s="368"/>
      <c r="G6" s="368"/>
      <c r="H6" s="368"/>
      <c r="I6" s="368"/>
      <c r="J6" s="368"/>
      <c r="K6" s="368"/>
    </row>
    <row r="7" spans="1:11" ht="17.45" customHeight="1">
      <c r="A7" s="378"/>
      <c r="B7" s="379"/>
      <c r="C7" s="380"/>
      <c r="D7" s="381" t="s">
        <v>3447</v>
      </c>
      <c r="E7" s="379"/>
      <c r="F7" s="382"/>
      <c r="G7" s="383"/>
      <c r="H7" s="383"/>
      <c r="I7" s="383"/>
      <c r="J7" s="384"/>
      <c r="K7" s="382"/>
    </row>
    <row r="8" spans="1:11" ht="15" customHeight="1">
      <c r="A8" s="385">
        <v>0</v>
      </c>
      <c r="B8" s="386"/>
      <c r="C8" s="387" t="s">
        <v>3448</v>
      </c>
      <c r="D8" s="388" t="s">
        <v>51</v>
      </c>
      <c r="E8" s="386"/>
      <c r="F8" s="389"/>
      <c r="G8" s="390"/>
      <c r="H8" s="390"/>
      <c r="I8" s="390"/>
      <c r="J8" s="391"/>
      <c r="K8" s="389"/>
    </row>
    <row r="9" spans="1:11" ht="18.75" customHeight="1">
      <c r="A9" s="392">
        <v>1</v>
      </c>
      <c r="B9" s="393" t="s">
        <v>3449</v>
      </c>
      <c r="C9" s="394" t="s">
        <v>3450</v>
      </c>
      <c r="D9" s="395" t="s">
        <v>3451</v>
      </c>
      <c r="E9" s="393" t="s">
        <v>48</v>
      </c>
      <c r="F9" s="396">
        <v>32</v>
      </c>
      <c r="G9" s="438">
        <v>0</v>
      </c>
      <c r="H9" s="397">
        <f>PRODUCT(F9:G9)</f>
        <v>0</v>
      </c>
      <c r="I9" s="397">
        <f>H9</f>
        <v>0</v>
      </c>
      <c r="J9" s="398">
        <v>0</v>
      </c>
      <c r="K9" s="399">
        <v>0</v>
      </c>
    </row>
    <row r="10" spans="1:11" ht="12.75" customHeight="1">
      <c r="A10" s="400">
        <v>2</v>
      </c>
      <c r="B10" s="401" t="s">
        <v>3449</v>
      </c>
      <c r="C10" s="402" t="s">
        <v>3452</v>
      </c>
      <c r="D10" s="403" t="s">
        <v>3453</v>
      </c>
      <c r="E10" s="401" t="s">
        <v>48</v>
      </c>
      <c r="F10" s="404">
        <v>32</v>
      </c>
      <c r="G10" s="438">
        <v>0</v>
      </c>
      <c r="H10" s="397">
        <f>PRODUCT(F10:G10)</f>
        <v>0</v>
      </c>
      <c r="I10" s="405">
        <f>H10</f>
        <v>0</v>
      </c>
      <c r="J10" s="406">
        <v>0</v>
      </c>
      <c r="K10" s="407">
        <v>0</v>
      </c>
    </row>
    <row r="11" spans="1:11" ht="12.75" customHeight="1">
      <c r="A11" s="408">
        <v>3</v>
      </c>
      <c r="B11" s="409" t="s">
        <v>3449</v>
      </c>
      <c r="C11" s="410" t="s">
        <v>3454</v>
      </c>
      <c r="D11" s="411" t="s">
        <v>3455</v>
      </c>
      <c r="E11" s="409" t="s">
        <v>48</v>
      </c>
      <c r="F11" s="412">
        <v>72</v>
      </c>
      <c r="G11" s="438">
        <v>0</v>
      </c>
      <c r="H11" s="414">
        <f>PRODUCT(F11:G11)</f>
        <v>0</v>
      </c>
      <c r="I11" s="413">
        <f>H11</f>
        <v>0</v>
      </c>
      <c r="J11" s="415">
        <v>0</v>
      </c>
      <c r="K11" s="416">
        <v>0</v>
      </c>
    </row>
    <row r="12" spans="1:11" ht="12.6" customHeight="1">
      <c r="A12" s="417">
        <v>0</v>
      </c>
      <c r="B12" s="418"/>
      <c r="C12" s="419" t="s">
        <v>3448</v>
      </c>
      <c r="D12" s="420" t="s">
        <v>51</v>
      </c>
      <c r="E12" s="418"/>
      <c r="F12" s="421"/>
      <c r="G12" s="422"/>
      <c r="H12" s="422">
        <f>SUM(H9:H11)</f>
        <v>0</v>
      </c>
      <c r="I12" s="422">
        <f>SUM(I9:I11)</f>
        <v>0</v>
      </c>
      <c r="J12" s="423"/>
      <c r="K12" s="421">
        <v>0</v>
      </c>
    </row>
    <row r="13" spans="1:11" ht="17.45" customHeight="1">
      <c r="A13" s="424"/>
      <c r="B13" s="425"/>
      <c r="C13" s="426"/>
      <c r="D13" s="427" t="s">
        <v>3456</v>
      </c>
      <c r="E13" s="425"/>
      <c r="F13" s="428"/>
      <c r="G13" s="429"/>
      <c r="H13" s="429">
        <f>H12</f>
        <v>0</v>
      </c>
      <c r="I13" s="429">
        <f>I12</f>
        <v>0</v>
      </c>
      <c r="J13" s="430"/>
      <c r="K13" s="428">
        <v>0</v>
      </c>
    </row>
    <row r="14" spans="1:11" ht="17.45" customHeight="1">
      <c r="A14" s="378"/>
      <c r="B14" s="379"/>
      <c r="C14" s="380"/>
      <c r="D14" s="381" t="s">
        <v>3457</v>
      </c>
      <c r="E14" s="379"/>
      <c r="F14" s="382"/>
      <c r="G14" s="383"/>
      <c r="H14" s="383"/>
      <c r="I14" s="383"/>
      <c r="J14" s="384"/>
      <c r="K14" s="382"/>
    </row>
    <row r="15" spans="1:11" ht="15" customHeight="1">
      <c r="A15" s="385">
        <v>0</v>
      </c>
      <c r="B15" s="386"/>
      <c r="C15" s="387" t="s">
        <v>1530</v>
      </c>
      <c r="D15" s="388" t="s">
        <v>1531</v>
      </c>
      <c r="E15" s="386"/>
      <c r="F15" s="389"/>
      <c r="G15" s="390"/>
      <c r="H15" s="390"/>
      <c r="I15" s="390"/>
      <c r="J15" s="391"/>
      <c r="K15" s="389"/>
    </row>
    <row r="16" spans="1:11" ht="12.75" customHeight="1">
      <c r="A16" s="392">
        <v>4</v>
      </c>
      <c r="B16" s="393" t="s">
        <v>1530</v>
      </c>
      <c r="C16" s="394" t="s">
        <v>3458</v>
      </c>
      <c r="D16" s="395" t="s">
        <v>3459</v>
      </c>
      <c r="E16" s="393" t="s">
        <v>694</v>
      </c>
      <c r="F16" s="396">
        <v>150</v>
      </c>
      <c r="G16" s="438">
        <v>0</v>
      </c>
      <c r="H16" s="397">
        <f aca="true" t="shared" si="0" ref="H16:H31">PRODUCT(F16:G16)</f>
        <v>0</v>
      </c>
      <c r="I16" s="397">
        <f aca="true" t="shared" si="1" ref="I16:I31">H16</f>
        <v>0</v>
      </c>
      <c r="J16" s="398">
        <v>0.0005</v>
      </c>
      <c r="K16" s="399">
        <v>0.075</v>
      </c>
    </row>
    <row r="17" spans="1:11" ht="12.75" customHeight="1">
      <c r="A17" s="400">
        <v>5</v>
      </c>
      <c r="B17" s="401" t="s">
        <v>1530</v>
      </c>
      <c r="C17" s="402" t="s">
        <v>3460</v>
      </c>
      <c r="D17" s="403" t="s">
        <v>3461</v>
      </c>
      <c r="E17" s="401" t="s">
        <v>694</v>
      </c>
      <c r="F17" s="404">
        <v>25</v>
      </c>
      <c r="G17" s="438">
        <v>0</v>
      </c>
      <c r="H17" s="397">
        <f t="shared" si="0"/>
        <v>0</v>
      </c>
      <c r="I17" s="397">
        <f t="shared" si="1"/>
        <v>0</v>
      </c>
      <c r="J17" s="406">
        <v>0.0005</v>
      </c>
      <c r="K17" s="407">
        <v>0.0125</v>
      </c>
    </row>
    <row r="18" spans="1:11" ht="12.75" customHeight="1">
      <c r="A18" s="400">
        <v>6</v>
      </c>
      <c r="B18" s="401" t="s">
        <v>1530</v>
      </c>
      <c r="C18" s="402" t="s">
        <v>3462</v>
      </c>
      <c r="D18" s="403" t="s">
        <v>3463</v>
      </c>
      <c r="E18" s="401" t="s">
        <v>694</v>
      </c>
      <c r="F18" s="404">
        <v>34</v>
      </c>
      <c r="G18" s="438">
        <v>0</v>
      </c>
      <c r="H18" s="397">
        <f t="shared" si="0"/>
        <v>0</v>
      </c>
      <c r="I18" s="397">
        <f t="shared" si="1"/>
        <v>0</v>
      </c>
      <c r="J18" s="406">
        <v>0.0005</v>
      </c>
      <c r="K18" s="407">
        <v>0.017</v>
      </c>
    </row>
    <row r="19" spans="1:11" ht="12.75" customHeight="1">
      <c r="A19" s="400">
        <v>7</v>
      </c>
      <c r="B19" s="401" t="s">
        <v>1530</v>
      </c>
      <c r="C19" s="402" t="s">
        <v>3464</v>
      </c>
      <c r="D19" s="403" t="s">
        <v>3465</v>
      </c>
      <c r="E19" s="401" t="s">
        <v>694</v>
      </c>
      <c r="F19" s="404">
        <v>155</v>
      </c>
      <c r="G19" s="438">
        <v>0</v>
      </c>
      <c r="H19" s="397">
        <f t="shared" si="0"/>
        <v>0</v>
      </c>
      <c r="I19" s="397">
        <f t="shared" si="1"/>
        <v>0</v>
      </c>
      <c r="J19" s="406">
        <v>0.0005</v>
      </c>
      <c r="K19" s="407">
        <v>0.0775</v>
      </c>
    </row>
    <row r="20" spans="1:11" ht="12.75" customHeight="1">
      <c r="A20" s="400">
        <v>8</v>
      </c>
      <c r="B20" s="401" t="s">
        <v>1530</v>
      </c>
      <c r="C20" s="402" t="s">
        <v>3466</v>
      </c>
      <c r="D20" s="403" t="s">
        <v>3467</v>
      </c>
      <c r="E20" s="401" t="s">
        <v>694</v>
      </c>
      <c r="F20" s="404">
        <v>35</v>
      </c>
      <c r="G20" s="438">
        <v>0</v>
      </c>
      <c r="H20" s="397">
        <f t="shared" si="0"/>
        <v>0</v>
      </c>
      <c r="I20" s="397">
        <f t="shared" si="1"/>
        <v>0</v>
      </c>
      <c r="J20" s="406">
        <v>0.0005</v>
      </c>
      <c r="K20" s="407">
        <v>0.0175</v>
      </c>
    </row>
    <row r="21" spans="1:11" ht="12.75" customHeight="1">
      <c r="A21" s="400">
        <v>9</v>
      </c>
      <c r="B21" s="401" t="s">
        <v>1530</v>
      </c>
      <c r="C21" s="402" t="s">
        <v>3468</v>
      </c>
      <c r="D21" s="403" t="s">
        <v>3469</v>
      </c>
      <c r="E21" s="401" t="s">
        <v>694</v>
      </c>
      <c r="F21" s="404">
        <v>108</v>
      </c>
      <c r="G21" s="438">
        <v>0</v>
      </c>
      <c r="H21" s="397">
        <f t="shared" si="0"/>
        <v>0</v>
      </c>
      <c r="I21" s="397">
        <f t="shared" si="1"/>
        <v>0</v>
      </c>
      <c r="J21" s="406">
        <v>0.0005</v>
      </c>
      <c r="K21" s="407">
        <v>0.054</v>
      </c>
    </row>
    <row r="22" spans="1:11" ht="12.75" customHeight="1">
      <c r="A22" s="400">
        <v>10</v>
      </c>
      <c r="B22" s="401" t="s">
        <v>1530</v>
      </c>
      <c r="C22" s="402" t="s">
        <v>3470</v>
      </c>
      <c r="D22" s="403" t="s">
        <v>3471</v>
      </c>
      <c r="E22" s="401" t="s">
        <v>694</v>
      </c>
      <c r="F22" s="404">
        <v>64</v>
      </c>
      <c r="G22" s="438">
        <v>0</v>
      </c>
      <c r="H22" s="397">
        <f t="shared" si="0"/>
        <v>0</v>
      </c>
      <c r="I22" s="397">
        <f t="shared" si="1"/>
        <v>0</v>
      </c>
      <c r="J22" s="406">
        <v>0.0005</v>
      </c>
      <c r="K22" s="407">
        <v>0.032</v>
      </c>
    </row>
    <row r="23" spans="1:11" ht="12.75" customHeight="1">
      <c r="A23" s="400">
        <v>11</v>
      </c>
      <c r="B23" s="401" t="s">
        <v>1530</v>
      </c>
      <c r="C23" s="402" t="s">
        <v>3472</v>
      </c>
      <c r="D23" s="403" t="s">
        <v>3473</v>
      </c>
      <c r="E23" s="401" t="s">
        <v>694</v>
      </c>
      <c r="F23" s="404">
        <v>65</v>
      </c>
      <c r="G23" s="438">
        <v>0</v>
      </c>
      <c r="H23" s="397">
        <f t="shared" si="0"/>
        <v>0</v>
      </c>
      <c r="I23" s="397">
        <f t="shared" si="1"/>
        <v>0</v>
      </c>
      <c r="J23" s="406">
        <v>0.0005</v>
      </c>
      <c r="K23" s="407">
        <v>0.0325</v>
      </c>
    </row>
    <row r="24" spans="1:11" ht="12.75" customHeight="1">
      <c r="A24" s="400">
        <v>12</v>
      </c>
      <c r="B24" s="401" t="s">
        <v>1530</v>
      </c>
      <c r="C24" s="402" t="s">
        <v>3474</v>
      </c>
      <c r="D24" s="403" t="s">
        <v>3475</v>
      </c>
      <c r="E24" s="401" t="s">
        <v>694</v>
      </c>
      <c r="F24" s="404">
        <v>58</v>
      </c>
      <c r="G24" s="438">
        <v>0</v>
      </c>
      <c r="H24" s="397">
        <f t="shared" si="0"/>
        <v>0</v>
      </c>
      <c r="I24" s="397">
        <f t="shared" si="1"/>
        <v>0</v>
      </c>
      <c r="J24" s="406">
        <v>0.0005</v>
      </c>
      <c r="K24" s="407">
        <v>0.029</v>
      </c>
    </row>
    <row r="25" spans="1:11" ht="12.75" customHeight="1">
      <c r="A25" s="400">
        <v>13</v>
      </c>
      <c r="B25" s="401" t="s">
        <v>1530</v>
      </c>
      <c r="C25" s="402" t="s">
        <v>3476</v>
      </c>
      <c r="D25" s="403" t="s">
        <v>3477</v>
      </c>
      <c r="E25" s="401" t="s">
        <v>694</v>
      </c>
      <c r="F25" s="404">
        <v>113</v>
      </c>
      <c r="G25" s="438">
        <v>0</v>
      </c>
      <c r="H25" s="397">
        <f t="shared" si="0"/>
        <v>0</v>
      </c>
      <c r="I25" s="397">
        <f t="shared" si="1"/>
        <v>0</v>
      </c>
      <c r="J25" s="406">
        <v>0.0005</v>
      </c>
      <c r="K25" s="407">
        <v>0.0565</v>
      </c>
    </row>
    <row r="26" spans="1:11" ht="12.75" customHeight="1">
      <c r="A26" s="400">
        <v>14</v>
      </c>
      <c r="B26" s="401" t="s">
        <v>1530</v>
      </c>
      <c r="C26" s="402" t="s">
        <v>3478</v>
      </c>
      <c r="D26" s="403" t="s">
        <v>3479</v>
      </c>
      <c r="E26" s="401" t="s">
        <v>694</v>
      </c>
      <c r="F26" s="404">
        <v>98</v>
      </c>
      <c r="G26" s="438">
        <v>0</v>
      </c>
      <c r="H26" s="397">
        <f t="shared" si="0"/>
        <v>0</v>
      </c>
      <c r="I26" s="397">
        <f t="shared" si="1"/>
        <v>0</v>
      </c>
      <c r="J26" s="406">
        <v>0.0005</v>
      </c>
      <c r="K26" s="407">
        <v>0.049</v>
      </c>
    </row>
    <row r="27" spans="1:11" ht="12.75" customHeight="1">
      <c r="A27" s="400">
        <v>15</v>
      </c>
      <c r="B27" s="401" t="s">
        <v>1530</v>
      </c>
      <c r="C27" s="402" t="s">
        <v>3480</v>
      </c>
      <c r="D27" s="403" t="s">
        <v>3481</v>
      </c>
      <c r="E27" s="401" t="s">
        <v>694</v>
      </c>
      <c r="F27" s="404">
        <v>98</v>
      </c>
      <c r="G27" s="438">
        <v>0</v>
      </c>
      <c r="H27" s="397">
        <f t="shared" si="0"/>
        <v>0</v>
      </c>
      <c r="I27" s="397">
        <f t="shared" si="1"/>
        <v>0</v>
      </c>
      <c r="J27" s="406">
        <v>0.0005</v>
      </c>
      <c r="K27" s="407">
        <v>0.049</v>
      </c>
    </row>
    <row r="28" spans="1:11" ht="12.75" customHeight="1">
      <c r="A28" s="400">
        <v>16</v>
      </c>
      <c r="B28" s="401" t="s">
        <v>1530</v>
      </c>
      <c r="C28" s="402" t="s">
        <v>3482</v>
      </c>
      <c r="D28" s="403" t="s">
        <v>3483</v>
      </c>
      <c r="E28" s="401" t="s">
        <v>694</v>
      </c>
      <c r="F28" s="404">
        <v>14</v>
      </c>
      <c r="G28" s="438">
        <v>0</v>
      </c>
      <c r="H28" s="397">
        <f t="shared" si="0"/>
        <v>0</v>
      </c>
      <c r="I28" s="397">
        <f t="shared" si="1"/>
        <v>0</v>
      </c>
      <c r="J28" s="406">
        <v>0.0005</v>
      </c>
      <c r="K28" s="407">
        <v>0.007</v>
      </c>
    </row>
    <row r="29" spans="1:11" ht="12.75" customHeight="1">
      <c r="A29" s="400">
        <v>17</v>
      </c>
      <c r="B29" s="401" t="s">
        <v>1530</v>
      </c>
      <c r="C29" s="402" t="s">
        <v>3484</v>
      </c>
      <c r="D29" s="403" t="s">
        <v>3485</v>
      </c>
      <c r="E29" s="401" t="s">
        <v>694</v>
      </c>
      <c r="F29" s="404">
        <v>142</v>
      </c>
      <c r="G29" s="438">
        <v>0</v>
      </c>
      <c r="H29" s="397">
        <f t="shared" si="0"/>
        <v>0</v>
      </c>
      <c r="I29" s="397">
        <f t="shared" si="1"/>
        <v>0</v>
      </c>
      <c r="J29" s="406">
        <v>0.0012</v>
      </c>
      <c r="K29" s="407">
        <v>0.1704</v>
      </c>
    </row>
    <row r="30" spans="1:11" ht="12.75" customHeight="1">
      <c r="A30" s="400">
        <v>18</v>
      </c>
      <c r="B30" s="401" t="s">
        <v>1530</v>
      </c>
      <c r="C30" s="402" t="s">
        <v>3486</v>
      </c>
      <c r="D30" s="403" t="s">
        <v>3487</v>
      </c>
      <c r="E30" s="401" t="s">
        <v>694</v>
      </c>
      <c r="F30" s="404">
        <v>1159</v>
      </c>
      <c r="G30" s="438">
        <v>0</v>
      </c>
      <c r="H30" s="397">
        <f t="shared" si="0"/>
        <v>0</v>
      </c>
      <c r="I30" s="397">
        <f t="shared" si="1"/>
        <v>0</v>
      </c>
      <c r="J30" s="406">
        <v>0</v>
      </c>
      <c r="K30" s="407">
        <v>0</v>
      </c>
    </row>
    <row r="31" spans="1:11" ht="12.75" customHeight="1">
      <c r="A31" s="408">
        <v>19</v>
      </c>
      <c r="B31" s="409" t="s">
        <v>1530</v>
      </c>
      <c r="C31" s="410" t="s">
        <v>3488</v>
      </c>
      <c r="D31" s="411" t="s">
        <v>3489</v>
      </c>
      <c r="E31" s="409" t="s">
        <v>226</v>
      </c>
      <c r="F31" s="412">
        <v>0.6789000000000001</v>
      </c>
      <c r="G31" s="438">
        <v>0</v>
      </c>
      <c r="H31" s="414">
        <f t="shared" si="0"/>
        <v>0</v>
      </c>
      <c r="I31" s="414">
        <f t="shared" si="1"/>
        <v>0</v>
      </c>
      <c r="J31" s="415">
        <v>0</v>
      </c>
      <c r="K31" s="416">
        <v>0</v>
      </c>
    </row>
    <row r="32" spans="1:11" ht="12.6" customHeight="1">
      <c r="A32" s="417">
        <v>0</v>
      </c>
      <c r="B32" s="418"/>
      <c r="C32" s="419" t="s">
        <v>1530</v>
      </c>
      <c r="D32" s="420" t="s">
        <v>1531</v>
      </c>
      <c r="E32" s="418"/>
      <c r="F32" s="421"/>
      <c r="G32" s="422"/>
      <c r="H32" s="422">
        <f>SUM(H16:H31)</f>
        <v>0</v>
      </c>
      <c r="I32" s="422">
        <f>SUM(I16:I31)</f>
        <v>0</v>
      </c>
      <c r="J32" s="423"/>
      <c r="K32" s="421">
        <f>SUM(K16:K31)</f>
        <v>0.6789</v>
      </c>
    </row>
    <row r="33" spans="1:11" ht="15" customHeight="1">
      <c r="A33" s="385">
        <v>0</v>
      </c>
      <c r="B33" s="386"/>
      <c r="C33" s="387" t="s">
        <v>3490</v>
      </c>
      <c r="D33" s="388" t="s">
        <v>3491</v>
      </c>
      <c r="E33" s="386"/>
      <c r="F33" s="389"/>
      <c r="G33" s="390"/>
      <c r="H33" s="390"/>
      <c r="I33" s="390"/>
      <c r="J33" s="391"/>
      <c r="K33" s="389"/>
    </row>
    <row r="34" spans="1:11" ht="12.75" customHeight="1">
      <c r="A34" s="392">
        <v>20</v>
      </c>
      <c r="B34" s="393" t="s">
        <v>3492</v>
      </c>
      <c r="C34" s="394" t="s">
        <v>3493</v>
      </c>
      <c r="D34" s="395" t="s">
        <v>3494</v>
      </c>
      <c r="E34" s="393" t="s">
        <v>64</v>
      </c>
      <c r="F34" s="396">
        <v>6</v>
      </c>
      <c r="G34" s="438">
        <v>0</v>
      </c>
      <c r="H34" s="397">
        <f aca="true" t="shared" si="2" ref="H34:H47">PRODUCT(F34:G34)</f>
        <v>0</v>
      </c>
      <c r="I34" s="397">
        <f aca="true" t="shared" si="3" ref="I34:I47">H34</f>
        <v>0</v>
      </c>
      <c r="J34" s="398">
        <v>0.00113</v>
      </c>
      <c r="K34" s="399">
        <v>0.00678</v>
      </c>
    </row>
    <row r="35" spans="1:11" ht="12.75" customHeight="1">
      <c r="A35" s="400">
        <v>21</v>
      </c>
      <c r="B35" s="401" t="s">
        <v>3492</v>
      </c>
      <c r="C35" s="402" t="s">
        <v>3495</v>
      </c>
      <c r="D35" s="403" t="s">
        <v>3496</v>
      </c>
      <c r="E35" s="401" t="s">
        <v>64</v>
      </c>
      <c r="F35" s="404">
        <v>6</v>
      </c>
      <c r="G35" s="438">
        <v>0</v>
      </c>
      <c r="H35" s="397">
        <f t="shared" si="2"/>
        <v>0</v>
      </c>
      <c r="I35" s="397">
        <f t="shared" si="3"/>
        <v>0</v>
      </c>
      <c r="J35" s="406">
        <v>0.00113</v>
      </c>
      <c r="K35" s="407">
        <v>0.00678</v>
      </c>
    </row>
    <row r="36" spans="1:11" ht="12.75" customHeight="1">
      <c r="A36" s="400">
        <v>22</v>
      </c>
      <c r="B36" s="401" t="s">
        <v>3492</v>
      </c>
      <c r="C36" s="402" t="s">
        <v>3497</v>
      </c>
      <c r="D36" s="403" t="s">
        <v>3498</v>
      </c>
      <c r="E36" s="401" t="s">
        <v>64</v>
      </c>
      <c r="F36" s="404">
        <v>7</v>
      </c>
      <c r="G36" s="438">
        <v>0</v>
      </c>
      <c r="H36" s="397">
        <f t="shared" si="2"/>
        <v>0</v>
      </c>
      <c r="I36" s="397">
        <f t="shared" si="3"/>
        <v>0</v>
      </c>
      <c r="J36" s="406">
        <v>3E-05</v>
      </c>
      <c r="K36" s="407">
        <v>0.00021</v>
      </c>
    </row>
    <row r="37" spans="1:11" ht="12.75" customHeight="1">
      <c r="A37" s="400"/>
      <c r="B37" s="401"/>
      <c r="C37" s="402"/>
      <c r="D37" s="678" t="s">
        <v>5336</v>
      </c>
      <c r="E37" s="401"/>
      <c r="F37" s="404"/>
      <c r="G37" s="677">
        <v>0</v>
      </c>
      <c r="H37" s="397"/>
      <c r="I37" s="397"/>
      <c r="J37" s="406"/>
      <c r="K37" s="407"/>
    </row>
    <row r="38" spans="1:11" ht="19.5" customHeight="1">
      <c r="A38" s="400">
        <v>23</v>
      </c>
      <c r="B38" s="401" t="s">
        <v>3492</v>
      </c>
      <c r="C38" s="402" t="s">
        <v>3499</v>
      </c>
      <c r="D38" s="403" t="s">
        <v>3500</v>
      </c>
      <c r="E38" s="401" t="s">
        <v>3501</v>
      </c>
      <c r="F38" s="404">
        <v>1</v>
      </c>
      <c r="G38" s="438">
        <v>0</v>
      </c>
      <c r="H38" s="397">
        <f t="shared" si="2"/>
        <v>0</v>
      </c>
      <c r="I38" s="397">
        <f t="shared" si="3"/>
        <v>0</v>
      </c>
      <c r="J38" s="406">
        <v>0.011</v>
      </c>
      <c r="K38" s="407">
        <v>0.011</v>
      </c>
    </row>
    <row r="39" spans="1:11" ht="19.5" customHeight="1">
      <c r="A39" s="400">
        <v>24</v>
      </c>
      <c r="B39" s="401" t="s">
        <v>3492</v>
      </c>
      <c r="C39" s="402" t="s">
        <v>3502</v>
      </c>
      <c r="D39" s="403" t="s">
        <v>3503</v>
      </c>
      <c r="E39" s="401" t="s">
        <v>3501</v>
      </c>
      <c r="F39" s="404">
        <v>1</v>
      </c>
      <c r="G39" s="438">
        <v>0</v>
      </c>
      <c r="H39" s="397">
        <f t="shared" si="2"/>
        <v>0</v>
      </c>
      <c r="I39" s="397">
        <f t="shared" si="3"/>
        <v>0</v>
      </c>
      <c r="J39" s="406">
        <v>0.011</v>
      </c>
      <c r="K39" s="407">
        <v>0.011</v>
      </c>
    </row>
    <row r="40" spans="1:11" ht="21" customHeight="1">
      <c r="A40" s="400">
        <v>25</v>
      </c>
      <c r="B40" s="401" t="s">
        <v>3492</v>
      </c>
      <c r="C40" s="402" t="s">
        <v>3504</v>
      </c>
      <c r="D40" s="403" t="s">
        <v>3505</v>
      </c>
      <c r="E40" s="401" t="s">
        <v>3501</v>
      </c>
      <c r="F40" s="404">
        <v>3</v>
      </c>
      <c r="G40" s="438">
        <v>0</v>
      </c>
      <c r="H40" s="397">
        <f t="shared" si="2"/>
        <v>0</v>
      </c>
      <c r="I40" s="397">
        <f t="shared" si="3"/>
        <v>0</v>
      </c>
      <c r="J40" s="406">
        <v>0.011</v>
      </c>
      <c r="K40" s="407">
        <v>0.033</v>
      </c>
    </row>
    <row r="41" spans="1:11" ht="18.75" customHeight="1">
      <c r="A41" s="400">
        <v>26</v>
      </c>
      <c r="B41" s="401" t="s">
        <v>3492</v>
      </c>
      <c r="C41" s="402" t="s">
        <v>3506</v>
      </c>
      <c r="D41" s="717" t="s">
        <v>3507</v>
      </c>
      <c r="E41" s="401" t="s">
        <v>3501</v>
      </c>
      <c r="F41" s="404">
        <v>1</v>
      </c>
      <c r="G41" s="438">
        <v>0</v>
      </c>
      <c r="H41" s="397">
        <f t="shared" si="2"/>
        <v>0</v>
      </c>
      <c r="I41" s="397">
        <f t="shared" si="3"/>
        <v>0</v>
      </c>
      <c r="J41" s="406">
        <v>0.011</v>
      </c>
      <c r="K41" s="407">
        <v>0.011</v>
      </c>
    </row>
    <row r="42" spans="1:11" ht="18.75" customHeight="1">
      <c r="A42" s="400">
        <v>27</v>
      </c>
      <c r="B42" s="401" t="s">
        <v>3492</v>
      </c>
      <c r="C42" s="402" t="s">
        <v>3508</v>
      </c>
      <c r="D42" s="403" t="s">
        <v>3509</v>
      </c>
      <c r="E42" s="401" t="s">
        <v>3501</v>
      </c>
      <c r="F42" s="404">
        <v>1</v>
      </c>
      <c r="G42" s="438">
        <v>0</v>
      </c>
      <c r="H42" s="397">
        <f t="shared" si="2"/>
        <v>0</v>
      </c>
      <c r="I42" s="397">
        <f t="shared" si="3"/>
        <v>0</v>
      </c>
      <c r="J42" s="406">
        <v>0.011</v>
      </c>
      <c r="K42" s="407">
        <v>0.011</v>
      </c>
    </row>
    <row r="43" spans="1:11" ht="12.75" customHeight="1">
      <c r="A43" s="400">
        <v>28</v>
      </c>
      <c r="B43" s="401" t="s">
        <v>3492</v>
      </c>
      <c r="C43" s="402" t="s">
        <v>3510</v>
      </c>
      <c r="D43" s="403" t="s">
        <v>3511</v>
      </c>
      <c r="E43" s="401" t="s">
        <v>694</v>
      </c>
      <c r="F43" s="404">
        <v>1</v>
      </c>
      <c r="G43" s="438">
        <v>0</v>
      </c>
      <c r="H43" s="397">
        <f t="shared" si="2"/>
        <v>0</v>
      </c>
      <c r="I43" s="397">
        <f t="shared" si="3"/>
        <v>0</v>
      </c>
      <c r="J43" s="406">
        <v>0.035</v>
      </c>
      <c r="K43" s="407">
        <v>0.035</v>
      </c>
    </row>
    <row r="44" spans="1:11" ht="12.75" customHeight="1">
      <c r="A44" s="400">
        <v>29</v>
      </c>
      <c r="B44" s="401" t="s">
        <v>3492</v>
      </c>
      <c r="C44" s="402" t="s">
        <v>3512</v>
      </c>
      <c r="D44" s="403" t="s">
        <v>3513</v>
      </c>
      <c r="E44" s="401" t="s">
        <v>3514</v>
      </c>
      <c r="F44" s="404">
        <v>1</v>
      </c>
      <c r="G44" s="438">
        <v>0</v>
      </c>
      <c r="H44" s="397">
        <f t="shared" si="2"/>
        <v>0</v>
      </c>
      <c r="I44" s="397">
        <f t="shared" si="3"/>
        <v>0</v>
      </c>
      <c r="J44" s="406">
        <v>0.035</v>
      </c>
      <c r="K44" s="407">
        <v>0.035</v>
      </c>
    </row>
    <row r="45" spans="1:11" ht="12.75" customHeight="1">
      <c r="A45" s="400">
        <v>30</v>
      </c>
      <c r="B45" s="401" t="s">
        <v>3492</v>
      </c>
      <c r="C45" s="402" t="s">
        <v>3515</v>
      </c>
      <c r="D45" s="403" t="s">
        <v>3516</v>
      </c>
      <c r="E45" s="401" t="s">
        <v>3514</v>
      </c>
      <c r="F45" s="404">
        <v>1</v>
      </c>
      <c r="G45" s="438">
        <v>0</v>
      </c>
      <c r="H45" s="397">
        <f t="shared" si="2"/>
        <v>0</v>
      </c>
      <c r="I45" s="397">
        <f t="shared" si="3"/>
        <v>0</v>
      </c>
      <c r="J45" s="406">
        <v>0</v>
      </c>
      <c r="K45" s="407">
        <v>0</v>
      </c>
    </row>
    <row r="46" spans="1:11" ht="12.75" customHeight="1">
      <c r="A46" s="400">
        <v>31</v>
      </c>
      <c r="B46" s="401" t="s">
        <v>3492</v>
      </c>
      <c r="C46" s="402" t="s">
        <v>3517</v>
      </c>
      <c r="D46" s="403" t="s">
        <v>3518</v>
      </c>
      <c r="E46" s="401" t="s">
        <v>3514</v>
      </c>
      <c r="F46" s="404">
        <v>1</v>
      </c>
      <c r="G46" s="438">
        <v>0</v>
      </c>
      <c r="H46" s="397">
        <f t="shared" si="2"/>
        <v>0</v>
      </c>
      <c r="I46" s="397">
        <f t="shared" si="3"/>
        <v>0</v>
      </c>
      <c r="J46" s="406">
        <v>0</v>
      </c>
      <c r="K46" s="407">
        <v>0</v>
      </c>
    </row>
    <row r="47" spans="1:11" ht="12.75" customHeight="1">
      <c r="A47" s="408">
        <v>32</v>
      </c>
      <c r="B47" s="409" t="s">
        <v>3492</v>
      </c>
      <c r="C47" s="410" t="s">
        <v>3519</v>
      </c>
      <c r="D47" s="411" t="s">
        <v>3520</v>
      </c>
      <c r="E47" s="409" t="s">
        <v>226</v>
      </c>
      <c r="F47" s="412">
        <v>0.16077</v>
      </c>
      <c r="G47" s="438">
        <v>0</v>
      </c>
      <c r="H47" s="414">
        <f t="shared" si="2"/>
        <v>0</v>
      </c>
      <c r="I47" s="414">
        <f t="shared" si="3"/>
        <v>0</v>
      </c>
      <c r="J47" s="415">
        <v>0</v>
      </c>
      <c r="K47" s="416">
        <v>0</v>
      </c>
    </row>
    <row r="48" spans="1:11" ht="12.6" customHeight="1">
      <c r="A48" s="417">
        <v>0</v>
      </c>
      <c r="B48" s="418"/>
      <c r="C48" s="419" t="s">
        <v>3490</v>
      </c>
      <c r="D48" s="420" t="s">
        <v>3491</v>
      </c>
      <c r="E48" s="418"/>
      <c r="F48" s="421"/>
      <c r="G48" s="422"/>
      <c r="H48" s="422">
        <f>SUM(H34:H47)</f>
        <v>0</v>
      </c>
      <c r="I48" s="422">
        <f>SUM(I34:I47)</f>
        <v>0</v>
      </c>
      <c r="J48" s="423"/>
      <c r="K48" s="421">
        <f>SUM(K34:K47)</f>
        <v>0.16077</v>
      </c>
    </row>
    <row r="49" spans="1:11" ht="15" customHeight="1">
      <c r="A49" s="385">
        <v>0</v>
      </c>
      <c r="B49" s="386"/>
      <c r="C49" s="387" t="s">
        <v>3521</v>
      </c>
      <c r="D49" s="388" t="s">
        <v>3522</v>
      </c>
      <c r="E49" s="386"/>
      <c r="F49" s="389"/>
      <c r="G49" s="390"/>
      <c r="H49" s="390"/>
      <c r="I49" s="390"/>
      <c r="J49" s="391"/>
      <c r="K49" s="389"/>
    </row>
    <row r="50" spans="1:11" ht="12.75" customHeight="1">
      <c r="A50" s="392">
        <v>33</v>
      </c>
      <c r="B50" s="393" t="s">
        <v>3492</v>
      </c>
      <c r="C50" s="394" t="s">
        <v>3523</v>
      </c>
      <c r="D50" s="395" t="s">
        <v>3524</v>
      </c>
      <c r="E50" s="393" t="s">
        <v>694</v>
      </c>
      <c r="F50" s="396">
        <v>120</v>
      </c>
      <c r="G50" s="438">
        <v>0</v>
      </c>
      <c r="H50" s="397">
        <f aca="true" t="shared" si="4" ref="H50:H64">PRODUCT(F50:G50)</f>
        <v>0</v>
      </c>
      <c r="I50" s="397">
        <f aca="true" t="shared" si="5" ref="I50:I64">H50</f>
        <v>0</v>
      </c>
      <c r="J50" s="398">
        <v>0.01038</v>
      </c>
      <c r="K50" s="399">
        <v>1.2456</v>
      </c>
    </row>
    <row r="51" spans="1:11" ht="12.75" customHeight="1">
      <c r="A51" s="400">
        <f>A50+1</f>
        <v>34</v>
      </c>
      <c r="B51" s="401" t="s">
        <v>3492</v>
      </c>
      <c r="C51" s="402" t="s">
        <v>3525</v>
      </c>
      <c r="D51" s="403" t="s">
        <v>3526</v>
      </c>
      <c r="E51" s="401" t="s">
        <v>694</v>
      </c>
      <c r="F51" s="404">
        <v>22</v>
      </c>
      <c r="G51" s="438">
        <v>0</v>
      </c>
      <c r="H51" s="397">
        <f t="shared" si="4"/>
        <v>0</v>
      </c>
      <c r="I51" s="397">
        <f t="shared" si="5"/>
        <v>0</v>
      </c>
      <c r="J51" s="406">
        <v>0.01024</v>
      </c>
      <c r="K51" s="407">
        <v>0.22528</v>
      </c>
    </row>
    <row r="52" spans="1:11" ht="18.75" customHeight="1">
      <c r="A52" s="400">
        <f aca="true" t="shared" si="6" ref="A52:A64">A51+1</f>
        <v>35</v>
      </c>
      <c r="B52" s="401" t="s">
        <v>3492</v>
      </c>
      <c r="C52" s="402" t="s">
        <v>3527</v>
      </c>
      <c r="D52" s="403" t="s">
        <v>3528</v>
      </c>
      <c r="E52" s="401" t="s">
        <v>549</v>
      </c>
      <c r="F52" s="404">
        <v>2</v>
      </c>
      <c r="G52" s="438">
        <v>0</v>
      </c>
      <c r="H52" s="397">
        <f t="shared" si="4"/>
        <v>0</v>
      </c>
      <c r="I52" s="397">
        <f t="shared" si="5"/>
        <v>0</v>
      </c>
      <c r="J52" s="406">
        <v>0</v>
      </c>
      <c r="K52" s="407">
        <v>0</v>
      </c>
    </row>
    <row r="53" spans="1:11" ht="12.75" customHeight="1">
      <c r="A53" s="400">
        <f t="shared" si="6"/>
        <v>36</v>
      </c>
      <c r="B53" s="401" t="s">
        <v>3492</v>
      </c>
      <c r="C53" s="402" t="s">
        <v>3529</v>
      </c>
      <c r="D53" s="403" t="s">
        <v>3530</v>
      </c>
      <c r="E53" s="401" t="s">
        <v>694</v>
      </c>
      <c r="F53" s="404">
        <v>142</v>
      </c>
      <c r="G53" s="438">
        <v>0</v>
      </c>
      <c r="H53" s="397">
        <f t="shared" si="4"/>
        <v>0</v>
      </c>
      <c r="I53" s="397">
        <f t="shared" si="5"/>
        <v>0</v>
      </c>
      <c r="J53" s="406">
        <v>0</v>
      </c>
      <c r="K53" s="407">
        <v>0</v>
      </c>
    </row>
    <row r="54" spans="1:11" ht="12.75" customHeight="1">
      <c r="A54" s="400">
        <f t="shared" si="6"/>
        <v>37</v>
      </c>
      <c r="B54" s="401" t="s">
        <v>3492</v>
      </c>
      <c r="C54" s="402" t="s">
        <v>3531</v>
      </c>
      <c r="D54" s="403" t="s">
        <v>3532</v>
      </c>
      <c r="E54" s="401" t="s">
        <v>694</v>
      </c>
      <c r="F54" s="404">
        <v>258</v>
      </c>
      <c r="G54" s="438">
        <v>0</v>
      </c>
      <c r="H54" s="397">
        <f t="shared" si="4"/>
        <v>0</v>
      </c>
      <c r="I54" s="397">
        <f t="shared" si="5"/>
        <v>0</v>
      </c>
      <c r="J54" s="406">
        <v>0</v>
      </c>
      <c r="K54" s="407">
        <v>0</v>
      </c>
    </row>
    <row r="55" spans="1:11" ht="12.75" customHeight="1">
      <c r="A55" s="400">
        <f t="shared" si="6"/>
        <v>38</v>
      </c>
      <c r="B55" s="401" t="s">
        <v>3492</v>
      </c>
      <c r="C55" s="402" t="s">
        <v>3533</v>
      </c>
      <c r="D55" s="403" t="s">
        <v>3534</v>
      </c>
      <c r="E55" s="401" t="s">
        <v>694</v>
      </c>
      <c r="F55" s="404">
        <v>89</v>
      </c>
      <c r="G55" s="438">
        <v>0</v>
      </c>
      <c r="H55" s="397">
        <f t="shared" si="4"/>
        <v>0</v>
      </c>
      <c r="I55" s="397">
        <f t="shared" si="5"/>
        <v>0</v>
      </c>
      <c r="J55" s="406">
        <v>0</v>
      </c>
      <c r="K55" s="407">
        <v>0</v>
      </c>
    </row>
    <row r="56" spans="1:11" ht="12.75" customHeight="1">
      <c r="A56" s="400">
        <f t="shared" si="6"/>
        <v>39</v>
      </c>
      <c r="B56" s="401" t="s">
        <v>3492</v>
      </c>
      <c r="C56" s="402" t="s">
        <v>3535</v>
      </c>
      <c r="D56" s="403" t="s">
        <v>3536</v>
      </c>
      <c r="E56" s="401" t="s">
        <v>694</v>
      </c>
      <c r="F56" s="404">
        <v>102</v>
      </c>
      <c r="G56" s="438">
        <v>0</v>
      </c>
      <c r="H56" s="397">
        <f t="shared" si="4"/>
        <v>0</v>
      </c>
      <c r="I56" s="397">
        <f t="shared" si="5"/>
        <v>0</v>
      </c>
      <c r="J56" s="406">
        <v>0</v>
      </c>
      <c r="K56" s="407">
        <v>0</v>
      </c>
    </row>
    <row r="57" spans="1:11" ht="12.75" customHeight="1">
      <c r="A57" s="400">
        <f t="shared" si="6"/>
        <v>40</v>
      </c>
      <c r="B57" s="401" t="s">
        <v>3492</v>
      </c>
      <c r="C57" s="402" t="s">
        <v>3537</v>
      </c>
      <c r="D57" s="403" t="s">
        <v>3538</v>
      </c>
      <c r="E57" s="401" t="s">
        <v>694</v>
      </c>
      <c r="F57" s="404">
        <v>348</v>
      </c>
      <c r="G57" s="438">
        <v>0</v>
      </c>
      <c r="H57" s="397">
        <f t="shared" si="4"/>
        <v>0</v>
      </c>
      <c r="I57" s="397">
        <f t="shared" si="5"/>
        <v>0</v>
      </c>
      <c r="J57" s="406">
        <v>0</v>
      </c>
      <c r="K57" s="407">
        <v>0</v>
      </c>
    </row>
    <row r="58" spans="1:11" ht="12.75" customHeight="1">
      <c r="A58" s="400">
        <f t="shared" si="6"/>
        <v>41</v>
      </c>
      <c r="B58" s="401" t="s">
        <v>3492</v>
      </c>
      <c r="C58" s="402" t="s">
        <v>3539</v>
      </c>
      <c r="D58" s="403" t="s">
        <v>3540</v>
      </c>
      <c r="E58" s="401" t="s">
        <v>694</v>
      </c>
      <c r="F58" s="404">
        <v>246</v>
      </c>
      <c r="G58" s="438">
        <v>0</v>
      </c>
      <c r="H58" s="397">
        <f t="shared" si="4"/>
        <v>0</v>
      </c>
      <c r="I58" s="397">
        <f t="shared" si="5"/>
        <v>0</v>
      </c>
      <c r="J58" s="406">
        <v>0</v>
      </c>
      <c r="K58" s="407">
        <v>0</v>
      </c>
    </row>
    <row r="59" spans="1:11" ht="12.75" customHeight="1">
      <c r="A59" s="400">
        <f t="shared" si="6"/>
        <v>42</v>
      </c>
      <c r="B59" s="401" t="s">
        <v>3492</v>
      </c>
      <c r="C59" s="402" t="s">
        <v>3541</v>
      </c>
      <c r="D59" s="403" t="s">
        <v>3542</v>
      </c>
      <c r="E59" s="401" t="s">
        <v>694</v>
      </c>
      <c r="F59" s="404">
        <v>14</v>
      </c>
      <c r="G59" s="438">
        <v>0</v>
      </c>
      <c r="H59" s="397">
        <f t="shared" si="4"/>
        <v>0</v>
      </c>
      <c r="I59" s="397">
        <f t="shared" si="5"/>
        <v>0</v>
      </c>
      <c r="J59" s="406">
        <v>0</v>
      </c>
      <c r="K59" s="407">
        <v>0</v>
      </c>
    </row>
    <row r="60" spans="1:11" ht="12.75" customHeight="1">
      <c r="A60" s="400">
        <f t="shared" si="6"/>
        <v>43</v>
      </c>
      <c r="B60" s="401" t="s">
        <v>3492</v>
      </c>
      <c r="C60" s="402" t="s">
        <v>3543</v>
      </c>
      <c r="D60" s="403" t="s">
        <v>3544</v>
      </c>
      <c r="E60" s="401" t="s">
        <v>694</v>
      </c>
      <c r="F60" s="404">
        <v>1043</v>
      </c>
      <c r="G60" s="438">
        <v>0</v>
      </c>
      <c r="H60" s="397">
        <f t="shared" si="4"/>
        <v>0</v>
      </c>
      <c r="I60" s="397">
        <f t="shared" si="5"/>
        <v>0</v>
      </c>
      <c r="J60" s="406">
        <v>0</v>
      </c>
      <c r="K60" s="407">
        <v>0</v>
      </c>
    </row>
    <row r="61" spans="1:11" ht="12.75" customHeight="1">
      <c r="A61" s="400">
        <f t="shared" si="6"/>
        <v>44</v>
      </c>
      <c r="B61" s="401" t="s">
        <v>3492</v>
      </c>
      <c r="C61" s="402" t="s">
        <v>3545</v>
      </c>
      <c r="D61" s="403" t="s">
        <v>3546</v>
      </c>
      <c r="E61" s="401" t="s">
        <v>694</v>
      </c>
      <c r="F61" s="404">
        <v>14</v>
      </c>
      <c r="G61" s="438">
        <v>0</v>
      </c>
      <c r="H61" s="397">
        <f t="shared" si="4"/>
        <v>0</v>
      </c>
      <c r="I61" s="397">
        <f t="shared" si="5"/>
        <v>0</v>
      </c>
      <c r="J61" s="406">
        <v>0</v>
      </c>
      <c r="K61" s="407">
        <v>0</v>
      </c>
    </row>
    <row r="62" spans="1:11" ht="12.75" customHeight="1">
      <c r="A62" s="400">
        <f t="shared" si="6"/>
        <v>45</v>
      </c>
      <c r="B62" s="401" t="s">
        <v>3492</v>
      </c>
      <c r="C62" s="402" t="s">
        <v>3547</v>
      </c>
      <c r="D62" s="403" t="s">
        <v>3548</v>
      </c>
      <c r="E62" s="401" t="s">
        <v>694</v>
      </c>
      <c r="F62" s="404">
        <v>591</v>
      </c>
      <c r="G62" s="438">
        <v>0</v>
      </c>
      <c r="H62" s="397">
        <f t="shared" si="4"/>
        <v>0</v>
      </c>
      <c r="I62" s="397">
        <f t="shared" si="5"/>
        <v>0</v>
      </c>
      <c r="J62" s="406">
        <v>0</v>
      </c>
      <c r="K62" s="407">
        <v>0</v>
      </c>
    </row>
    <row r="63" spans="1:11" ht="12.75" customHeight="1">
      <c r="A63" s="400">
        <f t="shared" si="6"/>
        <v>46</v>
      </c>
      <c r="B63" s="401" t="s">
        <v>3492</v>
      </c>
      <c r="C63" s="402" t="s">
        <v>3549</v>
      </c>
      <c r="D63" s="403" t="s">
        <v>3550</v>
      </c>
      <c r="E63" s="401" t="s">
        <v>549</v>
      </c>
      <c r="F63" s="404">
        <v>4</v>
      </c>
      <c r="G63" s="438">
        <v>0</v>
      </c>
      <c r="H63" s="397">
        <f t="shared" si="4"/>
        <v>0</v>
      </c>
      <c r="I63" s="397">
        <f t="shared" si="5"/>
        <v>0</v>
      </c>
      <c r="J63" s="406">
        <v>0.0008</v>
      </c>
      <c r="K63" s="407">
        <v>0.0032</v>
      </c>
    </row>
    <row r="64" spans="1:11" ht="12.75" customHeight="1">
      <c r="A64" s="408">
        <f t="shared" si="6"/>
        <v>47</v>
      </c>
      <c r="B64" s="409" t="s">
        <v>3492</v>
      </c>
      <c r="C64" s="410" t="s">
        <v>3551</v>
      </c>
      <c r="D64" s="411" t="s">
        <v>3552</v>
      </c>
      <c r="E64" s="409" t="s">
        <v>226</v>
      </c>
      <c r="F64" s="412">
        <f>$K$65</f>
        <v>1.47408</v>
      </c>
      <c r="G64" s="438">
        <v>0</v>
      </c>
      <c r="H64" s="397">
        <f t="shared" si="4"/>
        <v>0</v>
      </c>
      <c r="I64" s="397">
        <f t="shared" si="5"/>
        <v>0</v>
      </c>
      <c r="J64" s="415">
        <v>0</v>
      </c>
      <c r="K64" s="416">
        <v>0</v>
      </c>
    </row>
    <row r="65" spans="1:11" ht="12.6" customHeight="1">
      <c r="A65" s="417">
        <v>0</v>
      </c>
      <c r="B65" s="418"/>
      <c r="C65" s="419" t="s">
        <v>3521</v>
      </c>
      <c r="D65" s="420" t="s">
        <v>3522</v>
      </c>
      <c r="E65" s="418"/>
      <c r="F65" s="421"/>
      <c r="G65" s="422"/>
      <c r="H65" s="422">
        <f>SUM(H50:H64)</f>
        <v>0</v>
      </c>
      <c r="I65" s="422">
        <f>SUM(I50:I64)</f>
        <v>0</v>
      </c>
      <c r="J65" s="423"/>
      <c r="K65" s="421">
        <f>SUM(K50:K64)</f>
        <v>1.47408</v>
      </c>
    </row>
    <row r="66" spans="1:11" ht="15" customHeight="1">
      <c r="A66" s="385">
        <v>0</v>
      </c>
      <c r="B66" s="386"/>
      <c r="C66" s="387" t="s">
        <v>3553</v>
      </c>
      <c r="D66" s="388" t="s">
        <v>3554</v>
      </c>
      <c r="E66" s="386"/>
      <c r="F66" s="389"/>
      <c r="G66" s="390"/>
      <c r="H66" s="390"/>
      <c r="I66" s="390"/>
      <c r="J66" s="391"/>
      <c r="K66" s="389"/>
    </row>
    <row r="67" spans="1:11" ht="12.75" customHeight="1">
      <c r="A67" s="392">
        <v>48</v>
      </c>
      <c r="B67" s="393" t="s">
        <v>3492</v>
      </c>
      <c r="C67" s="394" t="s">
        <v>3555</v>
      </c>
      <c r="D67" s="395" t="s">
        <v>3556</v>
      </c>
      <c r="E67" s="393" t="s">
        <v>64</v>
      </c>
      <c r="F67" s="396">
        <v>11</v>
      </c>
      <c r="G67" s="438">
        <v>0</v>
      </c>
      <c r="H67" s="397">
        <f aca="true" t="shared" si="7" ref="H67:H114">PRODUCT(F67:G67)</f>
        <v>0</v>
      </c>
      <c r="I67" s="397">
        <f aca="true" t="shared" si="8" ref="I67:I114">H67</f>
        <v>0</v>
      </c>
      <c r="J67" s="398">
        <v>0</v>
      </c>
      <c r="K67" s="399">
        <v>0</v>
      </c>
    </row>
    <row r="68" spans="1:11" ht="12.75" customHeight="1">
      <c r="A68" s="400">
        <f aca="true" t="shared" si="9" ref="A68:A114">A67+1</f>
        <v>49</v>
      </c>
      <c r="B68" s="401" t="s">
        <v>3492</v>
      </c>
      <c r="C68" s="402" t="s">
        <v>3557</v>
      </c>
      <c r="D68" s="403" t="s">
        <v>3558</v>
      </c>
      <c r="E68" s="401" t="s">
        <v>64</v>
      </c>
      <c r="F68" s="404">
        <v>1</v>
      </c>
      <c r="G68" s="438">
        <v>0</v>
      </c>
      <c r="H68" s="397">
        <f t="shared" si="7"/>
        <v>0</v>
      </c>
      <c r="I68" s="397">
        <f t="shared" si="8"/>
        <v>0</v>
      </c>
      <c r="J68" s="406">
        <v>0</v>
      </c>
      <c r="K68" s="407">
        <v>0</v>
      </c>
    </row>
    <row r="69" spans="1:11" ht="12.75" customHeight="1">
      <c r="A69" s="400">
        <f t="shared" si="9"/>
        <v>50</v>
      </c>
      <c r="B69" s="401" t="s">
        <v>3492</v>
      </c>
      <c r="C69" s="402" t="s">
        <v>3559</v>
      </c>
      <c r="D69" s="403" t="s">
        <v>3560</v>
      </c>
      <c r="E69" s="401" t="s">
        <v>64</v>
      </c>
      <c r="F69" s="404">
        <v>11</v>
      </c>
      <c r="G69" s="438">
        <v>0</v>
      </c>
      <c r="H69" s="397">
        <f t="shared" si="7"/>
        <v>0</v>
      </c>
      <c r="I69" s="397">
        <f t="shared" si="8"/>
        <v>0</v>
      </c>
      <c r="J69" s="406">
        <v>0</v>
      </c>
      <c r="K69" s="407">
        <v>0</v>
      </c>
    </row>
    <row r="70" spans="1:11" ht="12.75" customHeight="1">
      <c r="A70" s="400">
        <f t="shared" si="9"/>
        <v>51</v>
      </c>
      <c r="B70" s="401" t="s">
        <v>3492</v>
      </c>
      <c r="C70" s="402" t="s">
        <v>3561</v>
      </c>
      <c r="D70" s="403" t="s">
        <v>3562</v>
      </c>
      <c r="E70" s="401" t="s">
        <v>64</v>
      </c>
      <c r="F70" s="404">
        <v>1</v>
      </c>
      <c r="G70" s="438">
        <v>0</v>
      </c>
      <c r="H70" s="397">
        <f t="shared" si="7"/>
        <v>0</v>
      </c>
      <c r="I70" s="397">
        <f t="shared" si="8"/>
        <v>0</v>
      </c>
      <c r="J70" s="406">
        <v>0</v>
      </c>
      <c r="K70" s="407">
        <v>0</v>
      </c>
    </row>
    <row r="71" spans="1:11" ht="12.75" customHeight="1">
      <c r="A71" s="400">
        <f t="shared" si="9"/>
        <v>52</v>
      </c>
      <c r="B71" s="401" t="s">
        <v>3492</v>
      </c>
      <c r="C71" s="402" t="s">
        <v>3563</v>
      </c>
      <c r="D71" s="403" t="s">
        <v>3564</v>
      </c>
      <c r="E71" s="401" t="s">
        <v>549</v>
      </c>
      <c r="F71" s="404">
        <v>95</v>
      </c>
      <c r="G71" s="438">
        <v>0</v>
      </c>
      <c r="H71" s="397">
        <f t="shared" si="7"/>
        <v>0</v>
      </c>
      <c r="I71" s="397">
        <f t="shared" si="8"/>
        <v>0</v>
      </c>
      <c r="J71" s="406">
        <v>5E-05</v>
      </c>
      <c r="K71" s="407">
        <v>0.00475</v>
      </c>
    </row>
    <row r="72" spans="1:11" ht="12.75" customHeight="1">
      <c r="A72" s="400">
        <f t="shared" si="9"/>
        <v>53</v>
      </c>
      <c r="B72" s="401" t="s">
        <v>3492</v>
      </c>
      <c r="C72" s="402" t="s">
        <v>3565</v>
      </c>
      <c r="D72" s="403" t="s">
        <v>3566</v>
      </c>
      <c r="E72" s="401" t="s">
        <v>549</v>
      </c>
      <c r="F72" s="404">
        <v>20</v>
      </c>
      <c r="G72" s="438">
        <v>0</v>
      </c>
      <c r="H72" s="397">
        <f t="shared" si="7"/>
        <v>0</v>
      </c>
      <c r="I72" s="397">
        <f t="shared" si="8"/>
        <v>0</v>
      </c>
      <c r="J72" s="406">
        <v>0</v>
      </c>
      <c r="K72" s="407">
        <v>0</v>
      </c>
    </row>
    <row r="73" spans="1:11" ht="12.75" customHeight="1">
      <c r="A73" s="400">
        <f t="shared" si="9"/>
        <v>54</v>
      </c>
      <c r="B73" s="401" t="s">
        <v>3492</v>
      </c>
      <c r="C73" s="402" t="s">
        <v>3567</v>
      </c>
      <c r="D73" s="403" t="s">
        <v>3568</v>
      </c>
      <c r="E73" s="401" t="s">
        <v>549</v>
      </c>
      <c r="F73" s="404">
        <v>16</v>
      </c>
      <c r="G73" s="438">
        <v>0</v>
      </c>
      <c r="H73" s="397">
        <f t="shared" si="7"/>
        <v>0</v>
      </c>
      <c r="I73" s="397">
        <f t="shared" si="8"/>
        <v>0</v>
      </c>
      <c r="J73" s="406">
        <v>0</v>
      </c>
      <c r="K73" s="407">
        <v>0</v>
      </c>
    </row>
    <row r="74" spans="1:11" ht="12.75" customHeight="1">
      <c r="A74" s="400">
        <f t="shared" si="9"/>
        <v>55</v>
      </c>
      <c r="B74" s="401" t="s">
        <v>3492</v>
      </c>
      <c r="C74" s="402" t="s">
        <v>3569</v>
      </c>
      <c r="D74" s="403" t="s">
        <v>3570</v>
      </c>
      <c r="E74" s="401" t="s">
        <v>549</v>
      </c>
      <c r="F74" s="404">
        <v>12</v>
      </c>
      <c r="G74" s="438">
        <v>0</v>
      </c>
      <c r="H74" s="397">
        <f t="shared" si="7"/>
        <v>0</v>
      </c>
      <c r="I74" s="397">
        <f t="shared" si="8"/>
        <v>0</v>
      </c>
      <c r="J74" s="406">
        <v>0</v>
      </c>
      <c r="K74" s="407">
        <v>0</v>
      </c>
    </row>
    <row r="75" spans="1:11" ht="12.75" customHeight="1">
      <c r="A75" s="400">
        <f t="shared" si="9"/>
        <v>56</v>
      </c>
      <c r="B75" s="401" t="s">
        <v>3492</v>
      </c>
      <c r="C75" s="402" t="s">
        <v>3571</v>
      </c>
      <c r="D75" s="403" t="s">
        <v>3572</v>
      </c>
      <c r="E75" s="401" t="s">
        <v>549</v>
      </c>
      <c r="F75" s="404">
        <v>4</v>
      </c>
      <c r="G75" s="438">
        <v>0</v>
      </c>
      <c r="H75" s="397">
        <f t="shared" si="7"/>
        <v>0</v>
      </c>
      <c r="I75" s="397">
        <f t="shared" si="8"/>
        <v>0</v>
      </c>
      <c r="J75" s="406">
        <v>0</v>
      </c>
      <c r="K75" s="407">
        <v>0</v>
      </c>
    </row>
    <row r="76" spans="1:11" ht="12.75" customHeight="1">
      <c r="A76" s="400">
        <f t="shared" si="9"/>
        <v>57</v>
      </c>
      <c r="B76" s="401" t="s">
        <v>3492</v>
      </c>
      <c r="C76" s="402">
        <v>734411111</v>
      </c>
      <c r="D76" s="403" t="s">
        <v>3573</v>
      </c>
      <c r="E76" s="401" t="s">
        <v>549</v>
      </c>
      <c r="F76" s="404">
        <v>12</v>
      </c>
      <c r="G76" s="438">
        <v>0</v>
      </c>
      <c r="H76" s="397">
        <f t="shared" si="7"/>
        <v>0</v>
      </c>
      <c r="I76" s="397">
        <f t="shared" si="8"/>
        <v>0</v>
      </c>
      <c r="J76" s="406">
        <v>0.0006</v>
      </c>
      <c r="K76" s="407">
        <v>0.0072</v>
      </c>
    </row>
    <row r="77" spans="1:11" ht="12.75" customHeight="1">
      <c r="A77" s="400">
        <f t="shared" si="9"/>
        <v>58</v>
      </c>
      <c r="B77" s="401" t="s">
        <v>3492</v>
      </c>
      <c r="C77" s="402" t="s">
        <v>3574</v>
      </c>
      <c r="D77" s="403" t="s">
        <v>3575</v>
      </c>
      <c r="E77" s="401" t="s">
        <v>549</v>
      </c>
      <c r="F77" s="404">
        <v>6</v>
      </c>
      <c r="G77" s="438">
        <v>0</v>
      </c>
      <c r="H77" s="397">
        <f t="shared" si="7"/>
        <v>0</v>
      </c>
      <c r="I77" s="397">
        <f t="shared" si="8"/>
        <v>0</v>
      </c>
      <c r="J77" s="406">
        <v>0.0013</v>
      </c>
      <c r="K77" s="407">
        <v>0.0078</v>
      </c>
    </row>
    <row r="78" spans="1:11" ht="18.75" customHeight="1">
      <c r="A78" s="400">
        <f t="shared" si="9"/>
        <v>59</v>
      </c>
      <c r="B78" s="401" t="s">
        <v>3492</v>
      </c>
      <c r="C78" s="402" t="s">
        <v>3576</v>
      </c>
      <c r="D78" s="403" t="s">
        <v>3577</v>
      </c>
      <c r="E78" s="401" t="s">
        <v>549</v>
      </c>
      <c r="F78" s="404">
        <v>6</v>
      </c>
      <c r="G78" s="438">
        <v>0</v>
      </c>
      <c r="H78" s="397">
        <f t="shared" si="7"/>
        <v>0</v>
      </c>
      <c r="I78" s="397">
        <f t="shared" si="8"/>
        <v>0</v>
      </c>
      <c r="J78" s="406">
        <v>0</v>
      </c>
      <c r="K78" s="407">
        <v>0</v>
      </c>
    </row>
    <row r="79" spans="1:11" ht="12.75" customHeight="1">
      <c r="A79" s="400">
        <f t="shared" si="9"/>
        <v>60</v>
      </c>
      <c r="B79" s="401" t="s">
        <v>3492</v>
      </c>
      <c r="C79" s="402" t="s">
        <v>3578</v>
      </c>
      <c r="D79" s="403" t="s">
        <v>3579</v>
      </c>
      <c r="E79" s="401" t="s">
        <v>549</v>
      </c>
      <c r="F79" s="404">
        <v>4</v>
      </c>
      <c r="G79" s="438">
        <v>0</v>
      </c>
      <c r="H79" s="397">
        <f t="shared" si="7"/>
        <v>0</v>
      </c>
      <c r="I79" s="397">
        <f t="shared" si="8"/>
        <v>0</v>
      </c>
      <c r="J79" s="406">
        <v>0.00054</v>
      </c>
      <c r="K79" s="407">
        <v>0.00216</v>
      </c>
    </row>
    <row r="80" spans="1:11" ht="12.75" customHeight="1">
      <c r="A80" s="400">
        <f t="shared" si="9"/>
        <v>61</v>
      </c>
      <c r="B80" s="401" t="s">
        <v>3492</v>
      </c>
      <c r="C80" s="402" t="s">
        <v>3580</v>
      </c>
      <c r="D80" s="403" t="s">
        <v>3581</v>
      </c>
      <c r="E80" s="401" t="s">
        <v>549</v>
      </c>
      <c r="F80" s="404">
        <v>1</v>
      </c>
      <c r="G80" s="438">
        <v>0</v>
      </c>
      <c r="H80" s="397">
        <f t="shared" si="7"/>
        <v>0</v>
      </c>
      <c r="I80" s="397">
        <f t="shared" si="8"/>
        <v>0</v>
      </c>
      <c r="J80" s="406">
        <v>0.00054</v>
      </c>
      <c r="K80" s="407">
        <v>0.00054</v>
      </c>
    </row>
    <row r="81" spans="1:11" ht="12.75" customHeight="1">
      <c r="A81" s="400">
        <f t="shared" si="9"/>
        <v>62</v>
      </c>
      <c r="B81" s="401" t="s">
        <v>3492</v>
      </c>
      <c r="C81" s="402" t="s">
        <v>3582</v>
      </c>
      <c r="D81" s="403" t="s">
        <v>3583</v>
      </c>
      <c r="E81" s="401" t="s">
        <v>549</v>
      </c>
      <c r="F81" s="404">
        <v>3</v>
      </c>
      <c r="G81" s="438">
        <v>0</v>
      </c>
      <c r="H81" s="397">
        <f t="shared" si="7"/>
        <v>0</v>
      </c>
      <c r="I81" s="397">
        <f t="shared" si="8"/>
        <v>0</v>
      </c>
      <c r="J81" s="406">
        <v>0.00054</v>
      </c>
      <c r="K81" s="407">
        <v>0.00162</v>
      </c>
    </row>
    <row r="82" spans="1:11" ht="12.75" customHeight="1">
      <c r="A82" s="400">
        <f t="shared" si="9"/>
        <v>63</v>
      </c>
      <c r="B82" s="401" t="s">
        <v>3492</v>
      </c>
      <c r="C82" s="402" t="s">
        <v>3584</v>
      </c>
      <c r="D82" s="403" t="s">
        <v>3585</v>
      </c>
      <c r="E82" s="401" t="s">
        <v>549</v>
      </c>
      <c r="F82" s="404">
        <v>2</v>
      </c>
      <c r="G82" s="438">
        <v>0</v>
      </c>
      <c r="H82" s="397">
        <f t="shared" si="7"/>
        <v>0</v>
      </c>
      <c r="I82" s="397">
        <f t="shared" si="8"/>
        <v>0</v>
      </c>
      <c r="J82" s="406">
        <v>0.00054</v>
      </c>
      <c r="K82" s="407">
        <v>0.00108</v>
      </c>
    </row>
    <row r="83" spans="1:11" ht="12.75" customHeight="1">
      <c r="A83" s="400">
        <f t="shared" si="9"/>
        <v>64</v>
      </c>
      <c r="B83" s="401" t="s">
        <v>3492</v>
      </c>
      <c r="C83" s="402" t="s">
        <v>3586</v>
      </c>
      <c r="D83" s="403" t="s">
        <v>3587</v>
      </c>
      <c r="E83" s="401" t="s">
        <v>549</v>
      </c>
      <c r="F83" s="404">
        <v>2</v>
      </c>
      <c r="G83" s="438">
        <v>0</v>
      </c>
      <c r="H83" s="397">
        <f t="shared" si="7"/>
        <v>0</v>
      </c>
      <c r="I83" s="397">
        <f t="shared" si="8"/>
        <v>0</v>
      </c>
      <c r="J83" s="406">
        <v>0.00054</v>
      </c>
      <c r="K83" s="407">
        <v>0.00108</v>
      </c>
    </row>
    <row r="84" spans="1:11" ht="12.75" customHeight="1">
      <c r="A84" s="400">
        <f t="shared" si="9"/>
        <v>65</v>
      </c>
      <c r="B84" s="401" t="s">
        <v>3492</v>
      </c>
      <c r="C84" s="402" t="s">
        <v>3588</v>
      </c>
      <c r="D84" s="403" t="s">
        <v>3589</v>
      </c>
      <c r="E84" s="401" t="s">
        <v>549</v>
      </c>
      <c r="F84" s="404">
        <v>1</v>
      </c>
      <c r="G84" s="438">
        <v>0</v>
      </c>
      <c r="H84" s="397">
        <f t="shared" si="7"/>
        <v>0</v>
      </c>
      <c r="I84" s="397">
        <f t="shared" si="8"/>
        <v>0</v>
      </c>
      <c r="J84" s="406">
        <v>0.0007</v>
      </c>
      <c r="K84" s="407">
        <v>0.0007</v>
      </c>
    </row>
    <row r="85" spans="1:11" ht="12.75" customHeight="1">
      <c r="A85" s="400">
        <f t="shared" si="9"/>
        <v>66</v>
      </c>
      <c r="B85" s="401" t="s">
        <v>3492</v>
      </c>
      <c r="C85" s="402" t="s">
        <v>3590</v>
      </c>
      <c r="D85" s="403" t="s">
        <v>3591</v>
      </c>
      <c r="E85" s="401" t="s">
        <v>549</v>
      </c>
      <c r="F85" s="404">
        <v>3</v>
      </c>
      <c r="G85" s="438">
        <v>0</v>
      </c>
      <c r="H85" s="397">
        <f t="shared" si="7"/>
        <v>0</v>
      </c>
      <c r="I85" s="397">
        <f t="shared" si="8"/>
        <v>0</v>
      </c>
      <c r="J85" s="406">
        <v>0.0014</v>
      </c>
      <c r="K85" s="407">
        <v>0.0042</v>
      </c>
    </row>
    <row r="86" spans="1:11" ht="12.75" customHeight="1">
      <c r="A86" s="400">
        <f t="shared" si="9"/>
        <v>67</v>
      </c>
      <c r="B86" s="401" t="s">
        <v>3492</v>
      </c>
      <c r="C86" s="402" t="s">
        <v>3592</v>
      </c>
      <c r="D86" s="403" t="s">
        <v>3593</v>
      </c>
      <c r="E86" s="401" t="s">
        <v>549</v>
      </c>
      <c r="F86" s="404">
        <v>1</v>
      </c>
      <c r="G86" s="438">
        <v>0</v>
      </c>
      <c r="H86" s="397">
        <f t="shared" si="7"/>
        <v>0</v>
      </c>
      <c r="I86" s="397">
        <f t="shared" si="8"/>
        <v>0</v>
      </c>
      <c r="J86" s="406">
        <v>0.001</v>
      </c>
      <c r="K86" s="407">
        <v>0.001</v>
      </c>
    </row>
    <row r="87" spans="1:11" ht="12.75" customHeight="1">
      <c r="A87" s="400">
        <f t="shared" si="9"/>
        <v>68</v>
      </c>
      <c r="B87" s="401" t="s">
        <v>3492</v>
      </c>
      <c r="C87" s="402" t="s">
        <v>3594</v>
      </c>
      <c r="D87" s="403" t="s">
        <v>3595</v>
      </c>
      <c r="E87" s="401" t="s">
        <v>549</v>
      </c>
      <c r="F87" s="404">
        <v>1</v>
      </c>
      <c r="G87" s="438">
        <v>0</v>
      </c>
      <c r="H87" s="397">
        <f t="shared" si="7"/>
        <v>0</v>
      </c>
      <c r="I87" s="397">
        <f t="shared" si="8"/>
        <v>0</v>
      </c>
      <c r="J87" s="406">
        <v>0.001</v>
      </c>
      <c r="K87" s="407">
        <v>0.001</v>
      </c>
    </row>
    <row r="88" spans="1:11" ht="12.75" customHeight="1">
      <c r="A88" s="400">
        <f t="shared" si="9"/>
        <v>69</v>
      </c>
      <c r="B88" s="401" t="s">
        <v>3492</v>
      </c>
      <c r="C88" s="402" t="s">
        <v>3596</v>
      </c>
      <c r="D88" s="403" t="s">
        <v>3597</v>
      </c>
      <c r="E88" s="401" t="s">
        <v>549</v>
      </c>
      <c r="F88" s="404">
        <v>21</v>
      </c>
      <c r="G88" s="438">
        <v>0</v>
      </c>
      <c r="H88" s="397">
        <f t="shared" si="7"/>
        <v>0</v>
      </c>
      <c r="I88" s="397">
        <f t="shared" si="8"/>
        <v>0</v>
      </c>
      <c r="J88" s="406">
        <v>0.0002</v>
      </c>
      <c r="K88" s="407">
        <v>0.004200000000000001</v>
      </c>
    </row>
    <row r="89" spans="1:11" ht="12.75" customHeight="1">
      <c r="A89" s="400">
        <f t="shared" si="9"/>
        <v>70</v>
      </c>
      <c r="B89" s="401" t="s">
        <v>3492</v>
      </c>
      <c r="C89" s="402" t="s">
        <v>3598</v>
      </c>
      <c r="D89" s="403" t="s">
        <v>3599</v>
      </c>
      <c r="E89" s="401" t="s">
        <v>549</v>
      </c>
      <c r="F89" s="404">
        <v>10</v>
      </c>
      <c r="G89" s="438">
        <v>0</v>
      </c>
      <c r="H89" s="397">
        <f t="shared" si="7"/>
        <v>0</v>
      </c>
      <c r="I89" s="397">
        <f t="shared" si="8"/>
        <v>0</v>
      </c>
      <c r="J89" s="406">
        <v>0.009</v>
      </c>
      <c r="K89" s="407">
        <v>0.09</v>
      </c>
    </row>
    <row r="90" spans="1:11" ht="12.75" customHeight="1">
      <c r="A90" s="400">
        <f t="shared" si="9"/>
        <v>71</v>
      </c>
      <c r="B90" s="401" t="s">
        <v>3492</v>
      </c>
      <c r="C90" s="402" t="s">
        <v>3600</v>
      </c>
      <c r="D90" s="403" t="s">
        <v>3601</v>
      </c>
      <c r="E90" s="401" t="s">
        <v>549</v>
      </c>
      <c r="F90" s="404">
        <v>1</v>
      </c>
      <c r="G90" s="438">
        <v>0</v>
      </c>
      <c r="H90" s="397">
        <f t="shared" si="7"/>
        <v>0</v>
      </c>
      <c r="I90" s="397">
        <f t="shared" si="8"/>
        <v>0</v>
      </c>
      <c r="J90" s="406">
        <v>0.009</v>
      </c>
      <c r="K90" s="407">
        <v>0.009</v>
      </c>
    </row>
    <row r="91" spans="1:11" ht="18.75" customHeight="1">
      <c r="A91" s="400">
        <f t="shared" si="9"/>
        <v>72</v>
      </c>
      <c r="B91" s="401" t="s">
        <v>3492</v>
      </c>
      <c r="C91" s="402" t="s">
        <v>3602</v>
      </c>
      <c r="D91" s="403" t="s">
        <v>3603</v>
      </c>
      <c r="E91" s="401" t="s">
        <v>549</v>
      </c>
      <c r="F91" s="404">
        <v>7</v>
      </c>
      <c r="G91" s="438">
        <v>0</v>
      </c>
      <c r="H91" s="397">
        <f t="shared" si="7"/>
        <v>0</v>
      </c>
      <c r="I91" s="397">
        <f t="shared" si="8"/>
        <v>0</v>
      </c>
      <c r="J91" s="406">
        <v>0.0012</v>
      </c>
      <c r="K91" s="407">
        <v>0.0084</v>
      </c>
    </row>
    <row r="92" spans="1:11" ht="12.75" customHeight="1">
      <c r="A92" s="400">
        <f t="shared" si="9"/>
        <v>73</v>
      </c>
      <c r="B92" s="401" t="s">
        <v>3492</v>
      </c>
      <c r="C92" s="402" t="s">
        <v>3604</v>
      </c>
      <c r="D92" s="403" t="s">
        <v>3605</v>
      </c>
      <c r="E92" s="401" t="s">
        <v>549</v>
      </c>
      <c r="F92" s="778">
        <v>35</v>
      </c>
      <c r="G92" s="438">
        <v>0</v>
      </c>
      <c r="H92" s="397">
        <f t="shared" si="7"/>
        <v>0</v>
      </c>
      <c r="I92" s="397">
        <f t="shared" si="8"/>
        <v>0</v>
      </c>
      <c r="J92" s="406">
        <v>0.0012</v>
      </c>
      <c r="K92" s="407">
        <v>0.043199999999999995</v>
      </c>
    </row>
    <row r="93" spans="1:11" ht="17.25" customHeight="1">
      <c r="A93" s="400">
        <f t="shared" si="9"/>
        <v>74</v>
      </c>
      <c r="B93" s="401" t="s">
        <v>3492</v>
      </c>
      <c r="C93" s="402" t="s">
        <v>3606</v>
      </c>
      <c r="D93" s="403" t="s">
        <v>3607</v>
      </c>
      <c r="E93" s="401" t="s">
        <v>3401</v>
      </c>
      <c r="F93" s="404">
        <v>2</v>
      </c>
      <c r="G93" s="438">
        <v>0</v>
      </c>
      <c r="H93" s="397">
        <f t="shared" si="7"/>
        <v>0</v>
      </c>
      <c r="I93" s="397">
        <f t="shared" si="8"/>
        <v>0</v>
      </c>
      <c r="J93" s="406">
        <v>0.0012</v>
      </c>
      <c r="K93" s="407">
        <v>0.0024</v>
      </c>
    </row>
    <row r="94" spans="1:11" ht="12.75" customHeight="1">
      <c r="A94" s="400">
        <f t="shared" si="9"/>
        <v>75</v>
      </c>
      <c r="B94" s="401" t="s">
        <v>3492</v>
      </c>
      <c r="C94" s="402" t="s">
        <v>3608</v>
      </c>
      <c r="D94" s="403" t="s">
        <v>3609</v>
      </c>
      <c r="E94" s="401" t="s">
        <v>3401</v>
      </c>
      <c r="F94" s="404">
        <v>8</v>
      </c>
      <c r="G94" s="438">
        <v>0</v>
      </c>
      <c r="H94" s="397">
        <f t="shared" si="7"/>
        <v>0</v>
      </c>
      <c r="I94" s="397">
        <f t="shared" si="8"/>
        <v>0</v>
      </c>
      <c r="J94" s="406">
        <v>0.0012</v>
      </c>
      <c r="K94" s="407">
        <v>0.0096</v>
      </c>
    </row>
    <row r="95" spans="1:11" ht="12.75" customHeight="1">
      <c r="A95" s="400">
        <f t="shared" si="9"/>
        <v>76</v>
      </c>
      <c r="B95" s="401" t="s">
        <v>3492</v>
      </c>
      <c r="C95" s="402" t="s">
        <v>3610</v>
      </c>
      <c r="D95" s="403" t="s">
        <v>3611</v>
      </c>
      <c r="E95" s="401" t="s">
        <v>3401</v>
      </c>
      <c r="F95" s="404">
        <v>8</v>
      </c>
      <c r="G95" s="438">
        <v>0</v>
      </c>
      <c r="H95" s="397">
        <f t="shared" si="7"/>
        <v>0</v>
      </c>
      <c r="I95" s="397">
        <f t="shared" si="8"/>
        <v>0</v>
      </c>
      <c r="J95" s="406">
        <v>0.0012</v>
      </c>
      <c r="K95" s="407">
        <v>0.0096</v>
      </c>
    </row>
    <row r="96" spans="1:11" ht="12.75" customHeight="1">
      <c r="A96" s="400">
        <f t="shared" si="9"/>
        <v>77</v>
      </c>
      <c r="B96" s="401" t="s">
        <v>3492</v>
      </c>
      <c r="C96" s="402" t="s">
        <v>3612</v>
      </c>
      <c r="D96" s="403" t="s">
        <v>3613</v>
      </c>
      <c r="E96" s="401" t="s">
        <v>3401</v>
      </c>
      <c r="F96" s="404">
        <v>8</v>
      </c>
      <c r="G96" s="438">
        <v>0</v>
      </c>
      <c r="H96" s="397">
        <f t="shared" si="7"/>
        <v>0</v>
      </c>
      <c r="I96" s="397">
        <f t="shared" si="8"/>
        <v>0</v>
      </c>
      <c r="J96" s="406">
        <v>0.0012</v>
      </c>
      <c r="K96" s="407">
        <v>0.0096</v>
      </c>
    </row>
    <row r="97" spans="1:11" ht="12.75" customHeight="1">
      <c r="A97" s="400">
        <f t="shared" si="9"/>
        <v>78</v>
      </c>
      <c r="B97" s="401" t="s">
        <v>3492</v>
      </c>
      <c r="C97" s="402" t="s">
        <v>3614</v>
      </c>
      <c r="D97" s="403" t="s">
        <v>3615</v>
      </c>
      <c r="E97" s="401" t="s">
        <v>549</v>
      </c>
      <c r="F97" s="778">
        <v>14</v>
      </c>
      <c r="G97" s="438">
        <v>0</v>
      </c>
      <c r="H97" s="397">
        <f t="shared" si="7"/>
        <v>0</v>
      </c>
      <c r="I97" s="397">
        <f t="shared" si="8"/>
        <v>0</v>
      </c>
      <c r="J97" s="406">
        <v>0.00025</v>
      </c>
      <c r="K97" s="407">
        <v>0.0032500000000000003</v>
      </c>
    </row>
    <row r="98" spans="1:11" ht="12.75" customHeight="1">
      <c r="A98" s="400">
        <f t="shared" si="9"/>
        <v>79</v>
      </c>
      <c r="B98" s="401" t="s">
        <v>3492</v>
      </c>
      <c r="C98" s="402" t="s">
        <v>3616</v>
      </c>
      <c r="D98" s="403" t="s">
        <v>3617</v>
      </c>
      <c r="E98" s="401" t="s">
        <v>549</v>
      </c>
      <c r="F98" s="404">
        <v>35</v>
      </c>
      <c r="G98" s="438">
        <v>0</v>
      </c>
      <c r="H98" s="397">
        <f t="shared" si="7"/>
        <v>0</v>
      </c>
      <c r="I98" s="397">
        <f t="shared" si="8"/>
        <v>0</v>
      </c>
      <c r="J98" s="406">
        <v>0.00025</v>
      </c>
      <c r="K98" s="407">
        <v>0.00875</v>
      </c>
    </row>
    <row r="99" spans="1:11" ht="12.75" customHeight="1">
      <c r="A99" s="400">
        <f t="shared" si="9"/>
        <v>80</v>
      </c>
      <c r="B99" s="401" t="s">
        <v>3492</v>
      </c>
      <c r="C99" s="402" t="s">
        <v>3618</v>
      </c>
      <c r="D99" s="403" t="s">
        <v>3619</v>
      </c>
      <c r="E99" s="401" t="s">
        <v>549</v>
      </c>
      <c r="F99" s="778">
        <v>112</v>
      </c>
      <c r="G99" s="438">
        <v>0</v>
      </c>
      <c r="H99" s="397">
        <f t="shared" si="7"/>
        <v>0</v>
      </c>
      <c r="I99" s="397">
        <f t="shared" si="8"/>
        <v>0</v>
      </c>
      <c r="J99" s="406">
        <v>0.00055</v>
      </c>
      <c r="K99" s="407">
        <v>0.060500000000000005</v>
      </c>
    </row>
    <row r="100" spans="1:11" ht="18.75" customHeight="1">
      <c r="A100" s="400">
        <f t="shared" si="9"/>
        <v>81</v>
      </c>
      <c r="B100" s="401" t="s">
        <v>3492</v>
      </c>
      <c r="C100" s="402" t="s">
        <v>3620</v>
      </c>
      <c r="D100" s="403" t="s">
        <v>3621</v>
      </c>
      <c r="E100" s="401" t="s">
        <v>549</v>
      </c>
      <c r="F100" s="404">
        <v>10</v>
      </c>
      <c r="G100" s="438">
        <v>0</v>
      </c>
      <c r="H100" s="397">
        <f t="shared" si="7"/>
        <v>0</v>
      </c>
      <c r="I100" s="397">
        <f t="shared" si="8"/>
        <v>0</v>
      </c>
      <c r="J100" s="406">
        <v>0.00055</v>
      </c>
      <c r="K100" s="407">
        <v>0.0055000000000000005</v>
      </c>
    </row>
    <row r="101" spans="1:11" ht="12.75" customHeight="1">
      <c r="A101" s="400">
        <f t="shared" si="9"/>
        <v>82</v>
      </c>
      <c r="B101" s="401" t="s">
        <v>3492</v>
      </c>
      <c r="C101" s="402" t="s">
        <v>3622</v>
      </c>
      <c r="D101" s="403" t="s">
        <v>3623</v>
      </c>
      <c r="E101" s="401" t="s">
        <v>549</v>
      </c>
      <c r="F101" s="404">
        <v>6</v>
      </c>
      <c r="G101" s="438">
        <v>0</v>
      </c>
      <c r="H101" s="397">
        <f t="shared" si="7"/>
        <v>0</v>
      </c>
      <c r="I101" s="397">
        <f t="shared" si="8"/>
        <v>0</v>
      </c>
      <c r="J101" s="406">
        <v>0.00055</v>
      </c>
      <c r="K101" s="407">
        <v>0.0033</v>
      </c>
    </row>
    <row r="102" spans="1:11" ht="12.75" customHeight="1">
      <c r="A102" s="400">
        <f t="shared" si="9"/>
        <v>83</v>
      </c>
      <c r="B102" s="401" t="s">
        <v>3492</v>
      </c>
      <c r="C102" s="402" t="s">
        <v>3624</v>
      </c>
      <c r="D102" s="403" t="s">
        <v>3625</v>
      </c>
      <c r="E102" s="401" t="s">
        <v>549</v>
      </c>
      <c r="F102" s="778">
        <v>37</v>
      </c>
      <c r="G102" s="438">
        <v>0</v>
      </c>
      <c r="H102" s="397">
        <f t="shared" si="7"/>
        <v>0</v>
      </c>
      <c r="I102" s="397">
        <f t="shared" si="8"/>
        <v>0</v>
      </c>
      <c r="J102" s="406">
        <v>0.00055</v>
      </c>
      <c r="K102" s="407">
        <v>0.0198</v>
      </c>
    </row>
    <row r="103" spans="1:11" ht="12.75" customHeight="1">
      <c r="A103" s="400">
        <f t="shared" si="9"/>
        <v>84</v>
      </c>
      <c r="B103" s="401" t="s">
        <v>3492</v>
      </c>
      <c r="C103" s="402" t="s">
        <v>3626</v>
      </c>
      <c r="D103" s="717" t="s">
        <v>3627</v>
      </c>
      <c r="E103" s="401" t="s">
        <v>3501</v>
      </c>
      <c r="F103" s="404">
        <v>3</v>
      </c>
      <c r="G103" s="438">
        <v>0</v>
      </c>
      <c r="H103" s="397">
        <f t="shared" si="7"/>
        <v>0</v>
      </c>
      <c r="I103" s="397">
        <f t="shared" si="8"/>
        <v>0</v>
      </c>
      <c r="J103" s="406">
        <v>0.003</v>
      </c>
      <c r="K103" s="407">
        <v>0.009000000000000001</v>
      </c>
    </row>
    <row r="104" spans="1:11" ht="12.75" customHeight="1">
      <c r="A104" s="400">
        <f t="shared" si="9"/>
        <v>85</v>
      </c>
      <c r="B104" s="401" t="s">
        <v>3492</v>
      </c>
      <c r="C104" s="402" t="s">
        <v>3628</v>
      </c>
      <c r="D104" s="717" t="s">
        <v>5337</v>
      </c>
      <c r="E104" s="401" t="s">
        <v>3501</v>
      </c>
      <c r="F104" s="404">
        <v>2</v>
      </c>
      <c r="G104" s="438">
        <v>0</v>
      </c>
      <c r="H104" s="397">
        <f t="shared" si="7"/>
        <v>0</v>
      </c>
      <c r="I104" s="397">
        <f t="shared" si="8"/>
        <v>0</v>
      </c>
      <c r="J104" s="406">
        <v>0.003</v>
      </c>
      <c r="K104" s="407">
        <v>0.003</v>
      </c>
    </row>
    <row r="105" spans="1:11" ht="12.75" customHeight="1">
      <c r="A105" s="400">
        <f t="shared" si="9"/>
        <v>86</v>
      </c>
      <c r="B105" s="401" t="s">
        <v>3492</v>
      </c>
      <c r="C105" s="402" t="s">
        <v>3629</v>
      </c>
      <c r="D105" s="717" t="s">
        <v>3630</v>
      </c>
      <c r="E105" s="401" t="s">
        <v>3501</v>
      </c>
      <c r="F105" s="404">
        <v>5</v>
      </c>
      <c r="G105" s="438">
        <v>0</v>
      </c>
      <c r="H105" s="397">
        <f t="shared" si="7"/>
        <v>0</v>
      </c>
      <c r="I105" s="397">
        <f t="shared" si="8"/>
        <v>0</v>
      </c>
      <c r="J105" s="406">
        <v>0</v>
      </c>
      <c r="K105" s="407">
        <v>0</v>
      </c>
    </row>
    <row r="106" spans="1:11" ht="12.75" customHeight="1">
      <c r="A106" s="400">
        <f t="shared" si="9"/>
        <v>87</v>
      </c>
      <c r="B106" s="401" t="s">
        <v>3492</v>
      </c>
      <c r="C106" s="402" t="s">
        <v>3631</v>
      </c>
      <c r="D106" s="403" t="s">
        <v>3632</v>
      </c>
      <c r="E106" s="401" t="s">
        <v>3633</v>
      </c>
      <c r="F106" s="404">
        <v>16</v>
      </c>
      <c r="G106" s="438">
        <v>0</v>
      </c>
      <c r="H106" s="397">
        <f t="shared" si="7"/>
        <v>0</v>
      </c>
      <c r="I106" s="397">
        <f t="shared" si="8"/>
        <v>0</v>
      </c>
      <c r="J106" s="406">
        <v>0</v>
      </c>
      <c r="K106" s="407">
        <v>0</v>
      </c>
    </row>
    <row r="107" spans="1:11" ht="18.75" customHeight="1">
      <c r="A107" s="400">
        <f t="shared" si="9"/>
        <v>88</v>
      </c>
      <c r="B107" s="401" t="s">
        <v>3492</v>
      </c>
      <c r="C107" s="402" t="s">
        <v>3634</v>
      </c>
      <c r="D107" s="403" t="s">
        <v>3635</v>
      </c>
      <c r="E107" s="401" t="s">
        <v>3514</v>
      </c>
      <c r="F107" s="404">
        <v>1</v>
      </c>
      <c r="G107" s="438">
        <v>0</v>
      </c>
      <c r="H107" s="397">
        <f t="shared" si="7"/>
        <v>0</v>
      </c>
      <c r="I107" s="397">
        <f t="shared" si="8"/>
        <v>0</v>
      </c>
      <c r="J107" s="406">
        <v>0.00056</v>
      </c>
      <c r="K107" s="407">
        <v>0.00056</v>
      </c>
    </row>
    <row r="108" spans="1:11" ht="12.75" customHeight="1">
      <c r="A108" s="400">
        <f t="shared" si="9"/>
        <v>89</v>
      </c>
      <c r="B108" s="401" t="s">
        <v>3492</v>
      </c>
      <c r="C108" s="402" t="s">
        <v>3636</v>
      </c>
      <c r="D108" s="403" t="s">
        <v>3637</v>
      </c>
      <c r="E108" s="401" t="s">
        <v>3501</v>
      </c>
      <c r="F108" s="404">
        <v>3</v>
      </c>
      <c r="G108" s="438">
        <v>0</v>
      </c>
      <c r="H108" s="397">
        <f t="shared" si="7"/>
        <v>0</v>
      </c>
      <c r="I108" s="397">
        <f t="shared" si="8"/>
        <v>0</v>
      </c>
      <c r="J108" s="406">
        <v>0.0015</v>
      </c>
      <c r="K108" s="407">
        <v>0.0045000000000000005</v>
      </c>
    </row>
    <row r="109" spans="1:11" ht="12.75" customHeight="1">
      <c r="A109" s="400">
        <f t="shared" si="9"/>
        <v>90</v>
      </c>
      <c r="B109" s="401" t="s">
        <v>3492</v>
      </c>
      <c r="C109" s="402" t="s">
        <v>3638</v>
      </c>
      <c r="D109" s="403" t="s">
        <v>3639</v>
      </c>
      <c r="E109" s="401" t="s">
        <v>3501</v>
      </c>
      <c r="F109" s="404">
        <v>4</v>
      </c>
      <c r="G109" s="438">
        <v>0</v>
      </c>
      <c r="H109" s="397">
        <f t="shared" si="7"/>
        <v>0</v>
      </c>
      <c r="I109" s="397">
        <f t="shared" si="8"/>
        <v>0</v>
      </c>
      <c r="J109" s="406">
        <v>0.0025</v>
      </c>
      <c r="K109" s="407">
        <v>0.01</v>
      </c>
    </row>
    <row r="110" spans="1:11" ht="18.75" customHeight="1">
      <c r="A110" s="400">
        <f t="shared" si="9"/>
        <v>91</v>
      </c>
      <c r="B110" s="401" t="s">
        <v>3492</v>
      </c>
      <c r="C110" s="402" t="s">
        <v>3640</v>
      </c>
      <c r="D110" s="403" t="s">
        <v>3641</v>
      </c>
      <c r="E110" s="401" t="s">
        <v>3501</v>
      </c>
      <c r="F110" s="404">
        <v>2</v>
      </c>
      <c r="G110" s="438">
        <v>0</v>
      </c>
      <c r="H110" s="397">
        <f t="shared" si="7"/>
        <v>0</v>
      </c>
      <c r="I110" s="397">
        <f t="shared" si="8"/>
        <v>0</v>
      </c>
      <c r="J110" s="406">
        <v>0.0015</v>
      </c>
      <c r="K110" s="407">
        <v>0.003</v>
      </c>
    </row>
    <row r="111" spans="1:11" ht="18.75" customHeight="1">
      <c r="A111" s="400">
        <f t="shared" si="9"/>
        <v>92</v>
      </c>
      <c r="B111" s="401" t="s">
        <v>3492</v>
      </c>
      <c r="C111" s="402" t="s">
        <v>3642</v>
      </c>
      <c r="D111" s="403" t="s">
        <v>3643</v>
      </c>
      <c r="E111" s="401" t="s">
        <v>3501</v>
      </c>
      <c r="F111" s="404">
        <v>3</v>
      </c>
      <c r="G111" s="438">
        <v>0</v>
      </c>
      <c r="H111" s="397">
        <f t="shared" si="7"/>
        <v>0</v>
      </c>
      <c r="I111" s="397">
        <f t="shared" si="8"/>
        <v>0</v>
      </c>
      <c r="J111" s="406">
        <v>0.0023</v>
      </c>
      <c r="K111" s="407">
        <v>0.0069</v>
      </c>
    </row>
    <row r="112" spans="1:11" ht="12.75" customHeight="1">
      <c r="A112" s="400">
        <f t="shared" si="9"/>
        <v>93</v>
      </c>
      <c r="B112" s="401" t="s">
        <v>3492</v>
      </c>
      <c r="C112" s="402" t="s">
        <v>3644</v>
      </c>
      <c r="D112" s="403" t="s">
        <v>3645</v>
      </c>
      <c r="E112" s="401" t="s">
        <v>3501</v>
      </c>
      <c r="F112" s="404">
        <v>10</v>
      </c>
      <c r="G112" s="438">
        <v>0</v>
      </c>
      <c r="H112" s="397">
        <f t="shared" si="7"/>
        <v>0</v>
      </c>
      <c r="I112" s="397">
        <f t="shared" si="8"/>
        <v>0</v>
      </c>
      <c r="J112" s="406">
        <v>0.0012</v>
      </c>
      <c r="K112" s="407">
        <v>0.011999999999999999</v>
      </c>
    </row>
    <row r="113" spans="1:11" ht="12.75" customHeight="1">
      <c r="A113" s="400">
        <f t="shared" si="9"/>
        <v>94</v>
      </c>
      <c r="B113" s="401" t="s">
        <v>3492</v>
      </c>
      <c r="C113" s="402" t="s">
        <v>3646</v>
      </c>
      <c r="D113" s="403" t="s">
        <v>3647</v>
      </c>
      <c r="E113" s="401" t="s">
        <v>3501</v>
      </c>
      <c r="F113" s="404">
        <v>14</v>
      </c>
      <c r="G113" s="438">
        <v>0</v>
      </c>
      <c r="H113" s="397">
        <f t="shared" si="7"/>
        <v>0</v>
      </c>
      <c r="I113" s="397">
        <f t="shared" si="8"/>
        <v>0</v>
      </c>
      <c r="J113" s="406">
        <v>0.0012</v>
      </c>
      <c r="K113" s="407">
        <v>0.0168</v>
      </c>
    </row>
    <row r="114" spans="1:11" ht="12.75" customHeight="1">
      <c r="A114" s="408">
        <f t="shared" si="9"/>
        <v>95</v>
      </c>
      <c r="B114" s="409" t="s">
        <v>3492</v>
      </c>
      <c r="C114" s="410" t="s">
        <v>3648</v>
      </c>
      <c r="D114" s="411" t="s">
        <v>3649</v>
      </c>
      <c r="E114" s="409" t="s">
        <v>226</v>
      </c>
      <c r="F114" s="412">
        <f>$K$115</f>
        <v>0.38599000000000006</v>
      </c>
      <c r="G114" s="438">
        <v>0</v>
      </c>
      <c r="H114" s="414">
        <f t="shared" si="7"/>
        <v>0</v>
      </c>
      <c r="I114" s="414">
        <f t="shared" si="8"/>
        <v>0</v>
      </c>
      <c r="J114" s="415">
        <v>0</v>
      </c>
      <c r="K114" s="416">
        <v>0</v>
      </c>
    </row>
    <row r="115" spans="1:11" ht="12.6" customHeight="1">
      <c r="A115" s="417">
        <v>0</v>
      </c>
      <c r="B115" s="418"/>
      <c r="C115" s="419" t="s">
        <v>3553</v>
      </c>
      <c r="D115" s="420" t="s">
        <v>3554</v>
      </c>
      <c r="E115" s="418"/>
      <c r="F115" s="421"/>
      <c r="G115" s="422"/>
      <c r="H115" s="422">
        <f>SUM(H67:H114)</f>
        <v>0</v>
      </c>
      <c r="I115" s="422">
        <f>SUM(I67:I114)</f>
        <v>0</v>
      </c>
      <c r="J115" s="423"/>
      <c r="K115" s="421">
        <f>SUM(K67:K114)</f>
        <v>0.38599000000000006</v>
      </c>
    </row>
    <row r="116" spans="1:11" ht="15" customHeight="1">
      <c r="A116" s="385">
        <v>0</v>
      </c>
      <c r="B116" s="386"/>
      <c r="C116" s="387" t="s">
        <v>3650</v>
      </c>
      <c r="D116" s="388" t="s">
        <v>3651</v>
      </c>
      <c r="E116" s="386"/>
      <c r="F116" s="389"/>
      <c r="G116" s="390"/>
      <c r="H116" s="390"/>
      <c r="I116" s="390"/>
      <c r="J116" s="391"/>
      <c r="K116" s="389"/>
    </row>
    <row r="117" spans="1:11" ht="18.75" customHeight="1">
      <c r="A117" s="392">
        <v>96</v>
      </c>
      <c r="B117" s="393" t="s">
        <v>3492</v>
      </c>
      <c r="C117" s="394" t="s">
        <v>3652</v>
      </c>
      <c r="D117" s="395" t="s">
        <v>3653</v>
      </c>
      <c r="E117" s="393" t="s">
        <v>549</v>
      </c>
      <c r="F117" s="779">
        <v>56</v>
      </c>
      <c r="G117" s="438">
        <v>0</v>
      </c>
      <c r="H117" s="397">
        <f aca="true" t="shared" si="10" ref="H117:H137">PRODUCT(F117:G117)</f>
        <v>0</v>
      </c>
      <c r="I117" s="397">
        <f aca="true" t="shared" si="11" ref="I117:I137">H117</f>
        <v>0</v>
      </c>
      <c r="J117" s="398">
        <v>0</v>
      </c>
      <c r="K117" s="399">
        <v>0</v>
      </c>
    </row>
    <row r="118" spans="1:11" ht="12.75" customHeight="1">
      <c r="A118" s="400">
        <f aca="true" t="shared" si="12" ref="A118:A137">A117+1</f>
        <v>97</v>
      </c>
      <c r="B118" s="401" t="s">
        <v>3492</v>
      </c>
      <c r="C118" s="402" t="s">
        <v>3654</v>
      </c>
      <c r="D118" s="403" t="s">
        <v>3655</v>
      </c>
      <c r="E118" s="401" t="s">
        <v>549</v>
      </c>
      <c r="F118" s="404">
        <v>35</v>
      </c>
      <c r="G118" s="438">
        <v>0</v>
      </c>
      <c r="H118" s="397">
        <f t="shared" si="10"/>
        <v>0</v>
      </c>
      <c r="I118" s="397">
        <f t="shared" si="11"/>
        <v>0</v>
      </c>
      <c r="J118" s="406">
        <v>0.0492</v>
      </c>
      <c r="K118" s="407">
        <v>1.722</v>
      </c>
    </row>
    <row r="119" spans="1:11" ht="12.75" customHeight="1">
      <c r="A119" s="400">
        <f t="shared" si="12"/>
        <v>98</v>
      </c>
      <c r="B119" s="401" t="s">
        <v>3492</v>
      </c>
      <c r="C119" s="402" t="s">
        <v>3656</v>
      </c>
      <c r="D119" s="403" t="s">
        <v>3657</v>
      </c>
      <c r="E119" s="401" t="s">
        <v>549</v>
      </c>
      <c r="F119" s="404">
        <v>3</v>
      </c>
      <c r="G119" s="438">
        <v>0</v>
      </c>
      <c r="H119" s="397">
        <f t="shared" si="10"/>
        <v>0</v>
      </c>
      <c r="I119" s="397">
        <f t="shared" si="11"/>
        <v>0</v>
      </c>
      <c r="J119" s="406">
        <v>0.0084</v>
      </c>
      <c r="K119" s="407">
        <v>0.0252</v>
      </c>
    </row>
    <row r="120" spans="1:11" ht="12.75" customHeight="1">
      <c r="A120" s="400">
        <f t="shared" si="12"/>
        <v>99</v>
      </c>
      <c r="B120" s="401" t="s">
        <v>3492</v>
      </c>
      <c r="C120" s="402" t="s">
        <v>3658</v>
      </c>
      <c r="D120" s="403" t="s">
        <v>3659</v>
      </c>
      <c r="E120" s="401" t="s">
        <v>549</v>
      </c>
      <c r="F120" s="404">
        <v>1</v>
      </c>
      <c r="G120" s="438">
        <v>0</v>
      </c>
      <c r="H120" s="397">
        <f t="shared" si="10"/>
        <v>0</v>
      </c>
      <c r="I120" s="397">
        <f t="shared" si="11"/>
        <v>0</v>
      </c>
      <c r="J120" s="406">
        <v>0.0114</v>
      </c>
      <c r="K120" s="407">
        <v>0.0114</v>
      </c>
    </row>
    <row r="121" spans="1:11" ht="12.75" customHeight="1">
      <c r="A121" s="400">
        <f t="shared" si="12"/>
        <v>100</v>
      </c>
      <c r="B121" s="401" t="s">
        <v>3492</v>
      </c>
      <c r="C121" s="402" t="s">
        <v>3660</v>
      </c>
      <c r="D121" s="403" t="s">
        <v>3661</v>
      </c>
      <c r="E121" s="401" t="s">
        <v>549</v>
      </c>
      <c r="F121" s="404">
        <v>4</v>
      </c>
      <c r="G121" s="438">
        <v>0</v>
      </c>
      <c r="H121" s="397">
        <f t="shared" si="10"/>
        <v>0</v>
      </c>
      <c r="I121" s="397">
        <f t="shared" si="11"/>
        <v>0</v>
      </c>
      <c r="J121" s="406">
        <v>0.01654</v>
      </c>
      <c r="K121" s="407">
        <v>0.06616</v>
      </c>
    </row>
    <row r="122" spans="1:11" ht="12.75" customHeight="1">
      <c r="A122" s="400">
        <f t="shared" si="12"/>
        <v>101</v>
      </c>
      <c r="B122" s="401" t="s">
        <v>3492</v>
      </c>
      <c r="C122" s="402" t="s">
        <v>3662</v>
      </c>
      <c r="D122" s="403" t="s">
        <v>3663</v>
      </c>
      <c r="E122" s="401" t="s">
        <v>549</v>
      </c>
      <c r="F122" s="404">
        <v>1</v>
      </c>
      <c r="G122" s="438">
        <v>0</v>
      </c>
      <c r="H122" s="397">
        <f t="shared" si="10"/>
        <v>0</v>
      </c>
      <c r="I122" s="397">
        <f t="shared" si="11"/>
        <v>0</v>
      </c>
      <c r="J122" s="406">
        <v>0.0134</v>
      </c>
      <c r="K122" s="407">
        <v>0.0134</v>
      </c>
    </row>
    <row r="123" spans="1:11" ht="12.75" customHeight="1">
      <c r="A123" s="400">
        <f t="shared" si="12"/>
        <v>102</v>
      </c>
      <c r="B123" s="401" t="s">
        <v>3492</v>
      </c>
      <c r="C123" s="402" t="s">
        <v>3664</v>
      </c>
      <c r="D123" s="403" t="s">
        <v>3665</v>
      </c>
      <c r="E123" s="401" t="s">
        <v>549</v>
      </c>
      <c r="F123" s="404">
        <v>1</v>
      </c>
      <c r="G123" s="438">
        <v>0</v>
      </c>
      <c r="H123" s="397">
        <f t="shared" si="10"/>
        <v>0</v>
      </c>
      <c r="I123" s="397">
        <f t="shared" si="11"/>
        <v>0</v>
      </c>
      <c r="J123" s="406">
        <v>0.0348</v>
      </c>
      <c r="K123" s="407">
        <v>0.0348</v>
      </c>
    </row>
    <row r="124" spans="1:11" ht="12.75" customHeight="1">
      <c r="A124" s="400">
        <f t="shared" si="12"/>
        <v>103</v>
      </c>
      <c r="B124" s="401" t="s">
        <v>3492</v>
      </c>
      <c r="C124" s="402" t="s">
        <v>3666</v>
      </c>
      <c r="D124" s="403" t="s">
        <v>3667</v>
      </c>
      <c r="E124" s="401" t="s">
        <v>549</v>
      </c>
      <c r="F124" s="404">
        <v>1</v>
      </c>
      <c r="G124" s="438">
        <v>0</v>
      </c>
      <c r="H124" s="397">
        <f t="shared" si="10"/>
        <v>0</v>
      </c>
      <c r="I124" s="397">
        <f t="shared" si="11"/>
        <v>0</v>
      </c>
      <c r="J124" s="406">
        <v>0.04784</v>
      </c>
      <c r="K124" s="407">
        <v>0.04784</v>
      </c>
    </row>
    <row r="125" spans="1:11" ht="12.75" customHeight="1">
      <c r="A125" s="785" t="s">
        <v>5723</v>
      </c>
      <c r="B125" s="783" t="s">
        <v>3492</v>
      </c>
      <c r="C125" s="781">
        <v>735152593</v>
      </c>
      <c r="D125" s="782" t="s">
        <v>5721</v>
      </c>
      <c r="E125" s="783" t="s">
        <v>549</v>
      </c>
      <c r="F125" s="784">
        <v>2</v>
      </c>
      <c r="G125" s="780"/>
      <c r="H125" s="397"/>
      <c r="I125" s="397"/>
      <c r="J125" s="406"/>
      <c r="K125" s="407"/>
    </row>
    <row r="126" spans="1:11" ht="12.75" customHeight="1">
      <c r="A126" s="785" t="s">
        <v>5724</v>
      </c>
      <c r="B126" s="783" t="s">
        <v>3492</v>
      </c>
      <c r="C126" s="781">
        <v>735152595</v>
      </c>
      <c r="D126" s="782" t="s">
        <v>5722</v>
      </c>
      <c r="E126" s="783" t="s">
        <v>549</v>
      </c>
      <c r="F126" s="784">
        <v>1</v>
      </c>
      <c r="G126" s="780"/>
      <c r="H126" s="397"/>
      <c r="I126" s="397"/>
      <c r="J126" s="406"/>
      <c r="K126" s="407"/>
    </row>
    <row r="127" spans="1:11" ht="12.75" customHeight="1">
      <c r="A127" s="400">
        <f>A124+1</f>
        <v>104</v>
      </c>
      <c r="B127" s="401" t="s">
        <v>3492</v>
      </c>
      <c r="C127" s="402" t="s">
        <v>3668</v>
      </c>
      <c r="D127" s="403" t="s">
        <v>3669</v>
      </c>
      <c r="E127" s="401" t="s">
        <v>549</v>
      </c>
      <c r="F127" s="778">
        <v>49</v>
      </c>
      <c r="G127" s="438">
        <v>0</v>
      </c>
      <c r="H127" s="397">
        <f t="shared" si="10"/>
        <v>0</v>
      </c>
      <c r="I127" s="397">
        <f t="shared" si="11"/>
        <v>0</v>
      </c>
      <c r="J127" s="406">
        <v>0</v>
      </c>
      <c r="K127" s="407">
        <v>0</v>
      </c>
    </row>
    <row r="128" spans="1:11" ht="12.75" customHeight="1">
      <c r="A128" s="400">
        <f t="shared" si="12"/>
        <v>105</v>
      </c>
      <c r="B128" s="401" t="s">
        <v>3492</v>
      </c>
      <c r="C128" s="402" t="s">
        <v>3670</v>
      </c>
      <c r="D128" s="403" t="s">
        <v>3671</v>
      </c>
      <c r="E128" s="401" t="s">
        <v>549</v>
      </c>
      <c r="F128" s="404">
        <v>2</v>
      </c>
      <c r="G128" s="438">
        <v>0</v>
      </c>
      <c r="H128" s="397">
        <f t="shared" si="10"/>
        <v>0</v>
      </c>
      <c r="I128" s="397">
        <f t="shared" si="11"/>
        <v>0</v>
      </c>
      <c r="J128" s="406">
        <v>0</v>
      </c>
      <c r="K128" s="407">
        <v>0</v>
      </c>
    </row>
    <row r="129" spans="1:11" ht="12.75" customHeight="1">
      <c r="A129" s="400">
        <f t="shared" si="12"/>
        <v>106</v>
      </c>
      <c r="B129" s="401" t="s">
        <v>3492</v>
      </c>
      <c r="C129" s="402" t="s">
        <v>3672</v>
      </c>
      <c r="D129" s="403" t="s">
        <v>3673</v>
      </c>
      <c r="E129" s="401" t="s">
        <v>549</v>
      </c>
      <c r="F129" s="404">
        <v>1</v>
      </c>
      <c r="G129" s="438">
        <v>0</v>
      </c>
      <c r="H129" s="397">
        <f t="shared" si="10"/>
        <v>0</v>
      </c>
      <c r="I129" s="397">
        <f t="shared" si="11"/>
        <v>0</v>
      </c>
      <c r="J129" s="406">
        <v>0</v>
      </c>
      <c r="K129" s="407">
        <v>0</v>
      </c>
    </row>
    <row r="130" spans="1:11" ht="12.75" customHeight="1">
      <c r="A130" s="400">
        <f t="shared" si="12"/>
        <v>107</v>
      </c>
      <c r="B130" s="401" t="s">
        <v>3492</v>
      </c>
      <c r="C130" s="402" t="s">
        <v>3674</v>
      </c>
      <c r="D130" s="403" t="s">
        <v>3675</v>
      </c>
      <c r="E130" s="401" t="s">
        <v>3501</v>
      </c>
      <c r="F130" s="404">
        <v>2</v>
      </c>
      <c r="G130" s="438">
        <v>0</v>
      </c>
      <c r="H130" s="397">
        <f t="shared" si="10"/>
        <v>0</v>
      </c>
      <c r="I130" s="397">
        <f t="shared" si="11"/>
        <v>0</v>
      </c>
      <c r="J130" s="406">
        <v>0.035</v>
      </c>
      <c r="K130" s="407">
        <v>0.07</v>
      </c>
    </row>
    <row r="131" spans="1:11" ht="12.75" customHeight="1">
      <c r="A131" s="400">
        <f t="shared" si="12"/>
        <v>108</v>
      </c>
      <c r="B131" s="401" t="s">
        <v>3492</v>
      </c>
      <c r="C131" s="402" t="s">
        <v>3676</v>
      </c>
      <c r="D131" s="403" t="s">
        <v>3677</v>
      </c>
      <c r="E131" s="401" t="s">
        <v>3401</v>
      </c>
      <c r="F131" s="404">
        <v>1</v>
      </c>
      <c r="G131" s="438">
        <v>0</v>
      </c>
      <c r="H131" s="397">
        <f t="shared" si="10"/>
        <v>0</v>
      </c>
      <c r="I131" s="397">
        <f t="shared" si="11"/>
        <v>0</v>
      </c>
      <c r="J131" s="406">
        <v>0.035</v>
      </c>
      <c r="K131" s="407">
        <v>0.035</v>
      </c>
    </row>
    <row r="132" spans="1:11" ht="18.75" customHeight="1">
      <c r="A132" s="400">
        <f t="shared" si="12"/>
        <v>109</v>
      </c>
      <c r="B132" s="401" t="s">
        <v>3492</v>
      </c>
      <c r="C132" s="402" t="s">
        <v>3678</v>
      </c>
      <c r="D132" s="403" t="s">
        <v>3679</v>
      </c>
      <c r="E132" s="401" t="s">
        <v>549</v>
      </c>
      <c r="F132" s="404">
        <v>2</v>
      </c>
      <c r="G132" s="438">
        <v>0</v>
      </c>
      <c r="H132" s="397">
        <f t="shared" si="10"/>
        <v>0</v>
      </c>
      <c r="I132" s="397">
        <f t="shared" si="11"/>
        <v>0</v>
      </c>
      <c r="J132" s="406">
        <v>0.07</v>
      </c>
      <c r="K132" s="407">
        <v>0.14</v>
      </c>
    </row>
    <row r="133" spans="1:11" ht="18.75" customHeight="1">
      <c r="A133" s="400">
        <f t="shared" si="12"/>
        <v>110</v>
      </c>
      <c r="B133" s="401" t="s">
        <v>3492</v>
      </c>
      <c r="C133" s="402" t="s">
        <v>3680</v>
      </c>
      <c r="D133" s="403" t="s">
        <v>3681</v>
      </c>
      <c r="E133" s="401" t="s">
        <v>549</v>
      </c>
      <c r="F133" s="404">
        <v>2</v>
      </c>
      <c r="G133" s="438">
        <v>0</v>
      </c>
      <c r="H133" s="397">
        <f t="shared" si="10"/>
        <v>0</v>
      </c>
      <c r="I133" s="397">
        <f t="shared" si="11"/>
        <v>0</v>
      </c>
      <c r="J133" s="406">
        <v>0.07</v>
      </c>
      <c r="K133" s="407">
        <v>0.14</v>
      </c>
    </row>
    <row r="134" spans="1:11" ht="12.75" customHeight="1">
      <c r="A134" s="400">
        <f t="shared" si="12"/>
        <v>111</v>
      </c>
      <c r="B134" s="401" t="s">
        <v>3492</v>
      </c>
      <c r="C134" s="402" t="s">
        <v>3682</v>
      </c>
      <c r="D134" s="403" t="s">
        <v>3683</v>
      </c>
      <c r="E134" s="401" t="s">
        <v>549</v>
      </c>
      <c r="F134" s="404">
        <v>4</v>
      </c>
      <c r="G134" s="438">
        <v>0</v>
      </c>
      <c r="H134" s="397">
        <f t="shared" si="10"/>
        <v>0</v>
      </c>
      <c r="I134" s="397">
        <f t="shared" si="11"/>
        <v>0</v>
      </c>
      <c r="J134" s="406">
        <v>0</v>
      </c>
      <c r="K134" s="407">
        <v>0</v>
      </c>
    </row>
    <row r="135" spans="1:11" ht="18.75" customHeight="1">
      <c r="A135" s="400">
        <f t="shared" si="12"/>
        <v>112</v>
      </c>
      <c r="B135" s="401" t="s">
        <v>3492</v>
      </c>
      <c r="C135" s="402" t="s">
        <v>3684</v>
      </c>
      <c r="D135" s="403" t="s">
        <v>3685</v>
      </c>
      <c r="E135" s="401" t="s">
        <v>3501</v>
      </c>
      <c r="F135" s="404">
        <v>4</v>
      </c>
      <c r="G135" s="438">
        <v>0</v>
      </c>
      <c r="H135" s="397">
        <f t="shared" si="10"/>
        <v>0</v>
      </c>
      <c r="I135" s="397">
        <f t="shared" si="11"/>
        <v>0</v>
      </c>
      <c r="J135" s="406">
        <v>0.115</v>
      </c>
      <c r="K135" s="407">
        <v>0.46</v>
      </c>
    </row>
    <row r="136" spans="1:11" ht="12.75" customHeight="1">
      <c r="A136" s="400">
        <f t="shared" si="12"/>
        <v>113</v>
      </c>
      <c r="B136" s="401" t="s">
        <v>3492</v>
      </c>
      <c r="C136" s="402" t="s">
        <v>3686</v>
      </c>
      <c r="D136" s="403" t="s">
        <v>3687</v>
      </c>
      <c r="E136" s="401" t="s">
        <v>3501</v>
      </c>
      <c r="F136" s="404">
        <v>4</v>
      </c>
      <c r="G136" s="438">
        <v>0</v>
      </c>
      <c r="H136" s="397">
        <f t="shared" si="10"/>
        <v>0</v>
      </c>
      <c r="I136" s="397">
        <f t="shared" si="11"/>
        <v>0</v>
      </c>
      <c r="J136" s="406">
        <v>0.2</v>
      </c>
      <c r="K136" s="407">
        <v>0.2</v>
      </c>
    </row>
    <row r="137" spans="1:11" ht="12.75" customHeight="1">
      <c r="A137" s="408">
        <f t="shared" si="12"/>
        <v>114</v>
      </c>
      <c r="B137" s="409" t="s">
        <v>3492</v>
      </c>
      <c r="C137" s="410" t="s">
        <v>3688</v>
      </c>
      <c r="D137" s="411" t="s">
        <v>3689</v>
      </c>
      <c r="E137" s="409" t="s">
        <v>226</v>
      </c>
      <c r="F137" s="412">
        <f>$K$138</f>
        <v>2.9658000000000007</v>
      </c>
      <c r="G137" s="438">
        <v>0</v>
      </c>
      <c r="H137" s="414">
        <f t="shared" si="10"/>
        <v>0</v>
      </c>
      <c r="I137" s="414">
        <f t="shared" si="11"/>
        <v>0</v>
      </c>
      <c r="J137" s="415">
        <v>0</v>
      </c>
      <c r="K137" s="416">
        <v>0</v>
      </c>
    </row>
    <row r="138" spans="1:11" ht="12.6" customHeight="1">
      <c r="A138" s="417">
        <v>0</v>
      </c>
      <c r="B138" s="418"/>
      <c r="C138" s="419" t="s">
        <v>3650</v>
      </c>
      <c r="D138" s="420" t="s">
        <v>3651</v>
      </c>
      <c r="E138" s="418"/>
      <c r="F138" s="421"/>
      <c r="G138" s="422"/>
      <c r="H138" s="422">
        <f>SUM(H117:H137)</f>
        <v>0</v>
      </c>
      <c r="I138" s="422">
        <f>SUM(I117:I137)</f>
        <v>0</v>
      </c>
      <c r="J138" s="423"/>
      <c r="K138" s="421">
        <f>SUM(K117:K137)</f>
        <v>2.9658000000000007</v>
      </c>
    </row>
    <row r="139" spans="1:11" ht="12.6" customHeight="1">
      <c r="A139" s="417"/>
      <c r="B139" s="418"/>
      <c r="C139" s="387" t="s">
        <v>3650</v>
      </c>
      <c r="D139" s="388" t="s">
        <v>5366</v>
      </c>
      <c r="E139" s="418"/>
      <c r="F139" s="421"/>
      <c r="G139" s="422"/>
      <c r="H139" s="422"/>
      <c r="I139" s="422"/>
      <c r="J139" s="423"/>
      <c r="K139" s="421"/>
    </row>
    <row r="140" spans="1:11" ht="15">
      <c r="A140" s="400">
        <v>115</v>
      </c>
      <c r="B140" s="401" t="s">
        <v>3492</v>
      </c>
      <c r="C140" s="402" t="s">
        <v>5367</v>
      </c>
      <c r="D140" s="403" t="s">
        <v>5364</v>
      </c>
      <c r="E140" s="401" t="s">
        <v>694</v>
      </c>
      <c r="F140" s="404">
        <v>591</v>
      </c>
      <c r="G140" s="438">
        <v>0</v>
      </c>
      <c r="H140" s="397">
        <f aca="true" t="shared" si="13" ref="H140:H150">PRODUCT(F140:G140)</f>
        <v>0</v>
      </c>
      <c r="I140" s="397">
        <f aca="true" t="shared" si="14" ref="I140:I150">H140</f>
        <v>0</v>
      </c>
      <c r="J140" s="406">
        <v>0</v>
      </c>
      <c r="K140" s="407">
        <v>0</v>
      </c>
    </row>
    <row r="141" spans="1:11" ht="15">
      <c r="A141" s="400">
        <f>A140+1</f>
        <v>116</v>
      </c>
      <c r="B141" s="401" t="s">
        <v>3492</v>
      </c>
      <c r="C141" s="402" t="s">
        <v>5367</v>
      </c>
      <c r="D141" s="403" t="s">
        <v>5363</v>
      </c>
      <c r="E141" s="401" t="s">
        <v>222</v>
      </c>
      <c r="F141" s="404">
        <v>2</v>
      </c>
      <c r="G141" s="438">
        <v>0</v>
      </c>
      <c r="H141" s="397">
        <f t="shared" si="13"/>
        <v>0</v>
      </c>
      <c r="I141" s="397">
        <f t="shared" si="14"/>
        <v>0</v>
      </c>
      <c r="J141" s="406">
        <v>0</v>
      </c>
      <c r="K141" s="407">
        <v>0</v>
      </c>
    </row>
    <row r="142" spans="1:11" ht="15">
      <c r="A142" s="400">
        <f aca="true" t="shared" si="15" ref="A142:A150">A141+1</f>
        <v>117</v>
      </c>
      <c r="B142" s="401" t="s">
        <v>3492</v>
      </c>
      <c r="C142" s="402" t="s">
        <v>5367</v>
      </c>
      <c r="D142" s="403" t="s">
        <v>3424</v>
      </c>
      <c r="E142" s="401" t="s">
        <v>694</v>
      </c>
      <c r="F142" s="404">
        <v>100</v>
      </c>
      <c r="G142" s="438">
        <v>0</v>
      </c>
      <c r="H142" s="397">
        <f t="shared" si="13"/>
        <v>0</v>
      </c>
      <c r="I142" s="397">
        <f t="shared" si="14"/>
        <v>0</v>
      </c>
      <c r="J142" s="406">
        <v>0</v>
      </c>
      <c r="K142" s="407">
        <v>0</v>
      </c>
    </row>
    <row r="143" spans="1:11" ht="19.5">
      <c r="A143" s="400">
        <f t="shared" si="15"/>
        <v>118</v>
      </c>
      <c r="B143" s="401" t="s">
        <v>3492</v>
      </c>
      <c r="C143" s="402" t="s">
        <v>5367</v>
      </c>
      <c r="D143" s="403" t="s">
        <v>3425</v>
      </c>
      <c r="E143" s="401" t="s">
        <v>222</v>
      </c>
      <c r="F143" s="404">
        <v>1</v>
      </c>
      <c r="G143" s="438">
        <v>0</v>
      </c>
      <c r="H143" s="397">
        <f t="shared" si="13"/>
        <v>0</v>
      </c>
      <c r="I143" s="397">
        <f t="shared" si="14"/>
        <v>0</v>
      </c>
      <c r="J143" s="406">
        <v>0</v>
      </c>
      <c r="K143" s="407">
        <v>0</v>
      </c>
    </row>
    <row r="144" spans="1:11" ht="15">
      <c r="A144" s="400">
        <f t="shared" si="15"/>
        <v>119</v>
      </c>
      <c r="B144" s="401" t="s">
        <v>3492</v>
      </c>
      <c r="C144" s="402" t="s">
        <v>5367</v>
      </c>
      <c r="D144" s="403" t="s">
        <v>3426</v>
      </c>
      <c r="E144" s="401" t="s">
        <v>222</v>
      </c>
      <c r="F144" s="404">
        <v>1</v>
      </c>
      <c r="G144" s="438">
        <v>0</v>
      </c>
      <c r="H144" s="397">
        <f t="shared" si="13"/>
        <v>0</v>
      </c>
      <c r="I144" s="397">
        <f t="shared" si="14"/>
        <v>0</v>
      </c>
      <c r="J144" s="406">
        <v>0</v>
      </c>
      <c r="K144" s="407">
        <v>0</v>
      </c>
    </row>
    <row r="145" spans="1:11" ht="15">
      <c r="A145" s="400">
        <f t="shared" si="15"/>
        <v>120</v>
      </c>
      <c r="B145" s="401" t="s">
        <v>3492</v>
      </c>
      <c r="C145" s="402" t="s">
        <v>5367</v>
      </c>
      <c r="D145" s="403" t="s">
        <v>3427</v>
      </c>
      <c r="E145" s="401" t="s">
        <v>222</v>
      </c>
      <c r="F145" s="404">
        <v>18</v>
      </c>
      <c r="G145" s="438">
        <v>0</v>
      </c>
      <c r="H145" s="397">
        <f t="shared" si="13"/>
        <v>0</v>
      </c>
      <c r="I145" s="397">
        <f t="shared" si="14"/>
        <v>0</v>
      </c>
      <c r="J145" s="406">
        <v>0</v>
      </c>
      <c r="K145" s="407">
        <v>0</v>
      </c>
    </row>
    <row r="146" spans="1:11" ht="19.5">
      <c r="A146" s="400">
        <f t="shared" si="15"/>
        <v>121</v>
      </c>
      <c r="B146" s="401" t="s">
        <v>3492</v>
      </c>
      <c r="C146" s="402" t="s">
        <v>5367</v>
      </c>
      <c r="D146" s="403" t="s">
        <v>3428</v>
      </c>
      <c r="E146" s="401" t="s">
        <v>206</v>
      </c>
      <c r="F146" s="404">
        <v>104</v>
      </c>
      <c r="G146" s="438">
        <v>0</v>
      </c>
      <c r="H146" s="397">
        <f t="shared" si="13"/>
        <v>0</v>
      </c>
      <c r="I146" s="397">
        <f t="shared" si="14"/>
        <v>0</v>
      </c>
      <c r="J146" s="406">
        <v>0</v>
      </c>
      <c r="K146" s="407">
        <v>0</v>
      </c>
    </row>
    <row r="147" spans="1:11" ht="15">
      <c r="A147" s="400">
        <f t="shared" si="15"/>
        <v>122</v>
      </c>
      <c r="B147" s="401" t="s">
        <v>3492</v>
      </c>
      <c r="C147" s="402" t="s">
        <v>5367</v>
      </c>
      <c r="D147" s="403" t="s">
        <v>3429</v>
      </c>
      <c r="E147" s="401" t="s">
        <v>694</v>
      </c>
      <c r="F147" s="404">
        <v>115</v>
      </c>
      <c r="G147" s="438">
        <v>0</v>
      </c>
      <c r="H147" s="397">
        <f t="shared" si="13"/>
        <v>0</v>
      </c>
      <c r="I147" s="397">
        <f t="shared" si="14"/>
        <v>0</v>
      </c>
      <c r="J147" s="406">
        <v>0</v>
      </c>
      <c r="K147" s="407">
        <v>0</v>
      </c>
    </row>
    <row r="148" spans="1:11" ht="19.5">
      <c r="A148" s="400">
        <f t="shared" si="15"/>
        <v>123</v>
      </c>
      <c r="B148" s="401" t="s">
        <v>3492</v>
      </c>
      <c r="C148" s="402" t="s">
        <v>5367</v>
      </c>
      <c r="D148" s="403" t="s">
        <v>3430</v>
      </c>
      <c r="E148" s="401" t="s">
        <v>5365</v>
      </c>
      <c r="F148" s="404">
        <v>1</v>
      </c>
      <c r="G148" s="438">
        <v>0</v>
      </c>
      <c r="H148" s="397">
        <f t="shared" si="13"/>
        <v>0</v>
      </c>
      <c r="I148" s="397">
        <f t="shared" si="14"/>
        <v>0</v>
      </c>
      <c r="J148" s="406">
        <v>0</v>
      </c>
      <c r="K148" s="407">
        <v>0</v>
      </c>
    </row>
    <row r="149" spans="1:11" ht="15">
      <c r="A149" s="400">
        <f t="shared" si="15"/>
        <v>124</v>
      </c>
      <c r="B149" s="401" t="s">
        <v>3492</v>
      </c>
      <c r="C149" s="402" t="s">
        <v>5367</v>
      </c>
      <c r="D149" s="403" t="s">
        <v>3431</v>
      </c>
      <c r="E149" s="401" t="s">
        <v>1645</v>
      </c>
      <c r="F149" s="404">
        <v>18</v>
      </c>
      <c r="G149" s="438">
        <v>0</v>
      </c>
      <c r="H149" s="397">
        <f t="shared" si="13"/>
        <v>0</v>
      </c>
      <c r="I149" s="397">
        <f t="shared" si="14"/>
        <v>0</v>
      </c>
      <c r="J149" s="406">
        <v>0</v>
      </c>
      <c r="K149" s="407">
        <v>0</v>
      </c>
    </row>
    <row r="150" spans="1:11" ht="12.75" customHeight="1">
      <c r="A150" s="408">
        <f t="shared" si="15"/>
        <v>125</v>
      </c>
      <c r="B150" s="409" t="s">
        <v>3492</v>
      </c>
      <c r="C150" s="410" t="s">
        <v>3551</v>
      </c>
      <c r="D150" s="411" t="s">
        <v>3552</v>
      </c>
      <c r="E150" s="409" t="s">
        <v>226</v>
      </c>
      <c r="F150" s="412">
        <f>$K$151</f>
        <v>0.25</v>
      </c>
      <c r="G150" s="438">
        <v>0</v>
      </c>
      <c r="H150" s="397">
        <f t="shared" si="13"/>
        <v>0</v>
      </c>
      <c r="I150" s="397">
        <f t="shared" si="14"/>
        <v>0</v>
      </c>
      <c r="J150" s="415">
        <v>0</v>
      </c>
      <c r="K150" s="416">
        <v>0</v>
      </c>
    </row>
    <row r="151" spans="1:11" ht="12.6" customHeight="1">
      <c r="A151" s="417">
        <v>0</v>
      </c>
      <c r="B151" s="418"/>
      <c r="C151" s="419" t="s">
        <v>3650</v>
      </c>
      <c r="D151" s="420" t="s">
        <v>5366</v>
      </c>
      <c r="E151" s="418"/>
      <c r="F151" s="421"/>
      <c r="G151" s="422"/>
      <c r="H151" s="422">
        <f>SUM(H140:H150)</f>
        <v>0</v>
      </c>
      <c r="I151" s="422">
        <f>SUM(I140:I149)</f>
        <v>0</v>
      </c>
      <c r="J151" s="423"/>
      <c r="K151" s="421">
        <v>0.25</v>
      </c>
    </row>
    <row r="152" spans="1:11" ht="15" customHeight="1">
      <c r="A152" s="385">
        <v>0</v>
      </c>
      <c r="B152" s="386"/>
      <c r="C152" s="387" t="s">
        <v>2427</v>
      </c>
      <c r="D152" s="388" t="s">
        <v>3690</v>
      </c>
      <c r="E152" s="386"/>
      <c r="F152" s="389"/>
      <c r="G152" s="390"/>
      <c r="H152" s="390"/>
      <c r="I152" s="390"/>
      <c r="J152" s="391"/>
      <c r="K152" s="389"/>
    </row>
    <row r="153" spans="1:11" ht="18.75" customHeight="1">
      <c r="A153" s="392">
        <v>126</v>
      </c>
      <c r="B153" s="393" t="s">
        <v>2427</v>
      </c>
      <c r="C153" s="394" t="s">
        <v>3691</v>
      </c>
      <c r="D153" s="395" t="s">
        <v>3692</v>
      </c>
      <c r="E153" s="393" t="s">
        <v>694</v>
      </c>
      <c r="F153" s="396">
        <v>40</v>
      </c>
      <c r="G153" s="438">
        <v>0</v>
      </c>
      <c r="H153" s="397">
        <f>PRODUCT(F153:G153)</f>
        <v>0</v>
      </c>
      <c r="I153" s="397">
        <f>H153</f>
        <v>0</v>
      </c>
      <c r="J153" s="398">
        <v>0</v>
      </c>
      <c r="K153" s="399">
        <v>0</v>
      </c>
    </row>
    <row r="154" spans="1:11" ht="12.75" customHeight="1">
      <c r="A154" s="408">
        <v>127</v>
      </c>
      <c r="B154" s="409" t="s">
        <v>2427</v>
      </c>
      <c r="C154" s="410" t="s">
        <v>3693</v>
      </c>
      <c r="D154" s="411" t="s">
        <v>3694</v>
      </c>
      <c r="E154" s="409" t="s">
        <v>694</v>
      </c>
      <c r="F154" s="412">
        <v>142</v>
      </c>
      <c r="G154" s="438">
        <v>0</v>
      </c>
      <c r="H154" s="414">
        <f>PRODUCT(F154:G154)</f>
        <v>0</v>
      </c>
      <c r="I154" s="414">
        <f>H154</f>
        <v>0</v>
      </c>
      <c r="J154" s="415">
        <v>0</v>
      </c>
      <c r="K154" s="416">
        <v>0</v>
      </c>
    </row>
    <row r="155" spans="1:11" ht="12.6" customHeight="1">
      <c r="A155" s="417">
        <v>0</v>
      </c>
      <c r="B155" s="418"/>
      <c r="C155" s="419" t="s">
        <v>2427</v>
      </c>
      <c r="D155" s="420" t="s">
        <v>3690</v>
      </c>
      <c r="E155" s="418"/>
      <c r="F155" s="421"/>
      <c r="G155" s="422"/>
      <c r="H155" s="422">
        <f>SUM(H153:H154)</f>
        <v>0</v>
      </c>
      <c r="I155" s="422">
        <f>SUM(I153:I154)</f>
        <v>0</v>
      </c>
      <c r="J155" s="423"/>
      <c r="K155" s="421">
        <v>0</v>
      </c>
    </row>
    <row r="156" spans="1:11" ht="17.45" customHeight="1">
      <c r="A156" s="424"/>
      <c r="B156" s="425"/>
      <c r="C156" s="426"/>
      <c r="D156" s="427" t="s">
        <v>3695</v>
      </c>
      <c r="E156" s="425"/>
      <c r="F156" s="428"/>
      <c r="G156" s="429"/>
      <c r="H156" s="429">
        <f>H32+H48+H65+H115+H138+H155+H151</f>
        <v>0</v>
      </c>
      <c r="I156" s="429">
        <f>I32+I48+I65+I115+I138+I155+I151</f>
        <v>0</v>
      </c>
      <c r="J156" s="430"/>
      <c r="K156" s="428">
        <v>5.915540000000002</v>
      </c>
    </row>
    <row r="157" spans="1:11" ht="20.1" customHeight="1">
      <c r="A157" s="431"/>
      <c r="B157" s="432"/>
      <c r="C157" s="433"/>
      <c r="D157" s="434" t="s">
        <v>2683</v>
      </c>
      <c r="E157" s="432"/>
      <c r="F157" s="435"/>
      <c r="G157" s="436"/>
      <c r="H157" s="436">
        <f>H13+H156</f>
        <v>0</v>
      </c>
      <c r="I157" s="436">
        <f>I13+I156</f>
        <v>0</v>
      </c>
      <c r="J157" s="437"/>
      <c r="K157" s="435">
        <v>5.915540000000002</v>
      </c>
    </row>
  </sheetData>
  <mergeCells count="1">
    <mergeCell ref="A1:K1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landscape" scale="95" r:id="rId1"/>
  <headerFooter alignWithMargins="0">
    <oddFooter>&amp;CStránka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4675A-CA63-4ED3-B357-54484087F3B2}">
  <sheetPr transitionEvaluation="1" transitionEntry="1">
    <pageSetUpPr fitToPage="1"/>
  </sheetPr>
  <dimension ref="A1:G49"/>
  <sheetViews>
    <sheetView showGridLines="0" workbookViewId="0" topLeftCell="A19">
      <selection activeCell="K37" sqref="K37"/>
    </sheetView>
  </sheetViews>
  <sheetFormatPr defaultColWidth="0" defaultRowHeight="15"/>
  <cols>
    <col min="1" max="1" width="23.7109375" style="575" customWidth="1"/>
    <col min="2" max="2" width="10.00390625" style="575" customWidth="1"/>
    <col min="3" max="3" width="9.8515625" style="575" customWidth="1"/>
    <col min="4" max="4" width="14.57421875" style="575" customWidth="1"/>
    <col min="5" max="5" width="4.421875" style="575" customWidth="1"/>
    <col min="6" max="6" width="11.28125" style="574" customWidth="1"/>
    <col min="7" max="7" width="14.140625" style="593" customWidth="1"/>
    <col min="8" max="202" width="10.28125" style="574" customWidth="1"/>
    <col min="203" max="213" width="0" style="574" hidden="1" customWidth="1"/>
    <col min="214" max="214" width="23.7109375" style="574" customWidth="1"/>
    <col min="215" max="215" width="10.00390625" style="574" customWidth="1"/>
    <col min="216" max="216" width="9.8515625" style="574" customWidth="1"/>
    <col min="217" max="217" width="14.57421875" style="574" customWidth="1"/>
    <col min="218" max="218" width="4.421875" style="574" customWidth="1"/>
    <col min="219" max="219" width="8.140625" style="574" customWidth="1"/>
    <col min="220" max="220" width="14.140625" style="574" customWidth="1"/>
    <col min="221" max="458" width="10.28125" style="574" customWidth="1"/>
    <col min="459" max="469" width="0" style="574" hidden="1" customWidth="1"/>
    <col min="470" max="470" width="23.7109375" style="574" customWidth="1"/>
    <col min="471" max="471" width="10.00390625" style="574" customWidth="1"/>
    <col min="472" max="472" width="9.8515625" style="574" customWidth="1"/>
    <col min="473" max="473" width="14.57421875" style="574" customWidth="1"/>
    <col min="474" max="474" width="4.421875" style="574" customWidth="1"/>
    <col min="475" max="475" width="8.140625" style="574" customWidth="1"/>
    <col min="476" max="476" width="14.140625" style="574" customWidth="1"/>
    <col min="477" max="714" width="10.28125" style="574" customWidth="1"/>
    <col min="715" max="725" width="0" style="574" hidden="1" customWidth="1"/>
    <col min="726" max="726" width="23.7109375" style="574" customWidth="1"/>
    <col min="727" max="727" width="10.00390625" style="574" customWidth="1"/>
    <col min="728" max="728" width="9.8515625" style="574" customWidth="1"/>
    <col min="729" max="729" width="14.57421875" style="574" customWidth="1"/>
    <col min="730" max="730" width="4.421875" style="574" customWidth="1"/>
    <col min="731" max="731" width="8.140625" style="574" customWidth="1"/>
    <col min="732" max="732" width="14.140625" style="574" customWidth="1"/>
    <col min="733" max="970" width="10.28125" style="574" customWidth="1"/>
    <col min="971" max="981" width="0" style="574" hidden="1" customWidth="1"/>
    <col min="982" max="982" width="23.7109375" style="574" customWidth="1"/>
    <col min="983" max="983" width="10.00390625" style="574" customWidth="1"/>
    <col min="984" max="984" width="9.8515625" style="574" customWidth="1"/>
    <col min="985" max="985" width="14.57421875" style="574" customWidth="1"/>
    <col min="986" max="986" width="4.421875" style="574" customWidth="1"/>
    <col min="987" max="987" width="8.140625" style="574" customWidth="1"/>
    <col min="988" max="988" width="14.140625" style="574" customWidth="1"/>
    <col min="989" max="1226" width="10.28125" style="574" customWidth="1"/>
    <col min="1227" max="1237" width="0" style="574" hidden="1" customWidth="1"/>
    <col min="1238" max="1238" width="23.7109375" style="574" customWidth="1"/>
    <col min="1239" max="1239" width="10.00390625" style="574" customWidth="1"/>
    <col min="1240" max="1240" width="9.8515625" style="574" customWidth="1"/>
    <col min="1241" max="1241" width="14.57421875" style="574" customWidth="1"/>
    <col min="1242" max="1242" width="4.421875" style="574" customWidth="1"/>
    <col min="1243" max="1243" width="8.140625" style="574" customWidth="1"/>
    <col min="1244" max="1244" width="14.140625" style="574" customWidth="1"/>
    <col min="1245" max="1482" width="10.28125" style="574" customWidth="1"/>
    <col min="1483" max="1493" width="0" style="574" hidden="1" customWidth="1"/>
    <col min="1494" max="1494" width="23.7109375" style="574" customWidth="1"/>
    <col min="1495" max="1495" width="10.00390625" style="574" customWidth="1"/>
    <col min="1496" max="1496" width="9.8515625" style="574" customWidth="1"/>
    <col min="1497" max="1497" width="14.57421875" style="574" customWidth="1"/>
    <col min="1498" max="1498" width="4.421875" style="574" customWidth="1"/>
    <col min="1499" max="1499" width="8.140625" style="574" customWidth="1"/>
    <col min="1500" max="1500" width="14.140625" style="574" customWidth="1"/>
    <col min="1501" max="1738" width="10.28125" style="574" customWidth="1"/>
    <col min="1739" max="1749" width="0" style="574" hidden="1" customWidth="1"/>
    <col min="1750" max="1750" width="23.7109375" style="574" customWidth="1"/>
    <col min="1751" max="1751" width="10.00390625" style="574" customWidth="1"/>
    <col min="1752" max="1752" width="9.8515625" style="574" customWidth="1"/>
    <col min="1753" max="1753" width="14.57421875" style="574" customWidth="1"/>
    <col min="1754" max="1754" width="4.421875" style="574" customWidth="1"/>
    <col min="1755" max="1755" width="8.140625" style="574" customWidth="1"/>
    <col min="1756" max="1756" width="14.140625" style="574" customWidth="1"/>
    <col min="1757" max="1994" width="10.28125" style="574" customWidth="1"/>
    <col min="1995" max="2005" width="0" style="574" hidden="1" customWidth="1"/>
    <col min="2006" max="2006" width="23.7109375" style="574" customWidth="1"/>
    <col min="2007" max="2007" width="10.00390625" style="574" customWidth="1"/>
    <col min="2008" max="2008" width="9.8515625" style="574" customWidth="1"/>
    <col min="2009" max="2009" width="14.57421875" style="574" customWidth="1"/>
    <col min="2010" max="2010" width="4.421875" style="574" customWidth="1"/>
    <col min="2011" max="2011" width="8.140625" style="574" customWidth="1"/>
    <col min="2012" max="2012" width="14.140625" style="574" customWidth="1"/>
    <col min="2013" max="2250" width="10.28125" style="574" customWidth="1"/>
    <col min="2251" max="2261" width="0" style="574" hidden="1" customWidth="1"/>
    <col min="2262" max="2262" width="23.7109375" style="574" customWidth="1"/>
    <col min="2263" max="2263" width="10.00390625" style="574" customWidth="1"/>
    <col min="2264" max="2264" width="9.8515625" style="574" customWidth="1"/>
    <col min="2265" max="2265" width="14.57421875" style="574" customWidth="1"/>
    <col min="2266" max="2266" width="4.421875" style="574" customWidth="1"/>
    <col min="2267" max="2267" width="8.140625" style="574" customWidth="1"/>
    <col min="2268" max="2268" width="14.140625" style="574" customWidth="1"/>
    <col min="2269" max="2506" width="10.28125" style="574" customWidth="1"/>
    <col min="2507" max="2517" width="0" style="574" hidden="1" customWidth="1"/>
    <col min="2518" max="2518" width="23.7109375" style="574" customWidth="1"/>
    <col min="2519" max="2519" width="10.00390625" style="574" customWidth="1"/>
    <col min="2520" max="2520" width="9.8515625" style="574" customWidth="1"/>
    <col min="2521" max="2521" width="14.57421875" style="574" customWidth="1"/>
    <col min="2522" max="2522" width="4.421875" style="574" customWidth="1"/>
    <col min="2523" max="2523" width="8.140625" style="574" customWidth="1"/>
    <col min="2524" max="2524" width="14.140625" style="574" customWidth="1"/>
    <col min="2525" max="2762" width="10.28125" style="574" customWidth="1"/>
    <col min="2763" max="2773" width="0" style="574" hidden="1" customWidth="1"/>
    <col min="2774" max="2774" width="23.7109375" style="574" customWidth="1"/>
    <col min="2775" max="2775" width="10.00390625" style="574" customWidth="1"/>
    <col min="2776" max="2776" width="9.8515625" style="574" customWidth="1"/>
    <col min="2777" max="2777" width="14.57421875" style="574" customWidth="1"/>
    <col min="2778" max="2778" width="4.421875" style="574" customWidth="1"/>
    <col min="2779" max="2779" width="8.140625" style="574" customWidth="1"/>
    <col min="2780" max="2780" width="14.140625" style="574" customWidth="1"/>
    <col min="2781" max="3018" width="10.28125" style="574" customWidth="1"/>
    <col min="3019" max="3029" width="0" style="574" hidden="1" customWidth="1"/>
    <col min="3030" max="3030" width="23.7109375" style="574" customWidth="1"/>
    <col min="3031" max="3031" width="10.00390625" style="574" customWidth="1"/>
    <col min="3032" max="3032" width="9.8515625" style="574" customWidth="1"/>
    <col min="3033" max="3033" width="14.57421875" style="574" customWidth="1"/>
    <col min="3034" max="3034" width="4.421875" style="574" customWidth="1"/>
    <col min="3035" max="3035" width="8.140625" style="574" customWidth="1"/>
    <col min="3036" max="3036" width="14.140625" style="574" customWidth="1"/>
    <col min="3037" max="3274" width="10.28125" style="574" customWidth="1"/>
    <col min="3275" max="3285" width="0" style="574" hidden="1" customWidth="1"/>
    <col min="3286" max="3286" width="23.7109375" style="574" customWidth="1"/>
    <col min="3287" max="3287" width="10.00390625" style="574" customWidth="1"/>
    <col min="3288" max="3288" width="9.8515625" style="574" customWidth="1"/>
    <col min="3289" max="3289" width="14.57421875" style="574" customWidth="1"/>
    <col min="3290" max="3290" width="4.421875" style="574" customWidth="1"/>
    <col min="3291" max="3291" width="8.140625" style="574" customWidth="1"/>
    <col min="3292" max="3292" width="14.140625" style="574" customWidth="1"/>
    <col min="3293" max="3530" width="10.28125" style="574" customWidth="1"/>
    <col min="3531" max="3541" width="0" style="574" hidden="1" customWidth="1"/>
    <col min="3542" max="3542" width="23.7109375" style="574" customWidth="1"/>
    <col min="3543" max="3543" width="10.00390625" style="574" customWidth="1"/>
    <col min="3544" max="3544" width="9.8515625" style="574" customWidth="1"/>
    <col min="3545" max="3545" width="14.57421875" style="574" customWidth="1"/>
    <col min="3546" max="3546" width="4.421875" style="574" customWidth="1"/>
    <col min="3547" max="3547" width="8.140625" style="574" customWidth="1"/>
    <col min="3548" max="3548" width="14.140625" style="574" customWidth="1"/>
    <col min="3549" max="3786" width="10.28125" style="574" customWidth="1"/>
    <col min="3787" max="3797" width="0" style="574" hidden="1" customWidth="1"/>
    <col min="3798" max="3798" width="23.7109375" style="574" customWidth="1"/>
    <col min="3799" max="3799" width="10.00390625" style="574" customWidth="1"/>
    <col min="3800" max="3800" width="9.8515625" style="574" customWidth="1"/>
    <col min="3801" max="3801" width="14.57421875" style="574" customWidth="1"/>
    <col min="3802" max="3802" width="4.421875" style="574" customWidth="1"/>
    <col min="3803" max="3803" width="8.140625" style="574" customWidth="1"/>
    <col min="3804" max="3804" width="14.140625" style="574" customWidth="1"/>
    <col min="3805" max="4042" width="10.28125" style="574" customWidth="1"/>
    <col min="4043" max="4053" width="0" style="574" hidden="1" customWidth="1"/>
    <col min="4054" max="4054" width="23.7109375" style="574" customWidth="1"/>
    <col min="4055" max="4055" width="10.00390625" style="574" customWidth="1"/>
    <col min="4056" max="4056" width="9.8515625" style="574" customWidth="1"/>
    <col min="4057" max="4057" width="14.57421875" style="574" customWidth="1"/>
    <col min="4058" max="4058" width="4.421875" style="574" customWidth="1"/>
    <col min="4059" max="4059" width="8.140625" style="574" customWidth="1"/>
    <col min="4060" max="4060" width="14.140625" style="574" customWidth="1"/>
    <col min="4061" max="4298" width="10.28125" style="574" customWidth="1"/>
    <col min="4299" max="4309" width="0" style="574" hidden="1" customWidth="1"/>
    <col min="4310" max="4310" width="23.7109375" style="574" customWidth="1"/>
    <col min="4311" max="4311" width="10.00390625" style="574" customWidth="1"/>
    <col min="4312" max="4312" width="9.8515625" style="574" customWidth="1"/>
    <col min="4313" max="4313" width="14.57421875" style="574" customWidth="1"/>
    <col min="4314" max="4314" width="4.421875" style="574" customWidth="1"/>
    <col min="4315" max="4315" width="8.140625" style="574" customWidth="1"/>
    <col min="4316" max="4316" width="14.140625" style="574" customWidth="1"/>
    <col min="4317" max="4554" width="10.28125" style="574" customWidth="1"/>
    <col min="4555" max="4565" width="0" style="574" hidden="1" customWidth="1"/>
    <col min="4566" max="4566" width="23.7109375" style="574" customWidth="1"/>
    <col min="4567" max="4567" width="10.00390625" style="574" customWidth="1"/>
    <col min="4568" max="4568" width="9.8515625" style="574" customWidth="1"/>
    <col min="4569" max="4569" width="14.57421875" style="574" customWidth="1"/>
    <col min="4570" max="4570" width="4.421875" style="574" customWidth="1"/>
    <col min="4571" max="4571" width="8.140625" style="574" customWidth="1"/>
    <col min="4572" max="4572" width="14.140625" style="574" customWidth="1"/>
    <col min="4573" max="4810" width="10.28125" style="574" customWidth="1"/>
    <col min="4811" max="4821" width="0" style="574" hidden="1" customWidth="1"/>
    <col min="4822" max="4822" width="23.7109375" style="574" customWidth="1"/>
    <col min="4823" max="4823" width="10.00390625" style="574" customWidth="1"/>
    <col min="4824" max="4824" width="9.8515625" style="574" customWidth="1"/>
    <col min="4825" max="4825" width="14.57421875" style="574" customWidth="1"/>
    <col min="4826" max="4826" width="4.421875" style="574" customWidth="1"/>
    <col min="4827" max="4827" width="8.140625" style="574" customWidth="1"/>
    <col min="4828" max="4828" width="14.140625" style="574" customWidth="1"/>
    <col min="4829" max="5066" width="10.28125" style="574" customWidth="1"/>
    <col min="5067" max="5077" width="0" style="574" hidden="1" customWidth="1"/>
    <col min="5078" max="5078" width="23.7109375" style="574" customWidth="1"/>
    <col min="5079" max="5079" width="10.00390625" style="574" customWidth="1"/>
    <col min="5080" max="5080" width="9.8515625" style="574" customWidth="1"/>
    <col min="5081" max="5081" width="14.57421875" style="574" customWidth="1"/>
    <col min="5082" max="5082" width="4.421875" style="574" customWidth="1"/>
    <col min="5083" max="5083" width="8.140625" style="574" customWidth="1"/>
    <col min="5084" max="5084" width="14.140625" style="574" customWidth="1"/>
    <col min="5085" max="5322" width="10.28125" style="574" customWidth="1"/>
    <col min="5323" max="5333" width="0" style="574" hidden="1" customWidth="1"/>
    <col min="5334" max="5334" width="23.7109375" style="574" customWidth="1"/>
    <col min="5335" max="5335" width="10.00390625" style="574" customWidth="1"/>
    <col min="5336" max="5336" width="9.8515625" style="574" customWidth="1"/>
    <col min="5337" max="5337" width="14.57421875" style="574" customWidth="1"/>
    <col min="5338" max="5338" width="4.421875" style="574" customWidth="1"/>
    <col min="5339" max="5339" width="8.140625" style="574" customWidth="1"/>
    <col min="5340" max="5340" width="14.140625" style="574" customWidth="1"/>
    <col min="5341" max="5578" width="10.28125" style="574" customWidth="1"/>
    <col min="5579" max="5589" width="0" style="574" hidden="1" customWidth="1"/>
    <col min="5590" max="5590" width="23.7109375" style="574" customWidth="1"/>
    <col min="5591" max="5591" width="10.00390625" style="574" customWidth="1"/>
    <col min="5592" max="5592" width="9.8515625" style="574" customWidth="1"/>
    <col min="5593" max="5593" width="14.57421875" style="574" customWidth="1"/>
    <col min="5594" max="5594" width="4.421875" style="574" customWidth="1"/>
    <col min="5595" max="5595" width="8.140625" style="574" customWidth="1"/>
    <col min="5596" max="5596" width="14.140625" style="574" customWidth="1"/>
    <col min="5597" max="5834" width="10.28125" style="574" customWidth="1"/>
    <col min="5835" max="5845" width="0" style="574" hidden="1" customWidth="1"/>
    <col min="5846" max="5846" width="23.7109375" style="574" customWidth="1"/>
    <col min="5847" max="5847" width="10.00390625" style="574" customWidth="1"/>
    <col min="5848" max="5848" width="9.8515625" style="574" customWidth="1"/>
    <col min="5849" max="5849" width="14.57421875" style="574" customWidth="1"/>
    <col min="5850" max="5850" width="4.421875" style="574" customWidth="1"/>
    <col min="5851" max="5851" width="8.140625" style="574" customWidth="1"/>
    <col min="5852" max="5852" width="14.140625" style="574" customWidth="1"/>
    <col min="5853" max="6090" width="10.28125" style="574" customWidth="1"/>
    <col min="6091" max="6101" width="0" style="574" hidden="1" customWidth="1"/>
    <col min="6102" max="6102" width="23.7109375" style="574" customWidth="1"/>
    <col min="6103" max="6103" width="10.00390625" style="574" customWidth="1"/>
    <col min="6104" max="6104" width="9.8515625" style="574" customWidth="1"/>
    <col min="6105" max="6105" width="14.57421875" style="574" customWidth="1"/>
    <col min="6106" max="6106" width="4.421875" style="574" customWidth="1"/>
    <col min="6107" max="6107" width="8.140625" style="574" customWidth="1"/>
    <col min="6108" max="6108" width="14.140625" style="574" customWidth="1"/>
    <col min="6109" max="6346" width="10.28125" style="574" customWidth="1"/>
    <col min="6347" max="6357" width="0" style="574" hidden="1" customWidth="1"/>
    <col min="6358" max="6358" width="23.7109375" style="574" customWidth="1"/>
    <col min="6359" max="6359" width="10.00390625" style="574" customWidth="1"/>
    <col min="6360" max="6360" width="9.8515625" style="574" customWidth="1"/>
    <col min="6361" max="6361" width="14.57421875" style="574" customWidth="1"/>
    <col min="6362" max="6362" width="4.421875" style="574" customWidth="1"/>
    <col min="6363" max="6363" width="8.140625" style="574" customWidth="1"/>
    <col min="6364" max="6364" width="14.140625" style="574" customWidth="1"/>
    <col min="6365" max="6602" width="10.28125" style="574" customWidth="1"/>
    <col min="6603" max="6613" width="0" style="574" hidden="1" customWidth="1"/>
    <col min="6614" max="6614" width="23.7109375" style="574" customWidth="1"/>
    <col min="6615" max="6615" width="10.00390625" style="574" customWidth="1"/>
    <col min="6616" max="6616" width="9.8515625" style="574" customWidth="1"/>
    <col min="6617" max="6617" width="14.57421875" style="574" customWidth="1"/>
    <col min="6618" max="6618" width="4.421875" style="574" customWidth="1"/>
    <col min="6619" max="6619" width="8.140625" style="574" customWidth="1"/>
    <col min="6620" max="6620" width="14.140625" style="574" customWidth="1"/>
    <col min="6621" max="6858" width="10.28125" style="574" customWidth="1"/>
    <col min="6859" max="6869" width="0" style="574" hidden="1" customWidth="1"/>
    <col min="6870" max="6870" width="23.7109375" style="574" customWidth="1"/>
    <col min="6871" max="6871" width="10.00390625" style="574" customWidth="1"/>
    <col min="6872" max="6872" width="9.8515625" style="574" customWidth="1"/>
    <col min="6873" max="6873" width="14.57421875" style="574" customWidth="1"/>
    <col min="6874" max="6874" width="4.421875" style="574" customWidth="1"/>
    <col min="6875" max="6875" width="8.140625" style="574" customWidth="1"/>
    <col min="6876" max="6876" width="14.140625" style="574" customWidth="1"/>
    <col min="6877" max="7114" width="10.28125" style="574" customWidth="1"/>
    <col min="7115" max="7125" width="0" style="574" hidden="1" customWidth="1"/>
    <col min="7126" max="7126" width="23.7109375" style="574" customWidth="1"/>
    <col min="7127" max="7127" width="10.00390625" style="574" customWidth="1"/>
    <col min="7128" max="7128" width="9.8515625" style="574" customWidth="1"/>
    <col min="7129" max="7129" width="14.57421875" style="574" customWidth="1"/>
    <col min="7130" max="7130" width="4.421875" style="574" customWidth="1"/>
    <col min="7131" max="7131" width="8.140625" style="574" customWidth="1"/>
    <col min="7132" max="7132" width="14.140625" style="574" customWidth="1"/>
    <col min="7133" max="7370" width="10.28125" style="574" customWidth="1"/>
    <col min="7371" max="7381" width="0" style="574" hidden="1" customWidth="1"/>
    <col min="7382" max="7382" width="23.7109375" style="574" customWidth="1"/>
    <col min="7383" max="7383" width="10.00390625" style="574" customWidth="1"/>
    <col min="7384" max="7384" width="9.8515625" style="574" customWidth="1"/>
    <col min="7385" max="7385" width="14.57421875" style="574" customWidth="1"/>
    <col min="7386" max="7386" width="4.421875" style="574" customWidth="1"/>
    <col min="7387" max="7387" width="8.140625" style="574" customWidth="1"/>
    <col min="7388" max="7388" width="14.140625" style="574" customWidth="1"/>
    <col min="7389" max="7626" width="10.28125" style="574" customWidth="1"/>
    <col min="7627" max="7637" width="0" style="574" hidden="1" customWidth="1"/>
    <col min="7638" max="7638" width="23.7109375" style="574" customWidth="1"/>
    <col min="7639" max="7639" width="10.00390625" style="574" customWidth="1"/>
    <col min="7640" max="7640" width="9.8515625" style="574" customWidth="1"/>
    <col min="7641" max="7641" width="14.57421875" style="574" customWidth="1"/>
    <col min="7642" max="7642" width="4.421875" style="574" customWidth="1"/>
    <col min="7643" max="7643" width="8.140625" style="574" customWidth="1"/>
    <col min="7644" max="7644" width="14.140625" style="574" customWidth="1"/>
    <col min="7645" max="7882" width="10.28125" style="574" customWidth="1"/>
    <col min="7883" max="7893" width="0" style="574" hidden="1" customWidth="1"/>
    <col min="7894" max="7894" width="23.7109375" style="574" customWidth="1"/>
    <col min="7895" max="7895" width="10.00390625" style="574" customWidth="1"/>
    <col min="7896" max="7896" width="9.8515625" style="574" customWidth="1"/>
    <col min="7897" max="7897" width="14.57421875" style="574" customWidth="1"/>
    <col min="7898" max="7898" width="4.421875" style="574" customWidth="1"/>
    <col min="7899" max="7899" width="8.140625" style="574" customWidth="1"/>
    <col min="7900" max="7900" width="14.140625" style="574" customWidth="1"/>
    <col min="7901" max="8138" width="10.28125" style="574" customWidth="1"/>
    <col min="8139" max="8149" width="0" style="574" hidden="1" customWidth="1"/>
    <col min="8150" max="8150" width="23.7109375" style="574" customWidth="1"/>
    <col min="8151" max="8151" width="10.00390625" style="574" customWidth="1"/>
    <col min="8152" max="8152" width="9.8515625" style="574" customWidth="1"/>
    <col min="8153" max="8153" width="14.57421875" style="574" customWidth="1"/>
    <col min="8154" max="8154" width="4.421875" style="574" customWidth="1"/>
    <col min="8155" max="8155" width="8.140625" style="574" customWidth="1"/>
    <col min="8156" max="8156" width="14.140625" style="574" customWidth="1"/>
    <col min="8157" max="8394" width="10.28125" style="574" customWidth="1"/>
    <col min="8395" max="8405" width="0" style="574" hidden="1" customWidth="1"/>
    <col min="8406" max="8406" width="23.7109375" style="574" customWidth="1"/>
    <col min="8407" max="8407" width="10.00390625" style="574" customWidth="1"/>
    <col min="8408" max="8408" width="9.8515625" style="574" customWidth="1"/>
    <col min="8409" max="8409" width="14.57421875" style="574" customWidth="1"/>
    <col min="8410" max="8410" width="4.421875" style="574" customWidth="1"/>
    <col min="8411" max="8411" width="8.140625" style="574" customWidth="1"/>
    <col min="8412" max="8412" width="14.140625" style="574" customWidth="1"/>
    <col min="8413" max="8650" width="10.28125" style="574" customWidth="1"/>
    <col min="8651" max="8661" width="0" style="574" hidden="1" customWidth="1"/>
    <col min="8662" max="8662" width="23.7109375" style="574" customWidth="1"/>
    <col min="8663" max="8663" width="10.00390625" style="574" customWidth="1"/>
    <col min="8664" max="8664" width="9.8515625" style="574" customWidth="1"/>
    <col min="8665" max="8665" width="14.57421875" style="574" customWidth="1"/>
    <col min="8666" max="8666" width="4.421875" style="574" customWidth="1"/>
    <col min="8667" max="8667" width="8.140625" style="574" customWidth="1"/>
    <col min="8668" max="8668" width="14.140625" style="574" customWidth="1"/>
    <col min="8669" max="8906" width="10.28125" style="574" customWidth="1"/>
    <col min="8907" max="8917" width="0" style="574" hidden="1" customWidth="1"/>
    <col min="8918" max="8918" width="23.7109375" style="574" customWidth="1"/>
    <col min="8919" max="8919" width="10.00390625" style="574" customWidth="1"/>
    <col min="8920" max="8920" width="9.8515625" style="574" customWidth="1"/>
    <col min="8921" max="8921" width="14.57421875" style="574" customWidth="1"/>
    <col min="8922" max="8922" width="4.421875" style="574" customWidth="1"/>
    <col min="8923" max="8923" width="8.140625" style="574" customWidth="1"/>
    <col min="8924" max="8924" width="14.140625" style="574" customWidth="1"/>
    <col min="8925" max="9162" width="10.28125" style="574" customWidth="1"/>
    <col min="9163" max="9173" width="0" style="574" hidden="1" customWidth="1"/>
    <col min="9174" max="9174" width="23.7109375" style="574" customWidth="1"/>
    <col min="9175" max="9175" width="10.00390625" style="574" customWidth="1"/>
    <col min="9176" max="9176" width="9.8515625" style="574" customWidth="1"/>
    <col min="9177" max="9177" width="14.57421875" style="574" customWidth="1"/>
    <col min="9178" max="9178" width="4.421875" style="574" customWidth="1"/>
    <col min="9179" max="9179" width="8.140625" style="574" customWidth="1"/>
    <col min="9180" max="9180" width="14.140625" style="574" customWidth="1"/>
    <col min="9181" max="9418" width="10.28125" style="574" customWidth="1"/>
    <col min="9419" max="9429" width="0" style="574" hidden="1" customWidth="1"/>
    <col min="9430" max="9430" width="23.7109375" style="574" customWidth="1"/>
    <col min="9431" max="9431" width="10.00390625" style="574" customWidth="1"/>
    <col min="9432" max="9432" width="9.8515625" style="574" customWidth="1"/>
    <col min="9433" max="9433" width="14.57421875" style="574" customWidth="1"/>
    <col min="9434" max="9434" width="4.421875" style="574" customWidth="1"/>
    <col min="9435" max="9435" width="8.140625" style="574" customWidth="1"/>
    <col min="9436" max="9436" width="14.140625" style="574" customWidth="1"/>
    <col min="9437" max="9674" width="10.28125" style="574" customWidth="1"/>
    <col min="9675" max="9685" width="0" style="574" hidden="1" customWidth="1"/>
    <col min="9686" max="9686" width="23.7109375" style="574" customWidth="1"/>
    <col min="9687" max="9687" width="10.00390625" style="574" customWidth="1"/>
    <col min="9688" max="9688" width="9.8515625" style="574" customWidth="1"/>
    <col min="9689" max="9689" width="14.57421875" style="574" customWidth="1"/>
    <col min="9690" max="9690" width="4.421875" style="574" customWidth="1"/>
    <col min="9691" max="9691" width="8.140625" style="574" customWidth="1"/>
    <col min="9692" max="9692" width="14.140625" style="574" customWidth="1"/>
    <col min="9693" max="9930" width="10.28125" style="574" customWidth="1"/>
    <col min="9931" max="9941" width="0" style="574" hidden="1" customWidth="1"/>
    <col min="9942" max="9942" width="23.7109375" style="574" customWidth="1"/>
    <col min="9943" max="9943" width="10.00390625" style="574" customWidth="1"/>
    <col min="9944" max="9944" width="9.8515625" style="574" customWidth="1"/>
    <col min="9945" max="9945" width="14.57421875" style="574" customWidth="1"/>
    <col min="9946" max="9946" width="4.421875" style="574" customWidth="1"/>
    <col min="9947" max="9947" width="8.140625" style="574" customWidth="1"/>
    <col min="9948" max="9948" width="14.140625" style="574" customWidth="1"/>
    <col min="9949" max="10186" width="10.28125" style="574" customWidth="1"/>
    <col min="10187" max="10197" width="0" style="574" hidden="1" customWidth="1"/>
    <col min="10198" max="10198" width="23.7109375" style="574" customWidth="1"/>
    <col min="10199" max="10199" width="10.00390625" style="574" customWidth="1"/>
    <col min="10200" max="10200" width="9.8515625" style="574" customWidth="1"/>
    <col min="10201" max="10201" width="14.57421875" style="574" customWidth="1"/>
    <col min="10202" max="10202" width="4.421875" style="574" customWidth="1"/>
    <col min="10203" max="10203" width="8.140625" style="574" customWidth="1"/>
    <col min="10204" max="10204" width="14.140625" style="574" customWidth="1"/>
    <col min="10205" max="10442" width="10.28125" style="574" customWidth="1"/>
    <col min="10443" max="10453" width="0" style="574" hidden="1" customWidth="1"/>
    <col min="10454" max="10454" width="23.7109375" style="574" customWidth="1"/>
    <col min="10455" max="10455" width="10.00390625" style="574" customWidth="1"/>
    <col min="10456" max="10456" width="9.8515625" style="574" customWidth="1"/>
    <col min="10457" max="10457" width="14.57421875" style="574" customWidth="1"/>
    <col min="10458" max="10458" width="4.421875" style="574" customWidth="1"/>
    <col min="10459" max="10459" width="8.140625" style="574" customWidth="1"/>
    <col min="10460" max="10460" width="14.140625" style="574" customWidth="1"/>
    <col min="10461" max="10698" width="10.28125" style="574" customWidth="1"/>
    <col min="10699" max="10709" width="0" style="574" hidden="1" customWidth="1"/>
    <col min="10710" max="10710" width="23.7109375" style="574" customWidth="1"/>
    <col min="10711" max="10711" width="10.00390625" style="574" customWidth="1"/>
    <col min="10712" max="10712" width="9.8515625" style="574" customWidth="1"/>
    <col min="10713" max="10713" width="14.57421875" style="574" customWidth="1"/>
    <col min="10714" max="10714" width="4.421875" style="574" customWidth="1"/>
    <col min="10715" max="10715" width="8.140625" style="574" customWidth="1"/>
    <col min="10716" max="10716" width="14.140625" style="574" customWidth="1"/>
    <col min="10717" max="10954" width="10.28125" style="574" customWidth="1"/>
    <col min="10955" max="10965" width="0" style="574" hidden="1" customWidth="1"/>
    <col min="10966" max="10966" width="23.7109375" style="574" customWidth="1"/>
    <col min="10967" max="10967" width="10.00390625" style="574" customWidth="1"/>
    <col min="10968" max="10968" width="9.8515625" style="574" customWidth="1"/>
    <col min="10969" max="10969" width="14.57421875" style="574" customWidth="1"/>
    <col min="10970" max="10970" width="4.421875" style="574" customWidth="1"/>
    <col min="10971" max="10971" width="8.140625" style="574" customWidth="1"/>
    <col min="10972" max="10972" width="14.140625" style="574" customWidth="1"/>
    <col min="10973" max="11210" width="10.28125" style="574" customWidth="1"/>
    <col min="11211" max="11221" width="0" style="574" hidden="1" customWidth="1"/>
    <col min="11222" max="11222" width="23.7109375" style="574" customWidth="1"/>
    <col min="11223" max="11223" width="10.00390625" style="574" customWidth="1"/>
    <col min="11224" max="11224" width="9.8515625" style="574" customWidth="1"/>
    <col min="11225" max="11225" width="14.57421875" style="574" customWidth="1"/>
    <col min="11226" max="11226" width="4.421875" style="574" customWidth="1"/>
    <col min="11227" max="11227" width="8.140625" style="574" customWidth="1"/>
    <col min="11228" max="11228" width="14.140625" style="574" customWidth="1"/>
    <col min="11229" max="11466" width="10.28125" style="574" customWidth="1"/>
    <col min="11467" max="11477" width="0" style="574" hidden="1" customWidth="1"/>
    <col min="11478" max="11478" width="23.7109375" style="574" customWidth="1"/>
    <col min="11479" max="11479" width="10.00390625" style="574" customWidth="1"/>
    <col min="11480" max="11480" width="9.8515625" style="574" customWidth="1"/>
    <col min="11481" max="11481" width="14.57421875" style="574" customWidth="1"/>
    <col min="11482" max="11482" width="4.421875" style="574" customWidth="1"/>
    <col min="11483" max="11483" width="8.140625" style="574" customWidth="1"/>
    <col min="11484" max="11484" width="14.140625" style="574" customWidth="1"/>
    <col min="11485" max="11722" width="10.28125" style="574" customWidth="1"/>
    <col min="11723" max="11733" width="0" style="574" hidden="1" customWidth="1"/>
    <col min="11734" max="11734" width="23.7109375" style="574" customWidth="1"/>
    <col min="11735" max="11735" width="10.00390625" style="574" customWidth="1"/>
    <col min="11736" max="11736" width="9.8515625" style="574" customWidth="1"/>
    <col min="11737" max="11737" width="14.57421875" style="574" customWidth="1"/>
    <col min="11738" max="11738" width="4.421875" style="574" customWidth="1"/>
    <col min="11739" max="11739" width="8.140625" style="574" customWidth="1"/>
    <col min="11740" max="11740" width="14.140625" style="574" customWidth="1"/>
    <col min="11741" max="11978" width="10.28125" style="574" customWidth="1"/>
    <col min="11979" max="11989" width="0" style="574" hidden="1" customWidth="1"/>
    <col min="11990" max="11990" width="23.7109375" style="574" customWidth="1"/>
    <col min="11991" max="11991" width="10.00390625" style="574" customWidth="1"/>
    <col min="11992" max="11992" width="9.8515625" style="574" customWidth="1"/>
    <col min="11993" max="11993" width="14.57421875" style="574" customWidth="1"/>
    <col min="11994" max="11994" width="4.421875" style="574" customWidth="1"/>
    <col min="11995" max="11995" width="8.140625" style="574" customWidth="1"/>
    <col min="11996" max="11996" width="14.140625" style="574" customWidth="1"/>
    <col min="11997" max="12234" width="10.28125" style="574" customWidth="1"/>
    <col min="12235" max="12245" width="0" style="574" hidden="1" customWidth="1"/>
    <col min="12246" max="12246" width="23.7109375" style="574" customWidth="1"/>
    <col min="12247" max="12247" width="10.00390625" style="574" customWidth="1"/>
    <col min="12248" max="12248" width="9.8515625" style="574" customWidth="1"/>
    <col min="12249" max="12249" width="14.57421875" style="574" customWidth="1"/>
    <col min="12250" max="12250" width="4.421875" style="574" customWidth="1"/>
    <col min="12251" max="12251" width="8.140625" style="574" customWidth="1"/>
    <col min="12252" max="12252" width="14.140625" style="574" customWidth="1"/>
    <col min="12253" max="12490" width="10.28125" style="574" customWidth="1"/>
    <col min="12491" max="12501" width="0" style="574" hidden="1" customWidth="1"/>
    <col min="12502" max="12502" width="23.7109375" style="574" customWidth="1"/>
    <col min="12503" max="12503" width="10.00390625" style="574" customWidth="1"/>
    <col min="12504" max="12504" width="9.8515625" style="574" customWidth="1"/>
    <col min="12505" max="12505" width="14.57421875" style="574" customWidth="1"/>
    <col min="12506" max="12506" width="4.421875" style="574" customWidth="1"/>
    <col min="12507" max="12507" width="8.140625" style="574" customWidth="1"/>
    <col min="12508" max="12508" width="14.140625" style="574" customWidth="1"/>
    <col min="12509" max="12746" width="10.28125" style="574" customWidth="1"/>
    <col min="12747" max="12757" width="0" style="574" hidden="1" customWidth="1"/>
    <col min="12758" max="12758" width="23.7109375" style="574" customWidth="1"/>
    <col min="12759" max="12759" width="10.00390625" style="574" customWidth="1"/>
    <col min="12760" max="12760" width="9.8515625" style="574" customWidth="1"/>
    <col min="12761" max="12761" width="14.57421875" style="574" customWidth="1"/>
    <col min="12762" max="12762" width="4.421875" style="574" customWidth="1"/>
    <col min="12763" max="12763" width="8.140625" style="574" customWidth="1"/>
    <col min="12764" max="12764" width="14.140625" style="574" customWidth="1"/>
    <col min="12765" max="13002" width="10.28125" style="574" customWidth="1"/>
    <col min="13003" max="13013" width="0" style="574" hidden="1" customWidth="1"/>
    <col min="13014" max="13014" width="23.7109375" style="574" customWidth="1"/>
    <col min="13015" max="13015" width="10.00390625" style="574" customWidth="1"/>
    <col min="13016" max="13016" width="9.8515625" style="574" customWidth="1"/>
    <col min="13017" max="13017" width="14.57421875" style="574" customWidth="1"/>
    <col min="13018" max="13018" width="4.421875" style="574" customWidth="1"/>
    <col min="13019" max="13019" width="8.140625" style="574" customWidth="1"/>
    <col min="13020" max="13020" width="14.140625" style="574" customWidth="1"/>
    <col min="13021" max="13258" width="10.28125" style="574" customWidth="1"/>
    <col min="13259" max="13269" width="0" style="574" hidden="1" customWidth="1"/>
    <col min="13270" max="13270" width="23.7109375" style="574" customWidth="1"/>
    <col min="13271" max="13271" width="10.00390625" style="574" customWidth="1"/>
    <col min="13272" max="13272" width="9.8515625" style="574" customWidth="1"/>
    <col min="13273" max="13273" width="14.57421875" style="574" customWidth="1"/>
    <col min="13274" max="13274" width="4.421875" style="574" customWidth="1"/>
    <col min="13275" max="13275" width="8.140625" style="574" customWidth="1"/>
    <col min="13276" max="13276" width="14.140625" style="574" customWidth="1"/>
    <col min="13277" max="13514" width="10.28125" style="574" customWidth="1"/>
    <col min="13515" max="13525" width="0" style="574" hidden="1" customWidth="1"/>
    <col min="13526" max="13526" width="23.7109375" style="574" customWidth="1"/>
    <col min="13527" max="13527" width="10.00390625" style="574" customWidth="1"/>
    <col min="13528" max="13528" width="9.8515625" style="574" customWidth="1"/>
    <col min="13529" max="13529" width="14.57421875" style="574" customWidth="1"/>
    <col min="13530" max="13530" width="4.421875" style="574" customWidth="1"/>
    <col min="13531" max="13531" width="8.140625" style="574" customWidth="1"/>
    <col min="13532" max="13532" width="14.140625" style="574" customWidth="1"/>
    <col min="13533" max="13770" width="10.28125" style="574" customWidth="1"/>
    <col min="13771" max="13781" width="0" style="574" hidden="1" customWidth="1"/>
    <col min="13782" max="13782" width="23.7109375" style="574" customWidth="1"/>
    <col min="13783" max="13783" width="10.00390625" style="574" customWidth="1"/>
    <col min="13784" max="13784" width="9.8515625" style="574" customWidth="1"/>
    <col min="13785" max="13785" width="14.57421875" style="574" customWidth="1"/>
    <col min="13786" max="13786" width="4.421875" style="574" customWidth="1"/>
    <col min="13787" max="13787" width="8.140625" style="574" customWidth="1"/>
    <col min="13788" max="13788" width="14.140625" style="574" customWidth="1"/>
    <col min="13789" max="14026" width="10.28125" style="574" customWidth="1"/>
    <col min="14027" max="14037" width="0" style="574" hidden="1" customWidth="1"/>
    <col min="14038" max="14038" width="23.7109375" style="574" customWidth="1"/>
    <col min="14039" max="14039" width="10.00390625" style="574" customWidth="1"/>
    <col min="14040" max="14040" width="9.8515625" style="574" customWidth="1"/>
    <col min="14041" max="14041" width="14.57421875" style="574" customWidth="1"/>
    <col min="14042" max="14042" width="4.421875" style="574" customWidth="1"/>
    <col min="14043" max="14043" width="8.140625" style="574" customWidth="1"/>
    <col min="14044" max="14044" width="14.140625" style="574" customWidth="1"/>
    <col min="14045" max="14282" width="10.28125" style="574" customWidth="1"/>
    <col min="14283" max="14293" width="0" style="574" hidden="1" customWidth="1"/>
    <col min="14294" max="14294" width="23.7109375" style="574" customWidth="1"/>
    <col min="14295" max="14295" width="10.00390625" style="574" customWidth="1"/>
    <col min="14296" max="14296" width="9.8515625" style="574" customWidth="1"/>
    <col min="14297" max="14297" width="14.57421875" style="574" customWidth="1"/>
    <col min="14298" max="14298" width="4.421875" style="574" customWidth="1"/>
    <col min="14299" max="14299" width="8.140625" style="574" customWidth="1"/>
    <col min="14300" max="14300" width="14.140625" style="574" customWidth="1"/>
    <col min="14301" max="14538" width="10.28125" style="574" customWidth="1"/>
    <col min="14539" max="14549" width="0" style="574" hidden="1" customWidth="1"/>
    <col min="14550" max="14550" width="23.7109375" style="574" customWidth="1"/>
    <col min="14551" max="14551" width="10.00390625" style="574" customWidth="1"/>
    <col min="14552" max="14552" width="9.8515625" style="574" customWidth="1"/>
    <col min="14553" max="14553" width="14.57421875" style="574" customWidth="1"/>
    <col min="14554" max="14554" width="4.421875" style="574" customWidth="1"/>
    <col min="14555" max="14555" width="8.140625" style="574" customWidth="1"/>
    <col min="14556" max="14556" width="14.140625" style="574" customWidth="1"/>
    <col min="14557" max="14794" width="10.28125" style="574" customWidth="1"/>
    <col min="14795" max="14805" width="0" style="574" hidden="1" customWidth="1"/>
    <col min="14806" max="14806" width="23.7109375" style="574" customWidth="1"/>
    <col min="14807" max="14807" width="10.00390625" style="574" customWidth="1"/>
    <col min="14808" max="14808" width="9.8515625" style="574" customWidth="1"/>
    <col min="14809" max="14809" width="14.57421875" style="574" customWidth="1"/>
    <col min="14810" max="14810" width="4.421875" style="574" customWidth="1"/>
    <col min="14811" max="14811" width="8.140625" style="574" customWidth="1"/>
    <col min="14812" max="14812" width="14.140625" style="574" customWidth="1"/>
    <col min="14813" max="15050" width="10.28125" style="574" customWidth="1"/>
    <col min="15051" max="15061" width="0" style="574" hidden="1" customWidth="1"/>
    <col min="15062" max="15062" width="23.7109375" style="574" customWidth="1"/>
    <col min="15063" max="15063" width="10.00390625" style="574" customWidth="1"/>
    <col min="15064" max="15064" width="9.8515625" style="574" customWidth="1"/>
    <col min="15065" max="15065" width="14.57421875" style="574" customWidth="1"/>
    <col min="15066" max="15066" width="4.421875" style="574" customWidth="1"/>
    <col min="15067" max="15067" width="8.140625" style="574" customWidth="1"/>
    <col min="15068" max="15068" width="14.140625" style="574" customWidth="1"/>
    <col min="15069" max="15306" width="10.28125" style="574" customWidth="1"/>
    <col min="15307" max="15317" width="0" style="574" hidden="1" customWidth="1"/>
    <col min="15318" max="15318" width="23.7109375" style="574" customWidth="1"/>
    <col min="15319" max="15319" width="10.00390625" style="574" customWidth="1"/>
    <col min="15320" max="15320" width="9.8515625" style="574" customWidth="1"/>
    <col min="15321" max="15321" width="14.57421875" style="574" customWidth="1"/>
    <col min="15322" max="15322" width="4.421875" style="574" customWidth="1"/>
    <col min="15323" max="15323" width="8.140625" style="574" customWidth="1"/>
    <col min="15324" max="15324" width="14.140625" style="574" customWidth="1"/>
    <col min="15325" max="15562" width="10.28125" style="574" customWidth="1"/>
    <col min="15563" max="15573" width="0" style="574" hidden="1" customWidth="1"/>
    <col min="15574" max="15574" width="23.7109375" style="574" customWidth="1"/>
    <col min="15575" max="15575" width="10.00390625" style="574" customWidth="1"/>
    <col min="15576" max="15576" width="9.8515625" style="574" customWidth="1"/>
    <col min="15577" max="15577" width="14.57421875" style="574" customWidth="1"/>
    <col min="15578" max="15578" width="4.421875" style="574" customWidth="1"/>
    <col min="15579" max="15579" width="8.140625" style="574" customWidth="1"/>
    <col min="15580" max="15580" width="14.140625" style="574" customWidth="1"/>
    <col min="15581" max="15818" width="10.28125" style="574" customWidth="1"/>
    <col min="15819" max="15829" width="0" style="574" hidden="1" customWidth="1"/>
    <col min="15830" max="15830" width="23.7109375" style="574" customWidth="1"/>
    <col min="15831" max="15831" width="10.00390625" style="574" customWidth="1"/>
    <col min="15832" max="15832" width="9.8515625" style="574" customWidth="1"/>
    <col min="15833" max="15833" width="14.57421875" style="574" customWidth="1"/>
    <col min="15834" max="15834" width="4.421875" style="574" customWidth="1"/>
    <col min="15835" max="15835" width="8.140625" style="574" customWidth="1"/>
    <col min="15836" max="15836" width="14.140625" style="574" customWidth="1"/>
    <col min="15837" max="16074" width="10.28125" style="574" customWidth="1"/>
    <col min="16075" max="16085" width="0" style="574" hidden="1" customWidth="1"/>
    <col min="16086" max="16086" width="23.7109375" style="574" customWidth="1"/>
    <col min="16087" max="16087" width="10.00390625" style="574" customWidth="1"/>
    <col min="16088" max="16088" width="9.8515625" style="574" customWidth="1"/>
    <col min="16089" max="16089" width="14.57421875" style="574" customWidth="1"/>
    <col min="16090" max="16090" width="4.421875" style="574" customWidth="1"/>
    <col min="16091" max="16091" width="8.140625" style="574" customWidth="1"/>
    <col min="16092" max="16092" width="14.140625" style="574" customWidth="1"/>
    <col min="16093" max="16330" width="10.28125" style="574" customWidth="1"/>
    <col min="16331" max="16384" width="0" style="574" hidden="1" customWidth="1"/>
  </cols>
  <sheetData>
    <row r="1" spans="1:7" ht="12.75">
      <c r="A1" s="577" t="s">
        <v>4019</v>
      </c>
      <c r="B1" s="578"/>
      <c r="C1" s="578"/>
      <c r="D1" s="578"/>
      <c r="E1" s="578"/>
      <c r="F1" s="579"/>
      <c r="G1" s="590"/>
    </row>
    <row r="2" spans="1:7" ht="12.75">
      <c r="A2" s="577" t="s">
        <v>2491</v>
      </c>
      <c r="B2" s="578"/>
      <c r="C2" s="578"/>
      <c r="D2" s="578"/>
      <c r="E2" s="578"/>
      <c r="F2" s="579"/>
      <c r="G2" s="590"/>
    </row>
    <row r="3" spans="1:7" ht="12.75">
      <c r="A3" s="577"/>
      <c r="B3" s="578"/>
      <c r="C3" s="578"/>
      <c r="D3" s="578"/>
      <c r="E3" s="578"/>
      <c r="F3" s="579"/>
      <c r="G3" s="590"/>
    </row>
    <row r="4" spans="1:7" ht="15" customHeight="1">
      <c r="A4" s="926" t="s">
        <v>5359</v>
      </c>
      <c r="B4" s="926"/>
      <c r="C4" s="926"/>
      <c r="D4" s="926"/>
      <c r="E4" s="926"/>
      <c r="F4" s="926"/>
      <c r="G4" s="926"/>
    </row>
    <row r="5" spans="1:7" ht="12.75">
      <c r="A5" s="579"/>
      <c r="B5" s="580"/>
      <c r="C5" s="579"/>
      <c r="D5" s="579"/>
      <c r="E5" s="579"/>
      <c r="F5" s="579"/>
      <c r="G5" s="590"/>
    </row>
    <row r="6" spans="1:7" ht="12.75">
      <c r="A6" s="581" t="s">
        <v>2813</v>
      </c>
      <c r="B6" s="579"/>
      <c r="C6" s="579"/>
      <c r="D6" s="582" t="s">
        <v>4020</v>
      </c>
      <c r="E6" s="581" t="s">
        <v>4021</v>
      </c>
      <c r="F6" s="579" t="s">
        <v>4022</v>
      </c>
      <c r="G6" s="591" t="s">
        <v>4023</v>
      </c>
    </row>
    <row r="7" spans="1:7" ht="12.75">
      <c r="A7" s="579" t="s">
        <v>4024</v>
      </c>
      <c r="B7" s="579"/>
      <c r="C7" s="579"/>
      <c r="D7" s="579"/>
      <c r="E7" s="579"/>
      <c r="F7" s="579"/>
      <c r="G7" s="590"/>
    </row>
    <row r="8" spans="1:7" ht="12.75">
      <c r="A8" s="579"/>
      <c r="B8" s="579"/>
      <c r="C8" s="579"/>
      <c r="D8" s="579"/>
      <c r="E8" s="579"/>
      <c r="F8" s="579"/>
      <c r="G8" s="590"/>
    </row>
    <row r="9" spans="1:7" ht="12.75">
      <c r="A9" s="584" t="s">
        <v>4061</v>
      </c>
      <c r="B9" s="585"/>
      <c r="C9" s="584"/>
      <c r="D9" s="579"/>
      <c r="E9" s="581"/>
      <c r="F9" s="579"/>
      <c r="G9" s="590"/>
    </row>
    <row r="10" spans="1:7" ht="12.75">
      <c r="A10" s="579" t="s">
        <v>4025</v>
      </c>
      <c r="B10" s="586" t="s">
        <v>4026</v>
      </c>
      <c r="C10" s="578"/>
      <c r="D10" s="579">
        <v>6</v>
      </c>
      <c r="E10" s="581" t="s">
        <v>3708</v>
      </c>
      <c r="F10" s="587">
        <v>0</v>
      </c>
      <c r="G10" s="590">
        <f>D10*F10</f>
        <v>0</v>
      </c>
    </row>
    <row r="11" spans="1:7" ht="12.75">
      <c r="A11" s="579" t="s">
        <v>4027</v>
      </c>
      <c r="B11" s="579"/>
      <c r="C11" s="579"/>
      <c r="D11" s="588">
        <v>135</v>
      </c>
      <c r="E11" s="579" t="s">
        <v>694</v>
      </c>
      <c r="F11" s="587">
        <v>0</v>
      </c>
      <c r="G11" s="590">
        <f aca="true" t="shared" si="0" ref="G11:G31">D11*F11</f>
        <v>0</v>
      </c>
    </row>
    <row r="12" spans="1:7" ht="12.75">
      <c r="A12" s="579" t="s">
        <v>4028</v>
      </c>
      <c r="B12" s="579" t="s">
        <v>4029</v>
      </c>
      <c r="C12" s="579"/>
      <c r="D12" s="588">
        <v>16</v>
      </c>
      <c r="E12" s="579" t="s">
        <v>222</v>
      </c>
      <c r="F12" s="587">
        <v>0</v>
      </c>
      <c r="G12" s="590">
        <f t="shared" si="0"/>
        <v>0</v>
      </c>
    </row>
    <row r="13" spans="1:7" ht="12.75">
      <c r="A13" s="579" t="s">
        <v>4030</v>
      </c>
      <c r="B13" s="579" t="s">
        <v>4031</v>
      </c>
      <c r="C13" s="579"/>
      <c r="D13" s="588">
        <v>18</v>
      </c>
      <c r="E13" s="579" t="s">
        <v>222</v>
      </c>
      <c r="F13" s="587">
        <v>0</v>
      </c>
      <c r="G13" s="590">
        <f t="shared" si="0"/>
        <v>0</v>
      </c>
    </row>
    <row r="14" spans="1:7" ht="12.75">
      <c r="A14" s="579" t="s">
        <v>4032</v>
      </c>
      <c r="B14" s="579" t="s">
        <v>4033</v>
      </c>
      <c r="C14" s="579"/>
      <c r="D14" s="588">
        <v>6</v>
      </c>
      <c r="E14" s="579" t="s">
        <v>222</v>
      </c>
      <c r="F14" s="587">
        <v>0</v>
      </c>
      <c r="G14" s="590">
        <f t="shared" si="0"/>
        <v>0</v>
      </c>
    </row>
    <row r="15" spans="1:7" ht="12.75">
      <c r="A15" s="579" t="s">
        <v>4034</v>
      </c>
      <c r="B15" s="579" t="s">
        <v>4035</v>
      </c>
      <c r="C15" s="579"/>
      <c r="D15" s="588">
        <v>10</v>
      </c>
      <c r="E15" s="579" t="s">
        <v>222</v>
      </c>
      <c r="F15" s="587">
        <v>0</v>
      </c>
      <c r="G15" s="590">
        <f t="shared" si="0"/>
        <v>0</v>
      </c>
    </row>
    <row r="16" spans="1:7" ht="12.75">
      <c r="A16" s="579" t="s">
        <v>4036</v>
      </c>
      <c r="B16" s="579" t="s">
        <v>4037</v>
      </c>
      <c r="C16" s="579"/>
      <c r="D16" s="588">
        <v>10</v>
      </c>
      <c r="E16" s="579" t="s">
        <v>3708</v>
      </c>
      <c r="F16" s="587">
        <v>0</v>
      </c>
      <c r="G16" s="590">
        <f t="shared" si="0"/>
        <v>0</v>
      </c>
    </row>
    <row r="17" spans="1:7" ht="12.75">
      <c r="A17" s="579" t="s">
        <v>4038</v>
      </c>
      <c r="B17" s="579"/>
      <c r="C17" s="579"/>
      <c r="D17" s="588">
        <v>100</v>
      </c>
      <c r="E17" s="579" t="s">
        <v>222</v>
      </c>
      <c r="F17" s="587">
        <v>0</v>
      </c>
      <c r="G17" s="590">
        <f t="shared" si="0"/>
        <v>0</v>
      </c>
    </row>
    <row r="18" spans="1:7" ht="12.75">
      <c r="A18" s="579" t="s">
        <v>4039</v>
      </c>
      <c r="B18" s="579"/>
      <c r="C18" s="579"/>
      <c r="D18" s="588">
        <v>42</v>
      </c>
      <c r="E18" s="579" t="s">
        <v>222</v>
      </c>
      <c r="F18" s="587">
        <v>0</v>
      </c>
      <c r="G18" s="590">
        <f t="shared" si="0"/>
        <v>0</v>
      </c>
    </row>
    <row r="19" spans="1:7" ht="12.75">
      <c r="A19" s="579" t="s">
        <v>4040</v>
      </c>
      <c r="B19" s="579"/>
      <c r="C19" s="579"/>
      <c r="D19" s="588">
        <v>40</v>
      </c>
      <c r="E19" s="579" t="s">
        <v>222</v>
      </c>
      <c r="F19" s="587">
        <v>0</v>
      </c>
      <c r="G19" s="590">
        <f t="shared" si="0"/>
        <v>0</v>
      </c>
    </row>
    <row r="20" spans="1:7" ht="12.75">
      <c r="A20" s="579" t="s">
        <v>4041</v>
      </c>
      <c r="B20" s="579"/>
      <c r="C20" s="579"/>
      <c r="D20" s="588">
        <v>10</v>
      </c>
      <c r="E20" s="579" t="s">
        <v>222</v>
      </c>
      <c r="F20" s="587">
        <v>0</v>
      </c>
      <c r="G20" s="590">
        <f t="shared" si="0"/>
        <v>0</v>
      </c>
    </row>
    <row r="21" spans="1:7" ht="12.75">
      <c r="A21" s="579" t="s">
        <v>4042</v>
      </c>
      <c r="B21" s="579"/>
      <c r="C21" s="579"/>
      <c r="D21" s="588">
        <v>3</v>
      </c>
      <c r="E21" s="579" t="s">
        <v>222</v>
      </c>
      <c r="F21" s="587">
        <v>0</v>
      </c>
      <c r="G21" s="590">
        <f t="shared" si="0"/>
        <v>0</v>
      </c>
    </row>
    <row r="22" spans="1:7" ht="12.75">
      <c r="A22" s="579" t="s">
        <v>4043</v>
      </c>
      <c r="B22" s="579"/>
      <c r="C22" s="579"/>
      <c r="D22" s="588">
        <v>7</v>
      </c>
      <c r="E22" s="579" t="s">
        <v>3708</v>
      </c>
      <c r="F22" s="587">
        <v>0</v>
      </c>
      <c r="G22" s="590">
        <f t="shared" si="0"/>
        <v>0</v>
      </c>
    </row>
    <row r="23" spans="1:7" ht="12.75">
      <c r="A23" s="579" t="s">
        <v>4044</v>
      </c>
      <c r="B23" s="579"/>
      <c r="C23" s="579"/>
      <c r="D23" s="588"/>
      <c r="E23" s="579"/>
      <c r="F23" s="583"/>
      <c r="G23" s="590"/>
    </row>
    <row r="24" spans="1:7" ht="12.75">
      <c r="A24" s="579" t="s">
        <v>4045</v>
      </c>
      <c r="B24" s="579"/>
      <c r="C24" s="579"/>
      <c r="D24" s="588"/>
      <c r="E24" s="579"/>
      <c r="F24" s="583"/>
      <c r="G24" s="590"/>
    </row>
    <row r="25" spans="1:7" ht="12.75">
      <c r="A25" s="579" t="s">
        <v>4046</v>
      </c>
      <c r="B25" s="579"/>
      <c r="C25" s="579"/>
      <c r="D25" s="588"/>
      <c r="E25" s="579"/>
      <c r="F25" s="583"/>
      <c r="G25" s="590"/>
    </row>
    <row r="26" spans="1:7" ht="12.75">
      <c r="A26" s="579" t="s">
        <v>4047</v>
      </c>
      <c r="B26" s="579"/>
      <c r="C26" s="579"/>
      <c r="D26" s="588"/>
      <c r="E26" s="579"/>
      <c r="F26" s="583"/>
      <c r="G26" s="590"/>
    </row>
    <row r="27" spans="1:7" ht="12.75">
      <c r="A27" s="579" t="s">
        <v>4048</v>
      </c>
      <c r="B27" s="579"/>
      <c r="C27" s="579"/>
      <c r="D27" s="588"/>
      <c r="E27" s="579"/>
      <c r="F27" s="583"/>
      <c r="G27" s="590"/>
    </row>
    <row r="28" spans="1:7" ht="12.75">
      <c r="A28" s="579"/>
      <c r="B28" s="579"/>
      <c r="C28" s="579"/>
      <c r="D28" s="588"/>
      <c r="E28" s="579"/>
      <c r="F28" s="583"/>
      <c r="G28" s="590"/>
    </row>
    <row r="29" spans="1:7" ht="12.75">
      <c r="A29" s="579" t="s">
        <v>4049</v>
      </c>
      <c r="B29" s="579"/>
      <c r="C29" s="579"/>
      <c r="D29" s="588">
        <v>1</v>
      </c>
      <c r="E29" s="579" t="s">
        <v>3708</v>
      </c>
      <c r="F29" s="587">
        <v>0</v>
      </c>
      <c r="G29" s="590">
        <f t="shared" si="0"/>
        <v>0</v>
      </c>
    </row>
    <row r="30" spans="1:7" ht="12.75">
      <c r="A30" s="579" t="s">
        <v>4050</v>
      </c>
      <c r="B30" s="579"/>
      <c r="C30" s="579"/>
      <c r="D30" s="588">
        <v>1</v>
      </c>
      <c r="E30" s="579" t="s">
        <v>3708</v>
      </c>
      <c r="F30" s="587">
        <v>0</v>
      </c>
      <c r="G30" s="590">
        <f t="shared" si="0"/>
        <v>0</v>
      </c>
    </row>
    <row r="31" spans="1:7" ht="12.75">
      <c r="A31" s="579" t="s">
        <v>2786</v>
      </c>
      <c r="B31" s="579"/>
      <c r="C31" s="579"/>
      <c r="D31" s="588">
        <v>1</v>
      </c>
      <c r="E31" s="579" t="s">
        <v>3708</v>
      </c>
      <c r="F31" s="587">
        <v>0</v>
      </c>
      <c r="G31" s="590">
        <f t="shared" si="0"/>
        <v>0</v>
      </c>
    </row>
    <row r="32" spans="1:7" ht="12.75">
      <c r="A32" s="578"/>
      <c r="B32" s="578"/>
      <c r="C32" s="578"/>
      <c r="D32" s="578"/>
      <c r="E32" s="578"/>
      <c r="F32" s="583"/>
      <c r="G32" s="590"/>
    </row>
    <row r="33" spans="1:7" ht="12.75">
      <c r="A33" s="589" t="s">
        <v>4060</v>
      </c>
      <c r="B33" s="578"/>
      <c r="C33" s="578"/>
      <c r="D33" s="578"/>
      <c r="E33" s="578"/>
      <c r="F33" s="579"/>
      <c r="G33" s="592">
        <f>SUM(G10:G32)</f>
        <v>0</v>
      </c>
    </row>
    <row r="34" spans="1:7" ht="12.75">
      <c r="A34" s="578"/>
      <c r="B34" s="578"/>
      <c r="C34" s="578"/>
      <c r="D34" s="578"/>
      <c r="E34" s="578"/>
      <c r="F34" s="579"/>
      <c r="G34" s="590"/>
    </row>
    <row r="35" spans="1:7" ht="12.75">
      <c r="A35" s="584" t="s">
        <v>4052</v>
      </c>
      <c r="B35" s="585"/>
      <c r="C35" s="584"/>
      <c r="D35" s="579"/>
      <c r="E35" s="581"/>
      <c r="F35" s="579"/>
      <c r="G35" s="590"/>
    </row>
    <row r="36" spans="1:7" ht="12.75">
      <c r="A36" s="579" t="s">
        <v>4053</v>
      </c>
      <c r="B36" s="586" t="s">
        <v>4026</v>
      </c>
      <c r="C36" s="578"/>
      <c r="D36" s="579">
        <v>125</v>
      </c>
      <c r="E36" s="581" t="s">
        <v>694</v>
      </c>
      <c r="F36" s="587">
        <v>0</v>
      </c>
      <c r="G36" s="590">
        <f aca="true" t="shared" si="1" ref="G36:G43">D36*F36</f>
        <v>0</v>
      </c>
    </row>
    <row r="37" spans="1:7" ht="12.75">
      <c r="A37" s="579" t="s">
        <v>4054</v>
      </c>
      <c r="B37" s="579"/>
      <c r="C37" s="579"/>
      <c r="D37" s="588">
        <v>30</v>
      </c>
      <c r="E37" s="579" t="s">
        <v>694</v>
      </c>
      <c r="F37" s="587">
        <v>0</v>
      </c>
      <c r="G37" s="590">
        <f t="shared" si="1"/>
        <v>0</v>
      </c>
    </row>
    <row r="38" spans="1:7" ht="12.75">
      <c r="A38" s="579" t="s">
        <v>4028</v>
      </c>
      <c r="B38" s="579" t="s">
        <v>4055</v>
      </c>
      <c r="C38" s="579"/>
      <c r="D38" s="588">
        <v>14</v>
      </c>
      <c r="E38" s="579" t="s">
        <v>222</v>
      </c>
      <c r="F38" s="587">
        <v>0</v>
      </c>
      <c r="G38" s="590">
        <f t="shared" si="1"/>
        <v>0</v>
      </c>
    </row>
    <row r="39" spans="1:7" ht="12.75">
      <c r="A39" s="579" t="s">
        <v>4056</v>
      </c>
      <c r="B39" s="579" t="s">
        <v>4031</v>
      </c>
      <c r="C39" s="579"/>
      <c r="D39" s="588">
        <v>4</v>
      </c>
      <c r="E39" s="579" t="s">
        <v>3708</v>
      </c>
      <c r="F39" s="587">
        <v>0</v>
      </c>
      <c r="G39" s="590">
        <f t="shared" si="1"/>
        <v>0</v>
      </c>
    </row>
    <row r="40" spans="1:7" ht="12.75">
      <c r="A40" s="579" t="s">
        <v>4057</v>
      </c>
      <c r="B40" s="579" t="s">
        <v>4033</v>
      </c>
      <c r="C40" s="579"/>
      <c r="D40" s="588">
        <v>22</v>
      </c>
      <c r="E40" s="579" t="s">
        <v>222</v>
      </c>
      <c r="F40" s="587">
        <v>0</v>
      </c>
      <c r="G40" s="590">
        <f t="shared" si="1"/>
        <v>0</v>
      </c>
    </row>
    <row r="41" spans="1:7" ht="12.75">
      <c r="A41" s="579" t="s">
        <v>4058</v>
      </c>
      <c r="B41" s="579"/>
      <c r="C41" s="579"/>
      <c r="D41" s="588">
        <v>1</v>
      </c>
      <c r="E41" s="579" t="s">
        <v>3708</v>
      </c>
      <c r="F41" s="587">
        <v>0</v>
      </c>
      <c r="G41" s="590">
        <f t="shared" si="1"/>
        <v>0</v>
      </c>
    </row>
    <row r="42" spans="1:7" ht="12.75">
      <c r="A42" s="579" t="s">
        <v>4050</v>
      </c>
      <c r="B42" s="579"/>
      <c r="C42" s="579"/>
      <c r="D42" s="588">
        <v>1</v>
      </c>
      <c r="E42" s="579" t="s">
        <v>3708</v>
      </c>
      <c r="F42" s="587">
        <v>0</v>
      </c>
      <c r="G42" s="590">
        <f t="shared" si="1"/>
        <v>0</v>
      </c>
    </row>
    <row r="43" spans="1:7" ht="12.75">
      <c r="A43" s="579" t="s">
        <v>2786</v>
      </c>
      <c r="B43" s="579"/>
      <c r="C43" s="579"/>
      <c r="D43" s="588">
        <v>1</v>
      </c>
      <c r="E43" s="579" t="s">
        <v>3708</v>
      </c>
      <c r="F43" s="587">
        <v>0</v>
      </c>
      <c r="G43" s="590">
        <f t="shared" si="1"/>
        <v>0</v>
      </c>
    </row>
    <row r="44" spans="1:7" ht="12.75">
      <c r="A44" s="579"/>
      <c r="B44" s="579"/>
      <c r="C44" s="579"/>
      <c r="D44" s="588"/>
      <c r="E44" s="579"/>
      <c r="F44" s="583"/>
      <c r="G44" s="590"/>
    </row>
    <row r="45" spans="1:7" ht="12.75">
      <c r="A45" s="579" t="s">
        <v>4059</v>
      </c>
      <c r="B45" s="579"/>
      <c r="C45" s="579"/>
      <c r="D45" s="588"/>
      <c r="E45" s="579"/>
      <c r="F45" s="583"/>
      <c r="G45" s="590"/>
    </row>
    <row r="46" spans="1:7" ht="12.75">
      <c r="A46" s="578"/>
      <c r="B46" s="578"/>
      <c r="C46" s="578"/>
      <c r="D46" s="578"/>
      <c r="E46" s="578"/>
      <c r="F46" s="583"/>
      <c r="G46" s="590"/>
    </row>
    <row r="47" spans="1:7" ht="12.75">
      <c r="A47" s="589" t="s">
        <v>4062</v>
      </c>
      <c r="B47" s="578"/>
      <c r="C47" s="578"/>
      <c r="D47" s="578"/>
      <c r="E47" s="578"/>
      <c r="F47" s="579"/>
      <c r="G47" s="592">
        <f>SUM(G36:G46)</f>
        <v>0</v>
      </c>
    </row>
    <row r="48" spans="1:7" ht="12.75">
      <c r="A48" s="578"/>
      <c r="B48" s="578"/>
      <c r="C48" s="578"/>
      <c r="D48" s="578"/>
      <c r="E48" s="578"/>
      <c r="F48" s="579"/>
      <c r="G48" s="590"/>
    </row>
    <row r="49" spans="1:7" s="576" customFormat="1" ht="12.75">
      <c r="A49" s="589" t="s">
        <v>4051</v>
      </c>
      <c r="B49" s="589"/>
      <c r="C49" s="589"/>
      <c r="D49" s="589"/>
      <c r="E49" s="589"/>
      <c r="F49" s="584"/>
      <c r="G49" s="592">
        <f>G47+G33</f>
        <v>0</v>
      </c>
    </row>
  </sheetData>
  <mergeCells count="1">
    <mergeCell ref="A4:G4"/>
  </mergeCells>
  <printOptions/>
  <pageMargins left="0.69" right="0.57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Header>&amp;RList &amp;P / Listů &amp;N</oddHeader>
  </headerFooter>
  <rowBreaks count="1" manualBreakCount="1">
    <brk id="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16CF9-4436-4AB7-9820-328724205D48}">
  <dimension ref="A1:GV276"/>
  <sheetViews>
    <sheetView workbookViewId="0" topLeftCell="A40">
      <selection activeCell="L60" sqref="L60"/>
    </sheetView>
  </sheetViews>
  <sheetFormatPr defaultColWidth="10.00390625" defaultRowHeight="15"/>
  <cols>
    <col min="1" max="1" width="4.140625" style="500" customWidth="1"/>
    <col min="2" max="2" width="3.140625" style="500" customWidth="1"/>
    <col min="3" max="3" width="51.57421875" style="500" customWidth="1"/>
    <col min="4" max="4" width="8.7109375" style="500" customWidth="1"/>
    <col min="5" max="5" width="4.7109375" style="500" customWidth="1"/>
    <col min="6" max="6" width="11.00390625" style="500" customWidth="1"/>
    <col min="7" max="7" width="18.140625" style="500" customWidth="1"/>
    <col min="8" max="204" width="10.00390625" style="500" customWidth="1"/>
    <col min="205" max="205" width="4.140625" style="500" customWidth="1"/>
    <col min="206" max="206" width="3.140625" style="500" customWidth="1"/>
    <col min="207" max="207" width="51.57421875" style="500" customWidth="1"/>
    <col min="208" max="208" width="8.7109375" style="500" customWidth="1"/>
    <col min="209" max="209" width="4.7109375" style="500" customWidth="1"/>
    <col min="210" max="210" width="11.00390625" style="500" customWidth="1"/>
    <col min="211" max="211" width="18.140625" style="500" customWidth="1"/>
    <col min="212" max="460" width="10.00390625" style="500" customWidth="1"/>
    <col min="461" max="461" width="4.140625" style="500" customWidth="1"/>
    <col min="462" max="462" width="3.140625" style="500" customWidth="1"/>
    <col min="463" max="463" width="51.57421875" style="500" customWidth="1"/>
    <col min="464" max="464" width="8.7109375" style="500" customWidth="1"/>
    <col min="465" max="465" width="4.7109375" style="500" customWidth="1"/>
    <col min="466" max="466" width="11.00390625" style="500" customWidth="1"/>
    <col min="467" max="467" width="18.140625" style="500" customWidth="1"/>
    <col min="468" max="716" width="10.00390625" style="500" customWidth="1"/>
    <col min="717" max="717" width="4.140625" style="500" customWidth="1"/>
    <col min="718" max="718" width="3.140625" style="500" customWidth="1"/>
    <col min="719" max="719" width="51.57421875" style="500" customWidth="1"/>
    <col min="720" max="720" width="8.7109375" style="500" customWidth="1"/>
    <col min="721" max="721" width="4.7109375" style="500" customWidth="1"/>
    <col min="722" max="722" width="11.00390625" style="500" customWidth="1"/>
    <col min="723" max="723" width="18.140625" style="500" customWidth="1"/>
    <col min="724" max="972" width="10.00390625" style="500" customWidth="1"/>
    <col min="973" max="973" width="4.140625" style="500" customWidth="1"/>
    <col min="974" max="974" width="3.140625" style="500" customWidth="1"/>
    <col min="975" max="975" width="51.57421875" style="500" customWidth="1"/>
    <col min="976" max="976" width="8.7109375" style="500" customWidth="1"/>
    <col min="977" max="977" width="4.7109375" style="500" customWidth="1"/>
    <col min="978" max="978" width="11.00390625" style="500" customWidth="1"/>
    <col min="979" max="979" width="18.140625" style="500" customWidth="1"/>
    <col min="980" max="1228" width="10.00390625" style="500" customWidth="1"/>
    <col min="1229" max="1229" width="4.140625" style="500" customWidth="1"/>
    <col min="1230" max="1230" width="3.140625" style="500" customWidth="1"/>
    <col min="1231" max="1231" width="51.57421875" style="500" customWidth="1"/>
    <col min="1232" max="1232" width="8.7109375" style="500" customWidth="1"/>
    <col min="1233" max="1233" width="4.7109375" style="500" customWidth="1"/>
    <col min="1234" max="1234" width="11.00390625" style="500" customWidth="1"/>
    <col min="1235" max="1235" width="18.140625" style="500" customWidth="1"/>
    <col min="1236" max="1484" width="10.00390625" style="500" customWidth="1"/>
    <col min="1485" max="1485" width="4.140625" style="500" customWidth="1"/>
    <col min="1486" max="1486" width="3.140625" style="500" customWidth="1"/>
    <col min="1487" max="1487" width="51.57421875" style="500" customWidth="1"/>
    <col min="1488" max="1488" width="8.7109375" style="500" customWidth="1"/>
    <col min="1489" max="1489" width="4.7109375" style="500" customWidth="1"/>
    <col min="1490" max="1490" width="11.00390625" style="500" customWidth="1"/>
    <col min="1491" max="1491" width="18.140625" style="500" customWidth="1"/>
    <col min="1492" max="1740" width="10.00390625" style="500" customWidth="1"/>
    <col min="1741" max="1741" width="4.140625" style="500" customWidth="1"/>
    <col min="1742" max="1742" width="3.140625" style="500" customWidth="1"/>
    <col min="1743" max="1743" width="51.57421875" style="500" customWidth="1"/>
    <col min="1744" max="1744" width="8.7109375" style="500" customWidth="1"/>
    <col min="1745" max="1745" width="4.7109375" style="500" customWidth="1"/>
    <col min="1746" max="1746" width="11.00390625" style="500" customWidth="1"/>
    <col min="1747" max="1747" width="18.140625" style="500" customWidth="1"/>
    <col min="1748" max="1996" width="10.00390625" style="500" customWidth="1"/>
    <col min="1997" max="1997" width="4.140625" style="500" customWidth="1"/>
    <col min="1998" max="1998" width="3.140625" style="500" customWidth="1"/>
    <col min="1999" max="1999" width="51.57421875" style="500" customWidth="1"/>
    <col min="2000" max="2000" width="8.7109375" style="500" customWidth="1"/>
    <col min="2001" max="2001" width="4.7109375" style="500" customWidth="1"/>
    <col min="2002" max="2002" width="11.00390625" style="500" customWidth="1"/>
    <col min="2003" max="2003" width="18.140625" style="500" customWidth="1"/>
    <col min="2004" max="2252" width="10.00390625" style="500" customWidth="1"/>
    <col min="2253" max="2253" width="4.140625" style="500" customWidth="1"/>
    <col min="2254" max="2254" width="3.140625" style="500" customWidth="1"/>
    <col min="2255" max="2255" width="51.57421875" style="500" customWidth="1"/>
    <col min="2256" max="2256" width="8.7109375" style="500" customWidth="1"/>
    <col min="2257" max="2257" width="4.7109375" style="500" customWidth="1"/>
    <col min="2258" max="2258" width="11.00390625" style="500" customWidth="1"/>
    <col min="2259" max="2259" width="18.140625" style="500" customWidth="1"/>
    <col min="2260" max="2508" width="10.00390625" style="500" customWidth="1"/>
    <col min="2509" max="2509" width="4.140625" style="500" customWidth="1"/>
    <col min="2510" max="2510" width="3.140625" style="500" customWidth="1"/>
    <col min="2511" max="2511" width="51.57421875" style="500" customWidth="1"/>
    <col min="2512" max="2512" width="8.7109375" style="500" customWidth="1"/>
    <col min="2513" max="2513" width="4.7109375" style="500" customWidth="1"/>
    <col min="2514" max="2514" width="11.00390625" style="500" customWidth="1"/>
    <col min="2515" max="2515" width="18.140625" style="500" customWidth="1"/>
    <col min="2516" max="2764" width="10.00390625" style="500" customWidth="1"/>
    <col min="2765" max="2765" width="4.140625" style="500" customWidth="1"/>
    <col min="2766" max="2766" width="3.140625" style="500" customWidth="1"/>
    <col min="2767" max="2767" width="51.57421875" style="500" customWidth="1"/>
    <col min="2768" max="2768" width="8.7109375" style="500" customWidth="1"/>
    <col min="2769" max="2769" width="4.7109375" style="500" customWidth="1"/>
    <col min="2770" max="2770" width="11.00390625" style="500" customWidth="1"/>
    <col min="2771" max="2771" width="18.140625" style="500" customWidth="1"/>
    <col min="2772" max="3020" width="10.00390625" style="500" customWidth="1"/>
    <col min="3021" max="3021" width="4.140625" style="500" customWidth="1"/>
    <col min="3022" max="3022" width="3.140625" style="500" customWidth="1"/>
    <col min="3023" max="3023" width="51.57421875" style="500" customWidth="1"/>
    <col min="3024" max="3024" width="8.7109375" style="500" customWidth="1"/>
    <col min="3025" max="3025" width="4.7109375" style="500" customWidth="1"/>
    <col min="3026" max="3026" width="11.00390625" style="500" customWidth="1"/>
    <col min="3027" max="3027" width="18.140625" style="500" customWidth="1"/>
    <col min="3028" max="3276" width="10.00390625" style="500" customWidth="1"/>
    <col min="3277" max="3277" width="4.140625" style="500" customWidth="1"/>
    <col min="3278" max="3278" width="3.140625" style="500" customWidth="1"/>
    <col min="3279" max="3279" width="51.57421875" style="500" customWidth="1"/>
    <col min="3280" max="3280" width="8.7109375" style="500" customWidth="1"/>
    <col min="3281" max="3281" width="4.7109375" style="500" customWidth="1"/>
    <col min="3282" max="3282" width="11.00390625" style="500" customWidth="1"/>
    <col min="3283" max="3283" width="18.140625" style="500" customWidth="1"/>
    <col min="3284" max="3532" width="10.00390625" style="500" customWidth="1"/>
    <col min="3533" max="3533" width="4.140625" style="500" customWidth="1"/>
    <col min="3534" max="3534" width="3.140625" style="500" customWidth="1"/>
    <col min="3535" max="3535" width="51.57421875" style="500" customWidth="1"/>
    <col min="3536" max="3536" width="8.7109375" style="500" customWidth="1"/>
    <col min="3537" max="3537" width="4.7109375" style="500" customWidth="1"/>
    <col min="3538" max="3538" width="11.00390625" style="500" customWidth="1"/>
    <col min="3539" max="3539" width="18.140625" style="500" customWidth="1"/>
    <col min="3540" max="3788" width="10.00390625" style="500" customWidth="1"/>
    <col min="3789" max="3789" width="4.140625" style="500" customWidth="1"/>
    <col min="3790" max="3790" width="3.140625" style="500" customWidth="1"/>
    <col min="3791" max="3791" width="51.57421875" style="500" customWidth="1"/>
    <col min="3792" max="3792" width="8.7109375" style="500" customWidth="1"/>
    <col min="3793" max="3793" width="4.7109375" style="500" customWidth="1"/>
    <col min="3794" max="3794" width="11.00390625" style="500" customWidth="1"/>
    <col min="3795" max="3795" width="18.140625" style="500" customWidth="1"/>
    <col min="3796" max="4044" width="10.00390625" style="500" customWidth="1"/>
    <col min="4045" max="4045" width="4.140625" style="500" customWidth="1"/>
    <col min="4046" max="4046" width="3.140625" style="500" customWidth="1"/>
    <col min="4047" max="4047" width="51.57421875" style="500" customWidth="1"/>
    <col min="4048" max="4048" width="8.7109375" style="500" customWidth="1"/>
    <col min="4049" max="4049" width="4.7109375" style="500" customWidth="1"/>
    <col min="4050" max="4050" width="11.00390625" style="500" customWidth="1"/>
    <col min="4051" max="4051" width="18.140625" style="500" customWidth="1"/>
    <col min="4052" max="4300" width="10.00390625" style="500" customWidth="1"/>
    <col min="4301" max="4301" width="4.140625" style="500" customWidth="1"/>
    <col min="4302" max="4302" width="3.140625" style="500" customWidth="1"/>
    <col min="4303" max="4303" width="51.57421875" style="500" customWidth="1"/>
    <col min="4304" max="4304" width="8.7109375" style="500" customWidth="1"/>
    <col min="4305" max="4305" width="4.7109375" style="500" customWidth="1"/>
    <col min="4306" max="4306" width="11.00390625" style="500" customWidth="1"/>
    <col min="4307" max="4307" width="18.140625" style="500" customWidth="1"/>
    <col min="4308" max="4556" width="10.00390625" style="500" customWidth="1"/>
    <col min="4557" max="4557" width="4.140625" style="500" customWidth="1"/>
    <col min="4558" max="4558" width="3.140625" style="500" customWidth="1"/>
    <col min="4559" max="4559" width="51.57421875" style="500" customWidth="1"/>
    <col min="4560" max="4560" width="8.7109375" style="500" customWidth="1"/>
    <col min="4561" max="4561" width="4.7109375" style="500" customWidth="1"/>
    <col min="4562" max="4562" width="11.00390625" style="500" customWidth="1"/>
    <col min="4563" max="4563" width="18.140625" style="500" customWidth="1"/>
    <col min="4564" max="4812" width="10.00390625" style="500" customWidth="1"/>
    <col min="4813" max="4813" width="4.140625" style="500" customWidth="1"/>
    <col min="4814" max="4814" width="3.140625" style="500" customWidth="1"/>
    <col min="4815" max="4815" width="51.57421875" style="500" customWidth="1"/>
    <col min="4816" max="4816" width="8.7109375" style="500" customWidth="1"/>
    <col min="4817" max="4817" width="4.7109375" style="500" customWidth="1"/>
    <col min="4818" max="4818" width="11.00390625" style="500" customWidth="1"/>
    <col min="4819" max="4819" width="18.140625" style="500" customWidth="1"/>
    <col min="4820" max="5068" width="10.00390625" style="500" customWidth="1"/>
    <col min="5069" max="5069" width="4.140625" style="500" customWidth="1"/>
    <col min="5070" max="5070" width="3.140625" style="500" customWidth="1"/>
    <col min="5071" max="5071" width="51.57421875" style="500" customWidth="1"/>
    <col min="5072" max="5072" width="8.7109375" style="500" customWidth="1"/>
    <col min="5073" max="5073" width="4.7109375" style="500" customWidth="1"/>
    <col min="5074" max="5074" width="11.00390625" style="500" customWidth="1"/>
    <col min="5075" max="5075" width="18.140625" style="500" customWidth="1"/>
    <col min="5076" max="5324" width="10.00390625" style="500" customWidth="1"/>
    <col min="5325" max="5325" width="4.140625" style="500" customWidth="1"/>
    <col min="5326" max="5326" width="3.140625" style="500" customWidth="1"/>
    <col min="5327" max="5327" width="51.57421875" style="500" customWidth="1"/>
    <col min="5328" max="5328" width="8.7109375" style="500" customWidth="1"/>
    <col min="5329" max="5329" width="4.7109375" style="500" customWidth="1"/>
    <col min="5330" max="5330" width="11.00390625" style="500" customWidth="1"/>
    <col min="5331" max="5331" width="18.140625" style="500" customWidth="1"/>
    <col min="5332" max="5580" width="10.00390625" style="500" customWidth="1"/>
    <col min="5581" max="5581" width="4.140625" style="500" customWidth="1"/>
    <col min="5582" max="5582" width="3.140625" style="500" customWidth="1"/>
    <col min="5583" max="5583" width="51.57421875" style="500" customWidth="1"/>
    <col min="5584" max="5584" width="8.7109375" style="500" customWidth="1"/>
    <col min="5585" max="5585" width="4.7109375" style="500" customWidth="1"/>
    <col min="5586" max="5586" width="11.00390625" style="500" customWidth="1"/>
    <col min="5587" max="5587" width="18.140625" style="500" customWidth="1"/>
    <col min="5588" max="5836" width="10.00390625" style="500" customWidth="1"/>
    <col min="5837" max="5837" width="4.140625" style="500" customWidth="1"/>
    <col min="5838" max="5838" width="3.140625" style="500" customWidth="1"/>
    <col min="5839" max="5839" width="51.57421875" style="500" customWidth="1"/>
    <col min="5840" max="5840" width="8.7109375" style="500" customWidth="1"/>
    <col min="5841" max="5841" width="4.7109375" style="500" customWidth="1"/>
    <col min="5842" max="5842" width="11.00390625" style="500" customWidth="1"/>
    <col min="5843" max="5843" width="18.140625" style="500" customWidth="1"/>
    <col min="5844" max="6092" width="10.00390625" style="500" customWidth="1"/>
    <col min="6093" max="6093" width="4.140625" style="500" customWidth="1"/>
    <col min="6094" max="6094" width="3.140625" style="500" customWidth="1"/>
    <col min="6095" max="6095" width="51.57421875" style="500" customWidth="1"/>
    <col min="6096" max="6096" width="8.7109375" style="500" customWidth="1"/>
    <col min="6097" max="6097" width="4.7109375" style="500" customWidth="1"/>
    <col min="6098" max="6098" width="11.00390625" style="500" customWidth="1"/>
    <col min="6099" max="6099" width="18.140625" style="500" customWidth="1"/>
    <col min="6100" max="6348" width="10.00390625" style="500" customWidth="1"/>
    <col min="6349" max="6349" width="4.140625" style="500" customWidth="1"/>
    <col min="6350" max="6350" width="3.140625" style="500" customWidth="1"/>
    <col min="6351" max="6351" width="51.57421875" style="500" customWidth="1"/>
    <col min="6352" max="6352" width="8.7109375" style="500" customWidth="1"/>
    <col min="6353" max="6353" width="4.7109375" style="500" customWidth="1"/>
    <col min="6354" max="6354" width="11.00390625" style="500" customWidth="1"/>
    <col min="6355" max="6355" width="18.140625" style="500" customWidth="1"/>
    <col min="6356" max="6604" width="10.00390625" style="500" customWidth="1"/>
    <col min="6605" max="6605" width="4.140625" style="500" customWidth="1"/>
    <col min="6606" max="6606" width="3.140625" style="500" customWidth="1"/>
    <col min="6607" max="6607" width="51.57421875" style="500" customWidth="1"/>
    <col min="6608" max="6608" width="8.7109375" style="500" customWidth="1"/>
    <col min="6609" max="6609" width="4.7109375" style="500" customWidth="1"/>
    <col min="6610" max="6610" width="11.00390625" style="500" customWidth="1"/>
    <col min="6611" max="6611" width="18.140625" style="500" customWidth="1"/>
    <col min="6612" max="6860" width="10.00390625" style="500" customWidth="1"/>
    <col min="6861" max="6861" width="4.140625" style="500" customWidth="1"/>
    <col min="6862" max="6862" width="3.140625" style="500" customWidth="1"/>
    <col min="6863" max="6863" width="51.57421875" style="500" customWidth="1"/>
    <col min="6864" max="6864" width="8.7109375" style="500" customWidth="1"/>
    <col min="6865" max="6865" width="4.7109375" style="500" customWidth="1"/>
    <col min="6866" max="6866" width="11.00390625" style="500" customWidth="1"/>
    <col min="6867" max="6867" width="18.140625" style="500" customWidth="1"/>
    <col min="6868" max="7116" width="10.00390625" style="500" customWidth="1"/>
    <col min="7117" max="7117" width="4.140625" style="500" customWidth="1"/>
    <col min="7118" max="7118" width="3.140625" style="500" customWidth="1"/>
    <col min="7119" max="7119" width="51.57421875" style="500" customWidth="1"/>
    <col min="7120" max="7120" width="8.7109375" style="500" customWidth="1"/>
    <col min="7121" max="7121" width="4.7109375" style="500" customWidth="1"/>
    <col min="7122" max="7122" width="11.00390625" style="500" customWidth="1"/>
    <col min="7123" max="7123" width="18.140625" style="500" customWidth="1"/>
    <col min="7124" max="7372" width="10.00390625" style="500" customWidth="1"/>
    <col min="7373" max="7373" width="4.140625" style="500" customWidth="1"/>
    <col min="7374" max="7374" width="3.140625" style="500" customWidth="1"/>
    <col min="7375" max="7375" width="51.57421875" style="500" customWidth="1"/>
    <col min="7376" max="7376" width="8.7109375" style="500" customWidth="1"/>
    <col min="7377" max="7377" width="4.7109375" style="500" customWidth="1"/>
    <col min="7378" max="7378" width="11.00390625" style="500" customWidth="1"/>
    <col min="7379" max="7379" width="18.140625" style="500" customWidth="1"/>
    <col min="7380" max="7628" width="10.00390625" style="500" customWidth="1"/>
    <col min="7629" max="7629" width="4.140625" style="500" customWidth="1"/>
    <col min="7630" max="7630" width="3.140625" style="500" customWidth="1"/>
    <col min="7631" max="7631" width="51.57421875" style="500" customWidth="1"/>
    <col min="7632" max="7632" width="8.7109375" style="500" customWidth="1"/>
    <col min="7633" max="7633" width="4.7109375" style="500" customWidth="1"/>
    <col min="7634" max="7634" width="11.00390625" style="500" customWidth="1"/>
    <col min="7635" max="7635" width="18.140625" style="500" customWidth="1"/>
    <col min="7636" max="7884" width="10.00390625" style="500" customWidth="1"/>
    <col min="7885" max="7885" width="4.140625" style="500" customWidth="1"/>
    <col min="7886" max="7886" width="3.140625" style="500" customWidth="1"/>
    <col min="7887" max="7887" width="51.57421875" style="500" customWidth="1"/>
    <col min="7888" max="7888" width="8.7109375" style="500" customWidth="1"/>
    <col min="7889" max="7889" width="4.7109375" style="500" customWidth="1"/>
    <col min="7890" max="7890" width="11.00390625" style="500" customWidth="1"/>
    <col min="7891" max="7891" width="18.140625" style="500" customWidth="1"/>
    <col min="7892" max="8140" width="10.00390625" style="500" customWidth="1"/>
    <col min="8141" max="8141" width="4.140625" style="500" customWidth="1"/>
    <col min="8142" max="8142" width="3.140625" style="500" customWidth="1"/>
    <col min="8143" max="8143" width="51.57421875" style="500" customWidth="1"/>
    <col min="8144" max="8144" width="8.7109375" style="500" customWidth="1"/>
    <col min="8145" max="8145" width="4.7109375" style="500" customWidth="1"/>
    <col min="8146" max="8146" width="11.00390625" style="500" customWidth="1"/>
    <col min="8147" max="8147" width="18.140625" style="500" customWidth="1"/>
    <col min="8148" max="8396" width="10.00390625" style="500" customWidth="1"/>
    <col min="8397" max="8397" width="4.140625" style="500" customWidth="1"/>
    <col min="8398" max="8398" width="3.140625" style="500" customWidth="1"/>
    <col min="8399" max="8399" width="51.57421875" style="500" customWidth="1"/>
    <col min="8400" max="8400" width="8.7109375" style="500" customWidth="1"/>
    <col min="8401" max="8401" width="4.7109375" style="500" customWidth="1"/>
    <col min="8402" max="8402" width="11.00390625" style="500" customWidth="1"/>
    <col min="8403" max="8403" width="18.140625" style="500" customWidth="1"/>
    <col min="8404" max="8652" width="10.00390625" style="500" customWidth="1"/>
    <col min="8653" max="8653" width="4.140625" style="500" customWidth="1"/>
    <col min="8654" max="8654" width="3.140625" style="500" customWidth="1"/>
    <col min="8655" max="8655" width="51.57421875" style="500" customWidth="1"/>
    <col min="8656" max="8656" width="8.7109375" style="500" customWidth="1"/>
    <col min="8657" max="8657" width="4.7109375" style="500" customWidth="1"/>
    <col min="8658" max="8658" width="11.00390625" style="500" customWidth="1"/>
    <col min="8659" max="8659" width="18.140625" style="500" customWidth="1"/>
    <col min="8660" max="8908" width="10.00390625" style="500" customWidth="1"/>
    <col min="8909" max="8909" width="4.140625" style="500" customWidth="1"/>
    <col min="8910" max="8910" width="3.140625" style="500" customWidth="1"/>
    <col min="8911" max="8911" width="51.57421875" style="500" customWidth="1"/>
    <col min="8912" max="8912" width="8.7109375" style="500" customWidth="1"/>
    <col min="8913" max="8913" width="4.7109375" style="500" customWidth="1"/>
    <col min="8914" max="8914" width="11.00390625" style="500" customWidth="1"/>
    <col min="8915" max="8915" width="18.140625" style="500" customWidth="1"/>
    <col min="8916" max="9164" width="10.00390625" style="500" customWidth="1"/>
    <col min="9165" max="9165" width="4.140625" style="500" customWidth="1"/>
    <col min="9166" max="9166" width="3.140625" style="500" customWidth="1"/>
    <col min="9167" max="9167" width="51.57421875" style="500" customWidth="1"/>
    <col min="9168" max="9168" width="8.7109375" style="500" customWidth="1"/>
    <col min="9169" max="9169" width="4.7109375" style="500" customWidth="1"/>
    <col min="9170" max="9170" width="11.00390625" style="500" customWidth="1"/>
    <col min="9171" max="9171" width="18.140625" style="500" customWidth="1"/>
    <col min="9172" max="9420" width="10.00390625" style="500" customWidth="1"/>
    <col min="9421" max="9421" width="4.140625" style="500" customWidth="1"/>
    <col min="9422" max="9422" width="3.140625" style="500" customWidth="1"/>
    <col min="9423" max="9423" width="51.57421875" style="500" customWidth="1"/>
    <col min="9424" max="9424" width="8.7109375" style="500" customWidth="1"/>
    <col min="9425" max="9425" width="4.7109375" style="500" customWidth="1"/>
    <col min="9426" max="9426" width="11.00390625" style="500" customWidth="1"/>
    <col min="9427" max="9427" width="18.140625" style="500" customWidth="1"/>
    <col min="9428" max="9676" width="10.00390625" style="500" customWidth="1"/>
    <col min="9677" max="9677" width="4.140625" style="500" customWidth="1"/>
    <col min="9678" max="9678" width="3.140625" style="500" customWidth="1"/>
    <col min="9679" max="9679" width="51.57421875" style="500" customWidth="1"/>
    <col min="9680" max="9680" width="8.7109375" style="500" customWidth="1"/>
    <col min="9681" max="9681" width="4.7109375" style="500" customWidth="1"/>
    <col min="9682" max="9682" width="11.00390625" style="500" customWidth="1"/>
    <col min="9683" max="9683" width="18.140625" style="500" customWidth="1"/>
    <col min="9684" max="9932" width="10.00390625" style="500" customWidth="1"/>
    <col min="9933" max="9933" width="4.140625" style="500" customWidth="1"/>
    <col min="9934" max="9934" width="3.140625" style="500" customWidth="1"/>
    <col min="9935" max="9935" width="51.57421875" style="500" customWidth="1"/>
    <col min="9936" max="9936" width="8.7109375" style="500" customWidth="1"/>
    <col min="9937" max="9937" width="4.7109375" style="500" customWidth="1"/>
    <col min="9938" max="9938" width="11.00390625" style="500" customWidth="1"/>
    <col min="9939" max="9939" width="18.140625" style="500" customWidth="1"/>
    <col min="9940" max="10188" width="10.00390625" style="500" customWidth="1"/>
    <col min="10189" max="10189" width="4.140625" style="500" customWidth="1"/>
    <col min="10190" max="10190" width="3.140625" style="500" customWidth="1"/>
    <col min="10191" max="10191" width="51.57421875" style="500" customWidth="1"/>
    <col min="10192" max="10192" width="8.7109375" style="500" customWidth="1"/>
    <col min="10193" max="10193" width="4.7109375" style="500" customWidth="1"/>
    <col min="10194" max="10194" width="11.00390625" style="500" customWidth="1"/>
    <col min="10195" max="10195" width="18.140625" style="500" customWidth="1"/>
    <col min="10196" max="10444" width="10.00390625" style="500" customWidth="1"/>
    <col min="10445" max="10445" width="4.140625" style="500" customWidth="1"/>
    <col min="10446" max="10446" width="3.140625" style="500" customWidth="1"/>
    <col min="10447" max="10447" width="51.57421875" style="500" customWidth="1"/>
    <col min="10448" max="10448" width="8.7109375" style="500" customWidth="1"/>
    <col min="10449" max="10449" width="4.7109375" style="500" customWidth="1"/>
    <col min="10450" max="10450" width="11.00390625" style="500" customWidth="1"/>
    <col min="10451" max="10451" width="18.140625" style="500" customWidth="1"/>
    <col min="10452" max="10700" width="10.00390625" style="500" customWidth="1"/>
    <col min="10701" max="10701" width="4.140625" style="500" customWidth="1"/>
    <col min="10702" max="10702" width="3.140625" style="500" customWidth="1"/>
    <col min="10703" max="10703" width="51.57421875" style="500" customWidth="1"/>
    <col min="10704" max="10704" width="8.7109375" style="500" customWidth="1"/>
    <col min="10705" max="10705" width="4.7109375" style="500" customWidth="1"/>
    <col min="10706" max="10706" width="11.00390625" style="500" customWidth="1"/>
    <col min="10707" max="10707" width="18.140625" style="500" customWidth="1"/>
    <col min="10708" max="10956" width="10.00390625" style="500" customWidth="1"/>
    <col min="10957" max="10957" width="4.140625" style="500" customWidth="1"/>
    <col min="10958" max="10958" width="3.140625" style="500" customWidth="1"/>
    <col min="10959" max="10959" width="51.57421875" style="500" customWidth="1"/>
    <col min="10960" max="10960" width="8.7109375" style="500" customWidth="1"/>
    <col min="10961" max="10961" width="4.7109375" style="500" customWidth="1"/>
    <col min="10962" max="10962" width="11.00390625" style="500" customWidth="1"/>
    <col min="10963" max="10963" width="18.140625" style="500" customWidth="1"/>
    <col min="10964" max="11212" width="10.00390625" style="500" customWidth="1"/>
    <col min="11213" max="11213" width="4.140625" style="500" customWidth="1"/>
    <col min="11214" max="11214" width="3.140625" style="500" customWidth="1"/>
    <col min="11215" max="11215" width="51.57421875" style="500" customWidth="1"/>
    <col min="11216" max="11216" width="8.7109375" style="500" customWidth="1"/>
    <col min="11217" max="11217" width="4.7109375" style="500" customWidth="1"/>
    <col min="11218" max="11218" width="11.00390625" style="500" customWidth="1"/>
    <col min="11219" max="11219" width="18.140625" style="500" customWidth="1"/>
    <col min="11220" max="11468" width="10.00390625" style="500" customWidth="1"/>
    <col min="11469" max="11469" width="4.140625" style="500" customWidth="1"/>
    <col min="11470" max="11470" width="3.140625" style="500" customWidth="1"/>
    <col min="11471" max="11471" width="51.57421875" style="500" customWidth="1"/>
    <col min="11472" max="11472" width="8.7109375" style="500" customWidth="1"/>
    <col min="11473" max="11473" width="4.7109375" style="500" customWidth="1"/>
    <col min="11474" max="11474" width="11.00390625" style="500" customWidth="1"/>
    <col min="11475" max="11475" width="18.140625" style="500" customWidth="1"/>
    <col min="11476" max="11724" width="10.00390625" style="500" customWidth="1"/>
    <col min="11725" max="11725" width="4.140625" style="500" customWidth="1"/>
    <col min="11726" max="11726" width="3.140625" style="500" customWidth="1"/>
    <col min="11727" max="11727" width="51.57421875" style="500" customWidth="1"/>
    <col min="11728" max="11728" width="8.7109375" style="500" customWidth="1"/>
    <col min="11729" max="11729" width="4.7109375" style="500" customWidth="1"/>
    <col min="11730" max="11730" width="11.00390625" style="500" customWidth="1"/>
    <col min="11731" max="11731" width="18.140625" style="500" customWidth="1"/>
    <col min="11732" max="11980" width="10.00390625" style="500" customWidth="1"/>
    <col min="11981" max="11981" width="4.140625" style="500" customWidth="1"/>
    <col min="11982" max="11982" width="3.140625" style="500" customWidth="1"/>
    <col min="11983" max="11983" width="51.57421875" style="500" customWidth="1"/>
    <col min="11984" max="11984" width="8.7109375" style="500" customWidth="1"/>
    <col min="11985" max="11985" width="4.7109375" style="500" customWidth="1"/>
    <col min="11986" max="11986" width="11.00390625" style="500" customWidth="1"/>
    <col min="11987" max="11987" width="18.140625" style="500" customWidth="1"/>
    <col min="11988" max="12236" width="10.00390625" style="500" customWidth="1"/>
    <col min="12237" max="12237" width="4.140625" style="500" customWidth="1"/>
    <col min="12238" max="12238" width="3.140625" style="500" customWidth="1"/>
    <col min="12239" max="12239" width="51.57421875" style="500" customWidth="1"/>
    <col min="12240" max="12240" width="8.7109375" style="500" customWidth="1"/>
    <col min="12241" max="12241" width="4.7109375" style="500" customWidth="1"/>
    <col min="12242" max="12242" width="11.00390625" style="500" customWidth="1"/>
    <col min="12243" max="12243" width="18.140625" style="500" customWidth="1"/>
    <col min="12244" max="12492" width="10.00390625" style="500" customWidth="1"/>
    <col min="12493" max="12493" width="4.140625" style="500" customWidth="1"/>
    <col min="12494" max="12494" width="3.140625" style="500" customWidth="1"/>
    <col min="12495" max="12495" width="51.57421875" style="500" customWidth="1"/>
    <col min="12496" max="12496" width="8.7109375" style="500" customWidth="1"/>
    <col min="12497" max="12497" width="4.7109375" style="500" customWidth="1"/>
    <col min="12498" max="12498" width="11.00390625" style="500" customWidth="1"/>
    <col min="12499" max="12499" width="18.140625" style="500" customWidth="1"/>
    <col min="12500" max="12748" width="10.00390625" style="500" customWidth="1"/>
    <col min="12749" max="12749" width="4.140625" style="500" customWidth="1"/>
    <col min="12750" max="12750" width="3.140625" style="500" customWidth="1"/>
    <col min="12751" max="12751" width="51.57421875" style="500" customWidth="1"/>
    <col min="12752" max="12752" width="8.7109375" style="500" customWidth="1"/>
    <col min="12753" max="12753" width="4.7109375" style="500" customWidth="1"/>
    <col min="12754" max="12754" width="11.00390625" style="500" customWidth="1"/>
    <col min="12755" max="12755" width="18.140625" style="500" customWidth="1"/>
    <col min="12756" max="13004" width="10.00390625" style="500" customWidth="1"/>
    <col min="13005" max="13005" width="4.140625" style="500" customWidth="1"/>
    <col min="13006" max="13006" width="3.140625" style="500" customWidth="1"/>
    <col min="13007" max="13007" width="51.57421875" style="500" customWidth="1"/>
    <col min="13008" max="13008" width="8.7109375" style="500" customWidth="1"/>
    <col min="13009" max="13009" width="4.7109375" style="500" customWidth="1"/>
    <col min="13010" max="13010" width="11.00390625" style="500" customWidth="1"/>
    <col min="13011" max="13011" width="18.140625" style="500" customWidth="1"/>
    <col min="13012" max="13260" width="10.00390625" style="500" customWidth="1"/>
    <col min="13261" max="13261" width="4.140625" style="500" customWidth="1"/>
    <col min="13262" max="13262" width="3.140625" style="500" customWidth="1"/>
    <col min="13263" max="13263" width="51.57421875" style="500" customWidth="1"/>
    <col min="13264" max="13264" width="8.7109375" style="500" customWidth="1"/>
    <col min="13265" max="13265" width="4.7109375" style="500" customWidth="1"/>
    <col min="13266" max="13266" width="11.00390625" style="500" customWidth="1"/>
    <col min="13267" max="13267" width="18.140625" style="500" customWidth="1"/>
    <col min="13268" max="13516" width="10.00390625" style="500" customWidth="1"/>
    <col min="13517" max="13517" width="4.140625" style="500" customWidth="1"/>
    <col min="13518" max="13518" width="3.140625" style="500" customWidth="1"/>
    <col min="13519" max="13519" width="51.57421875" style="500" customWidth="1"/>
    <col min="13520" max="13520" width="8.7109375" style="500" customWidth="1"/>
    <col min="13521" max="13521" width="4.7109375" style="500" customWidth="1"/>
    <col min="13522" max="13522" width="11.00390625" style="500" customWidth="1"/>
    <col min="13523" max="13523" width="18.140625" style="500" customWidth="1"/>
    <col min="13524" max="13772" width="10.00390625" style="500" customWidth="1"/>
    <col min="13773" max="13773" width="4.140625" style="500" customWidth="1"/>
    <col min="13774" max="13774" width="3.140625" style="500" customWidth="1"/>
    <col min="13775" max="13775" width="51.57421875" style="500" customWidth="1"/>
    <col min="13776" max="13776" width="8.7109375" style="500" customWidth="1"/>
    <col min="13777" max="13777" width="4.7109375" style="500" customWidth="1"/>
    <col min="13778" max="13778" width="11.00390625" style="500" customWidth="1"/>
    <col min="13779" max="13779" width="18.140625" style="500" customWidth="1"/>
    <col min="13780" max="14028" width="10.00390625" style="500" customWidth="1"/>
    <col min="14029" max="14029" width="4.140625" style="500" customWidth="1"/>
    <col min="14030" max="14030" width="3.140625" style="500" customWidth="1"/>
    <col min="14031" max="14031" width="51.57421875" style="500" customWidth="1"/>
    <col min="14032" max="14032" width="8.7109375" style="500" customWidth="1"/>
    <col min="14033" max="14033" width="4.7109375" style="500" customWidth="1"/>
    <col min="14034" max="14034" width="11.00390625" style="500" customWidth="1"/>
    <col min="14035" max="14035" width="18.140625" style="500" customWidth="1"/>
    <col min="14036" max="14284" width="10.00390625" style="500" customWidth="1"/>
    <col min="14285" max="14285" width="4.140625" style="500" customWidth="1"/>
    <col min="14286" max="14286" width="3.140625" style="500" customWidth="1"/>
    <col min="14287" max="14287" width="51.57421875" style="500" customWidth="1"/>
    <col min="14288" max="14288" width="8.7109375" style="500" customWidth="1"/>
    <col min="14289" max="14289" width="4.7109375" style="500" customWidth="1"/>
    <col min="14290" max="14290" width="11.00390625" style="500" customWidth="1"/>
    <col min="14291" max="14291" width="18.140625" style="500" customWidth="1"/>
    <col min="14292" max="14540" width="10.00390625" style="500" customWidth="1"/>
    <col min="14541" max="14541" width="4.140625" style="500" customWidth="1"/>
    <col min="14542" max="14542" width="3.140625" style="500" customWidth="1"/>
    <col min="14543" max="14543" width="51.57421875" style="500" customWidth="1"/>
    <col min="14544" max="14544" width="8.7109375" style="500" customWidth="1"/>
    <col min="14545" max="14545" width="4.7109375" style="500" customWidth="1"/>
    <col min="14546" max="14546" width="11.00390625" style="500" customWidth="1"/>
    <col min="14547" max="14547" width="18.140625" style="500" customWidth="1"/>
    <col min="14548" max="14796" width="10.00390625" style="500" customWidth="1"/>
    <col min="14797" max="14797" width="4.140625" style="500" customWidth="1"/>
    <col min="14798" max="14798" width="3.140625" style="500" customWidth="1"/>
    <col min="14799" max="14799" width="51.57421875" style="500" customWidth="1"/>
    <col min="14800" max="14800" width="8.7109375" style="500" customWidth="1"/>
    <col min="14801" max="14801" width="4.7109375" style="500" customWidth="1"/>
    <col min="14802" max="14802" width="11.00390625" style="500" customWidth="1"/>
    <col min="14803" max="14803" width="18.140625" style="500" customWidth="1"/>
    <col min="14804" max="15052" width="10.00390625" style="500" customWidth="1"/>
    <col min="15053" max="15053" width="4.140625" style="500" customWidth="1"/>
    <col min="15054" max="15054" width="3.140625" style="500" customWidth="1"/>
    <col min="15055" max="15055" width="51.57421875" style="500" customWidth="1"/>
    <col min="15056" max="15056" width="8.7109375" style="500" customWidth="1"/>
    <col min="15057" max="15057" width="4.7109375" style="500" customWidth="1"/>
    <col min="15058" max="15058" width="11.00390625" style="500" customWidth="1"/>
    <col min="15059" max="15059" width="18.140625" style="500" customWidth="1"/>
    <col min="15060" max="15308" width="10.00390625" style="500" customWidth="1"/>
    <col min="15309" max="15309" width="4.140625" style="500" customWidth="1"/>
    <col min="15310" max="15310" width="3.140625" style="500" customWidth="1"/>
    <col min="15311" max="15311" width="51.57421875" style="500" customWidth="1"/>
    <col min="15312" max="15312" width="8.7109375" style="500" customWidth="1"/>
    <col min="15313" max="15313" width="4.7109375" style="500" customWidth="1"/>
    <col min="15314" max="15314" width="11.00390625" style="500" customWidth="1"/>
    <col min="15315" max="15315" width="18.140625" style="500" customWidth="1"/>
    <col min="15316" max="15564" width="10.00390625" style="500" customWidth="1"/>
    <col min="15565" max="15565" width="4.140625" style="500" customWidth="1"/>
    <col min="15566" max="15566" width="3.140625" style="500" customWidth="1"/>
    <col min="15567" max="15567" width="51.57421875" style="500" customWidth="1"/>
    <col min="15568" max="15568" width="8.7109375" style="500" customWidth="1"/>
    <col min="15569" max="15569" width="4.7109375" style="500" customWidth="1"/>
    <col min="15570" max="15570" width="11.00390625" style="500" customWidth="1"/>
    <col min="15571" max="15571" width="18.140625" style="500" customWidth="1"/>
    <col min="15572" max="15820" width="10.00390625" style="500" customWidth="1"/>
    <col min="15821" max="15821" width="4.140625" style="500" customWidth="1"/>
    <col min="15822" max="15822" width="3.140625" style="500" customWidth="1"/>
    <col min="15823" max="15823" width="51.57421875" style="500" customWidth="1"/>
    <col min="15824" max="15824" width="8.7109375" style="500" customWidth="1"/>
    <col min="15825" max="15825" width="4.7109375" style="500" customWidth="1"/>
    <col min="15826" max="15826" width="11.00390625" style="500" customWidth="1"/>
    <col min="15827" max="15827" width="18.140625" style="500" customWidth="1"/>
    <col min="15828" max="16076" width="10.00390625" style="500" customWidth="1"/>
    <col min="16077" max="16077" width="4.140625" style="500" customWidth="1"/>
    <col min="16078" max="16078" width="3.140625" style="500" customWidth="1"/>
    <col min="16079" max="16079" width="51.57421875" style="500" customWidth="1"/>
    <col min="16080" max="16080" width="8.7109375" style="500" customWidth="1"/>
    <col min="16081" max="16081" width="4.7109375" style="500" customWidth="1"/>
    <col min="16082" max="16082" width="11.00390625" style="500" customWidth="1"/>
    <col min="16083" max="16083" width="18.140625" style="500" customWidth="1"/>
    <col min="16084" max="16384" width="10.00390625" style="500" customWidth="1"/>
  </cols>
  <sheetData>
    <row r="1" spans="1:7" ht="15" customHeight="1">
      <c r="A1" s="929" t="s">
        <v>5359</v>
      </c>
      <c r="B1" s="929"/>
      <c r="C1" s="929"/>
      <c r="D1" s="929"/>
      <c r="E1" s="929"/>
      <c r="F1" s="929"/>
      <c r="G1" s="929"/>
    </row>
    <row r="2" spans="1:7" ht="35.1" customHeight="1">
      <c r="A2" s="927" t="s">
        <v>3826</v>
      </c>
      <c r="B2" s="927"/>
      <c r="C2" s="927"/>
      <c r="D2" s="927"/>
      <c r="E2" s="927"/>
      <c r="F2" s="927"/>
      <c r="G2" s="927"/>
    </row>
    <row r="3" spans="1:7" ht="18.75">
      <c r="A3" s="501"/>
      <c r="B3" s="502"/>
      <c r="C3" s="502"/>
      <c r="D3" s="502"/>
      <c r="E3" s="502"/>
      <c r="F3" s="502"/>
      <c r="G3" s="502"/>
    </row>
    <row r="4" spans="1:7" ht="15.75">
      <c r="A4" s="928" t="s">
        <v>4017</v>
      </c>
      <c r="B4" s="928"/>
      <c r="C4" s="928"/>
      <c r="D4" s="928"/>
      <c r="E4" s="928"/>
      <c r="F4" s="928"/>
      <c r="G4" s="928"/>
    </row>
    <row r="5" spans="1:7" ht="15.75">
      <c r="A5" s="503"/>
      <c r="B5" s="504"/>
      <c r="C5" s="504"/>
      <c r="D5" s="504"/>
      <c r="E5" s="504"/>
      <c r="F5" s="504"/>
      <c r="G5" s="504"/>
    </row>
    <row r="6" ht="15.75">
      <c r="C6" s="505" t="s">
        <v>3827</v>
      </c>
    </row>
    <row r="7" spans="1:7" ht="15">
      <c r="A7" s="506" t="s">
        <v>3828</v>
      </c>
      <c r="B7" s="506"/>
      <c r="C7" s="506" t="s">
        <v>3829</v>
      </c>
      <c r="D7" s="506"/>
      <c r="E7" s="507" t="s">
        <v>3830</v>
      </c>
      <c r="F7" s="507" t="s">
        <v>3831</v>
      </c>
      <c r="G7" s="507" t="s">
        <v>2683</v>
      </c>
    </row>
    <row r="8" spans="1:7" ht="15">
      <c r="A8" s="508">
        <v>1</v>
      </c>
      <c r="B8" s="508"/>
      <c r="C8" s="508" t="s">
        <v>3832</v>
      </c>
      <c r="D8" s="508">
        <v>4</v>
      </c>
      <c r="E8" s="508" t="s">
        <v>222</v>
      </c>
      <c r="F8" s="571">
        <v>0</v>
      </c>
      <c r="G8" s="509">
        <f aca="true" t="shared" si="0" ref="G8:G34">D8*F8</f>
        <v>0</v>
      </c>
    </row>
    <row r="9" spans="1:7" ht="15">
      <c r="A9" s="508">
        <v>2</v>
      </c>
      <c r="B9" s="508"/>
      <c r="C9" s="508" t="s">
        <v>3833</v>
      </c>
      <c r="D9" s="508">
        <v>4</v>
      </c>
      <c r="E9" s="508" t="s">
        <v>222</v>
      </c>
      <c r="F9" s="571">
        <v>0</v>
      </c>
      <c r="G9" s="509">
        <f t="shared" si="0"/>
        <v>0</v>
      </c>
    </row>
    <row r="10" spans="1:7" ht="15">
      <c r="A10" s="508">
        <v>3</v>
      </c>
      <c r="B10" s="508"/>
      <c r="C10" s="508" t="s">
        <v>3834</v>
      </c>
      <c r="D10" s="508">
        <v>30</v>
      </c>
      <c r="E10" s="508" t="s">
        <v>694</v>
      </c>
      <c r="F10" s="571">
        <v>0</v>
      </c>
      <c r="G10" s="509">
        <f t="shared" si="0"/>
        <v>0</v>
      </c>
    </row>
    <row r="11" spans="1:7" ht="15">
      <c r="A11" s="508">
        <v>4</v>
      </c>
      <c r="B11" s="508"/>
      <c r="C11" s="508" t="s">
        <v>3835</v>
      </c>
      <c r="D11" s="508">
        <v>30</v>
      </c>
      <c r="E11" s="508" t="s">
        <v>694</v>
      </c>
      <c r="F11" s="571">
        <v>0</v>
      </c>
      <c r="G11" s="509">
        <f t="shared" si="0"/>
        <v>0</v>
      </c>
    </row>
    <row r="12" spans="1:7" ht="15">
      <c r="A12" s="508">
        <v>5</v>
      </c>
      <c r="B12" s="508"/>
      <c r="C12" s="508" t="s">
        <v>3836</v>
      </c>
      <c r="D12" s="508">
        <v>140</v>
      </c>
      <c r="E12" s="508" t="s">
        <v>222</v>
      </c>
      <c r="F12" s="571">
        <v>0</v>
      </c>
      <c r="G12" s="509">
        <f t="shared" si="0"/>
        <v>0</v>
      </c>
    </row>
    <row r="13" spans="1:7" ht="15">
      <c r="A13" s="508">
        <v>6</v>
      </c>
      <c r="B13" s="508"/>
      <c r="C13" s="508" t="s">
        <v>3837</v>
      </c>
      <c r="D13" s="508">
        <v>22</v>
      </c>
      <c r="E13" s="508" t="s">
        <v>222</v>
      </c>
      <c r="F13" s="571">
        <v>0</v>
      </c>
      <c r="G13" s="509">
        <f t="shared" si="0"/>
        <v>0</v>
      </c>
    </row>
    <row r="14" spans="1:7" ht="15">
      <c r="A14" s="508">
        <v>7</v>
      </c>
      <c r="B14" s="508"/>
      <c r="C14" s="508" t="s">
        <v>3838</v>
      </c>
      <c r="D14" s="508">
        <v>6</v>
      </c>
      <c r="E14" s="508" t="s">
        <v>222</v>
      </c>
      <c r="F14" s="571">
        <v>0</v>
      </c>
      <c r="G14" s="509">
        <f t="shared" si="0"/>
        <v>0</v>
      </c>
    </row>
    <row r="15" spans="1:7" ht="15">
      <c r="A15" s="508">
        <v>8</v>
      </c>
      <c r="B15" s="508"/>
      <c r="C15" s="508" t="s">
        <v>3839</v>
      </c>
      <c r="D15" s="508">
        <v>168</v>
      </c>
      <c r="E15" s="508" t="s">
        <v>222</v>
      </c>
      <c r="F15" s="571">
        <v>0</v>
      </c>
      <c r="G15" s="509">
        <f t="shared" si="0"/>
        <v>0</v>
      </c>
    </row>
    <row r="16" spans="1:7" ht="15">
      <c r="A16" s="508">
        <v>9</v>
      </c>
      <c r="B16" s="508"/>
      <c r="C16" s="508" t="s">
        <v>3840</v>
      </c>
      <c r="D16" s="508">
        <v>162</v>
      </c>
      <c r="E16" s="508" t="s">
        <v>222</v>
      </c>
      <c r="F16" s="571">
        <v>0</v>
      </c>
      <c r="G16" s="509">
        <f t="shared" si="0"/>
        <v>0</v>
      </c>
    </row>
    <row r="17" spans="1:7" ht="15">
      <c r="A17" s="508">
        <v>10</v>
      </c>
      <c r="B17" s="508"/>
      <c r="C17" s="508" t="s">
        <v>3841</v>
      </c>
      <c r="D17" s="508">
        <v>6</v>
      </c>
      <c r="E17" s="508" t="s">
        <v>222</v>
      </c>
      <c r="F17" s="571">
        <v>0</v>
      </c>
      <c r="G17" s="509">
        <f t="shared" si="0"/>
        <v>0</v>
      </c>
    </row>
    <row r="18" spans="1:7" ht="15">
      <c r="A18" s="508">
        <v>11</v>
      </c>
      <c r="B18" s="508"/>
      <c r="C18" s="508" t="s">
        <v>3842</v>
      </c>
      <c r="D18" s="508">
        <v>165</v>
      </c>
      <c r="E18" s="508" t="s">
        <v>694</v>
      </c>
      <c r="F18" s="571">
        <v>0</v>
      </c>
      <c r="G18" s="509">
        <f t="shared" si="0"/>
        <v>0</v>
      </c>
    </row>
    <row r="19" spans="1:7" ht="15">
      <c r="A19" s="508">
        <v>12</v>
      </c>
      <c r="B19" s="508"/>
      <c r="C19" s="508" t="s">
        <v>3843</v>
      </c>
      <c r="D19" s="508">
        <v>94</v>
      </c>
      <c r="E19" s="508" t="s">
        <v>694</v>
      </c>
      <c r="F19" s="571">
        <v>0</v>
      </c>
      <c r="G19" s="509">
        <f t="shared" si="0"/>
        <v>0</v>
      </c>
    </row>
    <row r="20" spans="1:7" ht="15">
      <c r="A20" s="508">
        <v>13</v>
      </c>
      <c r="B20" s="508"/>
      <c r="C20" s="508" t="s">
        <v>3844</v>
      </c>
      <c r="D20" s="508">
        <v>40</v>
      </c>
      <c r="E20" s="508" t="s">
        <v>694</v>
      </c>
      <c r="F20" s="571">
        <v>0</v>
      </c>
      <c r="G20" s="509">
        <f t="shared" si="0"/>
        <v>0</v>
      </c>
    </row>
    <row r="21" spans="1:7" ht="15">
      <c r="A21" s="508">
        <v>14</v>
      </c>
      <c r="B21" s="508"/>
      <c r="C21" s="508" t="s">
        <v>3845</v>
      </c>
      <c r="D21" s="508">
        <v>299</v>
      </c>
      <c r="E21" s="508" t="s">
        <v>694</v>
      </c>
      <c r="F21" s="571">
        <v>0</v>
      </c>
      <c r="G21" s="509">
        <f t="shared" si="0"/>
        <v>0</v>
      </c>
    </row>
    <row r="22" spans="1:7" ht="15">
      <c r="A22" s="508">
        <v>15</v>
      </c>
      <c r="B22" s="508"/>
      <c r="C22" s="508" t="s">
        <v>3846</v>
      </c>
      <c r="D22" s="508">
        <v>299</v>
      </c>
      <c r="E22" s="508" t="s">
        <v>694</v>
      </c>
      <c r="F22" s="571">
        <v>0</v>
      </c>
      <c r="G22" s="509">
        <f t="shared" si="0"/>
        <v>0</v>
      </c>
    </row>
    <row r="23" spans="1:7" ht="15">
      <c r="A23" s="508">
        <v>16</v>
      </c>
      <c r="B23" s="508"/>
      <c r="C23" s="508" t="s">
        <v>3847</v>
      </c>
      <c r="D23" s="508">
        <v>299</v>
      </c>
      <c r="E23" s="508" t="s">
        <v>694</v>
      </c>
      <c r="F23" s="571">
        <v>0</v>
      </c>
      <c r="G23" s="509">
        <f t="shared" si="0"/>
        <v>0</v>
      </c>
    </row>
    <row r="24" spans="1:7" ht="15">
      <c r="A24" s="508">
        <v>17</v>
      </c>
      <c r="B24" s="508"/>
      <c r="C24" s="510" t="s">
        <v>3848</v>
      </c>
      <c r="D24" s="508">
        <v>299</v>
      </c>
      <c r="E24" s="508" t="s">
        <v>694</v>
      </c>
      <c r="F24" s="571">
        <v>0</v>
      </c>
      <c r="G24" s="509">
        <f t="shared" si="0"/>
        <v>0</v>
      </c>
    </row>
    <row r="25" spans="1:7" ht="15">
      <c r="A25" s="508">
        <v>18</v>
      </c>
      <c r="B25" s="508"/>
      <c r="C25" s="510" t="s">
        <v>3849</v>
      </c>
      <c r="D25" s="508">
        <v>299</v>
      </c>
      <c r="E25" s="508" t="s">
        <v>694</v>
      </c>
      <c r="F25" s="571">
        <v>0</v>
      </c>
      <c r="G25" s="509">
        <f t="shared" si="0"/>
        <v>0</v>
      </c>
    </row>
    <row r="26" spans="1:7" ht="15">
      <c r="A26" s="508">
        <v>19</v>
      </c>
      <c r="B26" s="508"/>
      <c r="C26" s="508" t="s">
        <v>3850</v>
      </c>
      <c r="D26" s="508">
        <v>12</v>
      </c>
      <c r="E26" s="508" t="s">
        <v>48</v>
      </c>
      <c r="F26" s="571">
        <v>0</v>
      </c>
      <c r="G26" s="509">
        <f t="shared" si="0"/>
        <v>0</v>
      </c>
    </row>
    <row r="27" spans="1:7" ht="15">
      <c r="A27" s="508">
        <v>20</v>
      </c>
      <c r="B27" s="508"/>
      <c r="C27" s="511" t="s">
        <v>3851</v>
      </c>
      <c r="D27" s="511">
        <v>1</v>
      </c>
      <c r="E27" s="511" t="s">
        <v>222</v>
      </c>
      <c r="F27" s="571">
        <v>0</v>
      </c>
      <c r="G27" s="509">
        <f t="shared" si="0"/>
        <v>0</v>
      </c>
    </row>
    <row r="28" spans="1:7" ht="15">
      <c r="A28" s="508">
        <v>21</v>
      </c>
      <c r="B28" s="508"/>
      <c r="C28" s="511" t="s">
        <v>3852</v>
      </c>
      <c r="D28" s="511">
        <v>376</v>
      </c>
      <c r="E28" s="511" t="s">
        <v>694</v>
      </c>
      <c r="F28" s="571">
        <v>0</v>
      </c>
      <c r="G28" s="509">
        <f t="shared" si="0"/>
        <v>0</v>
      </c>
    </row>
    <row r="29" spans="1:7" ht="15">
      <c r="A29" s="508">
        <v>22</v>
      </c>
      <c r="B29" s="508"/>
      <c r="C29" s="511" t="s">
        <v>3853</v>
      </c>
      <c r="D29" s="511">
        <v>400</v>
      </c>
      <c r="E29" s="511" t="s">
        <v>222</v>
      </c>
      <c r="F29" s="571">
        <v>0</v>
      </c>
      <c r="G29" s="509">
        <f t="shared" si="0"/>
        <v>0</v>
      </c>
    </row>
    <row r="30" spans="1:7" ht="15">
      <c r="A30" s="508">
        <v>23</v>
      </c>
      <c r="B30" s="508"/>
      <c r="C30" s="511" t="s">
        <v>3854</v>
      </c>
      <c r="D30" s="511">
        <v>15</v>
      </c>
      <c r="E30" s="511" t="s">
        <v>694</v>
      </c>
      <c r="F30" s="571">
        <v>0</v>
      </c>
      <c r="G30" s="509">
        <f t="shared" si="0"/>
        <v>0</v>
      </c>
    </row>
    <row r="31" spans="1:7" ht="15">
      <c r="A31" s="508">
        <v>24</v>
      </c>
      <c r="B31" s="508"/>
      <c r="C31" s="511" t="s">
        <v>3855</v>
      </c>
      <c r="D31" s="511"/>
      <c r="E31" s="511"/>
      <c r="F31" s="772"/>
      <c r="G31" s="509"/>
    </row>
    <row r="32" spans="1:7" ht="15">
      <c r="A32" s="508">
        <v>25</v>
      </c>
      <c r="B32" s="508"/>
      <c r="C32" s="508" t="s">
        <v>3856</v>
      </c>
      <c r="D32" s="508">
        <v>200</v>
      </c>
      <c r="E32" s="508" t="s">
        <v>222</v>
      </c>
      <c r="F32" s="571">
        <v>0</v>
      </c>
      <c r="G32" s="509">
        <f t="shared" si="0"/>
        <v>0</v>
      </c>
    </row>
    <row r="33" spans="1:7" ht="15">
      <c r="A33" s="508">
        <v>26</v>
      </c>
      <c r="B33" s="508"/>
      <c r="C33" s="508" t="s">
        <v>3857</v>
      </c>
      <c r="D33" s="508">
        <v>200</v>
      </c>
      <c r="E33" s="508" t="s">
        <v>222</v>
      </c>
      <c r="F33" s="571">
        <v>0</v>
      </c>
      <c r="G33" s="509">
        <f t="shared" si="0"/>
        <v>0</v>
      </c>
    </row>
    <row r="34" spans="1:7" ht="15">
      <c r="A34" s="508">
        <v>27</v>
      </c>
      <c r="B34" s="508"/>
      <c r="C34" s="508" t="s">
        <v>3858</v>
      </c>
      <c r="D34" s="508">
        <v>4</v>
      </c>
      <c r="E34" s="508" t="s">
        <v>206</v>
      </c>
      <c r="F34" s="571">
        <v>0</v>
      </c>
      <c r="G34" s="509">
        <f t="shared" si="0"/>
        <v>0</v>
      </c>
    </row>
    <row r="35" spans="1:7" ht="15">
      <c r="A35" s="512"/>
      <c r="B35" s="512"/>
      <c r="C35" s="513" t="s">
        <v>2683</v>
      </c>
      <c r="D35" s="514"/>
      <c r="E35" s="514"/>
      <c r="F35" s="514"/>
      <c r="G35" s="515">
        <f>SUM(G8:G34)</f>
        <v>0</v>
      </c>
    </row>
    <row r="36" spans="2:7" ht="15">
      <c r="B36" s="516"/>
      <c r="C36" s="517"/>
      <c r="G36" s="518"/>
    </row>
    <row r="37" ht="15.75">
      <c r="C37" s="505" t="s">
        <v>3859</v>
      </c>
    </row>
    <row r="38" spans="1:7" ht="15">
      <c r="A38" s="506" t="s">
        <v>3828</v>
      </c>
      <c r="B38" s="506"/>
      <c r="C38" s="506" t="s">
        <v>3829</v>
      </c>
      <c r="D38" s="506"/>
      <c r="E38" s="507" t="s">
        <v>3830</v>
      </c>
      <c r="F38" s="507" t="s">
        <v>3831</v>
      </c>
      <c r="G38" s="507" t="s">
        <v>2683</v>
      </c>
    </row>
    <row r="39" spans="1:7" ht="15">
      <c r="A39" s="508">
        <v>1</v>
      </c>
      <c r="B39" s="508"/>
      <c r="C39" s="508" t="s">
        <v>3860</v>
      </c>
      <c r="D39" s="508">
        <v>4</v>
      </c>
      <c r="E39" s="508" t="s">
        <v>222</v>
      </c>
      <c r="F39" s="571">
        <v>0</v>
      </c>
      <c r="G39" s="509">
        <f aca="true" t="shared" si="1" ref="G39:G51">D39*F39</f>
        <v>0</v>
      </c>
    </row>
    <row r="40" spans="1:7" ht="15">
      <c r="A40" s="508">
        <v>2</v>
      </c>
      <c r="B40" s="508"/>
      <c r="C40" s="508" t="s">
        <v>3861</v>
      </c>
      <c r="D40" s="508">
        <v>4320</v>
      </c>
      <c r="E40" s="508" t="s">
        <v>694</v>
      </c>
      <c r="F40" s="571">
        <v>0</v>
      </c>
      <c r="G40" s="509">
        <f t="shared" si="1"/>
        <v>0</v>
      </c>
    </row>
    <row r="41" spans="1:7" ht="15">
      <c r="A41" s="508">
        <v>3</v>
      </c>
      <c r="B41" s="508"/>
      <c r="C41" s="510" t="s">
        <v>3862</v>
      </c>
      <c r="D41" s="510">
        <v>1</v>
      </c>
      <c r="E41" s="519" t="s">
        <v>222</v>
      </c>
      <c r="F41" s="571">
        <v>0</v>
      </c>
      <c r="G41" s="509">
        <f t="shared" si="1"/>
        <v>0</v>
      </c>
    </row>
    <row r="42" spans="1:7" ht="15">
      <c r="A42" s="508">
        <v>4</v>
      </c>
      <c r="B42" s="508"/>
      <c r="C42" s="508" t="s">
        <v>3863</v>
      </c>
      <c r="D42" s="508">
        <v>122</v>
      </c>
      <c r="E42" s="508" t="s">
        <v>222</v>
      </c>
      <c r="F42" s="571">
        <v>0</v>
      </c>
      <c r="G42" s="509">
        <f t="shared" si="1"/>
        <v>0</v>
      </c>
    </row>
    <row r="43" spans="1:7" ht="15">
      <c r="A43" s="508">
        <v>5</v>
      </c>
      <c r="B43" s="508"/>
      <c r="C43" s="508" t="s">
        <v>3864</v>
      </c>
      <c r="D43" s="508">
        <v>61</v>
      </c>
      <c r="E43" s="508" t="s">
        <v>222</v>
      </c>
      <c r="F43" s="571">
        <v>0</v>
      </c>
      <c r="G43" s="509">
        <f t="shared" si="1"/>
        <v>0</v>
      </c>
    </row>
    <row r="44" spans="1:7" ht="15">
      <c r="A44" s="508">
        <v>6</v>
      </c>
      <c r="B44" s="508"/>
      <c r="C44" s="508" t="s">
        <v>3865</v>
      </c>
      <c r="D44" s="508">
        <v>30</v>
      </c>
      <c r="E44" s="508" t="s">
        <v>222</v>
      </c>
      <c r="F44" s="571">
        <v>0</v>
      </c>
      <c r="G44" s="509">
        <f t="shared" si="1"/>
        <v>0</v>
      </c>
    </row>
    <row r="45" spans="1:7" ht="15">
      <c r="A45" s="508">
        <v>7</v>
      </c>
      <c r="B45" s="508"/>
      <c r="C45" s="508" t="s">
        <v>3866</v>
      </c>
      <c r="D45" s="508">
        <v>57</v>
      </c>
      <c r="E45" s="508" t="s">
        <v>222</v>
      </c>
      <c r="F45" s="571">
        <v>0</v>
      </c>
      <c r="G45" s="509">
        <f t="shared" si="1"/>
        <v>0</v>
      </c>
    </row>
    <row r="46" spans="1:7" ht="15">
      <c r="A46" s="508">
        <v>8</v>
      </c>
      <c r="B46" s="508"/>
      <c r="C46" s="508" t="s">
        <v>3867</v>
      </c>
      <c r="D46" s="508">
        <v>61</v>
      </c>
      <c r="E46" s="508" t="s">
        <v>222</v>
      </c>
      <c r="F46" s="571">
        <v>0</v>
      </c>
      <c r="G46" s="509">
        <f t="shared" si="1"/>
        <v>0</v>
      </c>
    </row>
    <row r="47" spans="1:7" ht="15">
      <c r="A47" s="508">
        <v>9</v>
      </c>
      <c r="B47" s="508"/>
      <c r="C47" s="508" t="s">
        <v>3868</v>
      </c>
      <c r="D47" s="508">
        <v>6</v>
      </c>
      <c r="E47" s="508" t="s">
        <v>48</v>
      </c>
      <c r="F47" s="571">
        <v>0</v>
      </c>
      <c r="G47" s="509">
        <f t="shared" si="1"/>
        <v>0</v>
      </c>
    </row>
    <row r="48" spans="1:7" ht="15">
      <c r="A48" s="508">
        <v>10</v>
      </c>
      <c r="B48" s="508"/>
      <c r="C48" s="508" t="s">
        <v>3869</v>
      </c>
      <c r="D48" s="508">
        <v>16</v>
      </c>
      <c r="E48" s="508" t="s">
        <v>48</v>
      </c>
      <c r="F48" s="571">
        <v>0</v>
      </c>
      <c r="G48" s="509">
        <f t="shared" si="1"/>
        <v>0</v>
      </c>
    </row>
    <row r="49" spans="1:7" ht="15">
      <c r="A49" s="508">
        <v>11</v>
      </c>
      <c r="B49" s="508"/>
      <c r="C49" s="508" t="s">
        <v>3870</v>
      </c>
      <c r="D49" s="508">
        <v>1</v>
      </c>
      <c r="E49" s="508" t="s">
        <v>222</v>
      </c>
      <c r="F49" s="571">
        <v>0</v>
      </c>
      <c r="G49" s="509">
        <f t="shared" si="1"/>
        <v>0</v>
      </c>
    </row>
    <row r="50" spans="1:7" ht="15">
      <c r="A50" s="508">
        <v>12</v>
      </c>
      <c r="B50" s="508"/>
      <c r="C50" s="508" t="s">
        <v>3871</v>
      </c>
      <c r="D50" s="508">
        <v>24</v>
      </c>
      <c r="E50" s="508" t="s">
        <v>48</v>
      </c>
      <c r="F50" s="571">
        <v>0</v>
      </c>
      <c r="G50" s="509">
        <f t="shared" si="1"/>
        <v>0</v>
      </c>
    </row>
    <row r="51" spans="1:7" ht="15">
      <c r="A51" s="508">
        <v>13</v>
      </c>
      <c r="B51" s="508"/>
      <c r="C51" s="508" t="s">
        <v>3872</v>
      </c>
      <c r="D51" s="508">
        <v>24</v>
      </c>
      <c r="E51" s="508" t="s">
        <v>48</v>
      </c>
      <c r="F51" s="571">
        <v>0</v>
      </c>
      <c r="G51" s="509">
        <f t="shared" si="1"/>
        <v>0</v>
      </c>
    </row>
    <row r="52" spans="1:7" ht="15">
      <c r="A52" s="512"/>
      <c r="B52" s="512"/>
      <c r="C52" s="513" t="s">
        <v>2683</v>
      </c>
      <c r="D52" s="514"/>
      <c r="E52" s="514"/>
      <c r="F52" s="514"/>
      <c r="G52" s="515">
        <f>SUM(G39:G51)</f>
        <v>0</v>
      </c>
    </row>
    <row r="53" spans="2:7" ht="15">
      <c r="B53" s="516"/>
      <c r="C53" s="517"/>
      <c r="G53" s="518"/>
    </row>
    <row r="55" ht="15.75">
      <c r="C55" s="505" t="s">
        <v>3873</v>
      </c>
    </row>
    <row r="56" spans="1:7" ht="15">
      <c r="A56" s="506" t="s">
        <v>3828</v>
      </c>
      <c r="B56" s="506"/>
      <c r="C56" s="506" t="s">
        <v>3829</v>
      </c>
      <c r="D56" s="506"/>
      <c r="E56" s="507" t="s">
        <v>3830</v>
      </c>
      <c r="F56" s="507" t="s">
        <v>3831</v>
      </c>
      <c r="G56" s="507" t="s">
        <v>2683</v>
      </c>
    </row>
    <row r="57" spans="1:7" ht="24">
      <c r="A57" s="508">
        <v>1</v>
      </c>
      <c r="B57" s="520"/>
      <c r="C57" s="510" t="s">
        <v>3874</v>
      </c>
      <c r="D57" s="520"/>
      <c r="E57" s="520" t="s">
        <v>222</v>
      </c>
      <c r="F57" s="571">
        <v>0</v>
      </c>
      <c r="G57" s="521">
        <f aca="true" t="shared" si="2" ref="G57:G77">F57*D57</f>
        <v>0</v>
      </c>
    </row>
    <row r="58" spans="1:7" ht="24">
      <c r="A58" s="508">
        <v>2</v>
      </c>
      <c r="B58" s="520"/>
      <c r="C58" s="773" t="s">
        <v>3875</v>
      </c>
      <c r="D58" s="520"/>
      <c r="E58" s="520" t="s">
        <v>222</v>
      </c>
      <c r="F58" s="571">
        <v>0</v>
      </c>
      <c r="G58" s="521">
        <f t="shared" si="2"/>
        <v>0</v>
      </c>
    </row>
    <row r="59" spans="1:7" ht="24">
      <c r="A59" s="508">
        <v>3</v>
      </c>
      <c r="B59" s="520"/>
      <c r="C59" s="773" t="s">
        <v>3876</v>
      </c>
      <c r="D59" s="520"/>
      <c r="E59" s="520" t="s">
        <v>222</v>
      </c>
      <c r="F59" s="571">
        <v>0</v>
      </c>
      <c r="G59" s="521">
        <f t="shared" si="2"/>
        <v>0</v>
      </c>
    </row>
    <row r="60" spans="1:7" ht="15">
      <c r="A60" s="508">
        <v>4</v>
      </c>
      <c r="B60" s="520"/>
      <c r="C60" s="773" t="s">
        <v>3877</v>
      </c>
      <c r="D60" s="520"/>
      <c r="E60" s="520" t="s">
        <v>222</v>
      </c>
      <c r="F60" s="571">
        <v>0</v>
      </c>
      <c r="G60" s="521">
        <f t="shared" si="2"/>
        <v>0</v>
      </c>
    </row>
    <row r="61" spans="1:7" ht="24">
      <c r="A61" s="508">
        <v>5</v>
      </c>
      <c r="B61" s="520"/>
      <c r="C61" s="773" t="s">
        <v>3878</v>
      </c>
      <c r="D61" s="520"/>
      <c r="E61" s="520" t="s">
        <v>222</v>
      </c>
      <c r="F61" s="571">
        <v>0</v>
      </c>
      <c r="G61" s="521">
        <f t="shared" si="2"/>
        <v>0</v>
      </c>
    </row>
    <row r="62" spans="1:7" ht="24">
      <c r="A62" s="508">
        <v>6</v>
      </c>
      <c r="B62" s="520"/>
      <c r="C62" s="773" t="s">
        <v>3879</v>
      </c>
      <c r="D62" s="520"/>
      <c r="E62" s="520" t="s">
        <v>694</v>
      </c>
      <c r="F62" s="571">
        <v>0</v>
      </c>
      <c r="G62" s="521">
        <f t="shared" si="2"/>
        <v>0</v>
      </c>
    </row>
    <row r="63" spans="1:7" ht="15">
      <c r="A63" s="508">
        <v>7</v>
      </c>
      <c r="B63" s="520"/>
      <c r="C63" s="773" t="s">
        <v>3880</v>
      </c>
      <c r="D63" s="520"/>
      <c r="E63" s="520" t="s">
        <v>222</v>
      </c>
      <c r="F63" s="571">
        <v>0</v>
      </c>
      <c r="G63" s="521">
        <f t="shared" si="2"/>
        <v>0</v>
      </c>
    </row>
    <row r="64" spans="1:7" ht="15">
      <c r="A64" s="508">
        <v>8</v>
      </c>
      <c r="B64" s="520"/>
      <c r="C64" s="773" t="s">
        <v>3881</v>
      </c>
      <c r="D64" s="520"/>
      <c r="E64" s="520" t="s">
        <v>222</v>
      </c>
      <c r="F64" s="571">
        <v>0</v>
      </c>
      <c r="G64" s="521">
        <f t="shared" si="2"/>
        <v>0</v>
      </c>
    </row>
    <row r="65" spans="1:7" ht="15">
      <c r="A65" s="508">
        <v>9</v>
      </c>
      <c r="B65" s="520"/>
      <c r="C65" s="773" t="s">
        <v>3882</v>
      </c>
      <c r="D65" s="520"/>
      <c r="E65" s="520" t="s">
        <v>222</v>
      </c>
      <c r="F65" s="571">
        <v>0</v>
      </c>
      <c r="G65" s="521">
        <f t="shared" si="2"/>
        <v>0</v>
      </c>
    </row>
    <row r="66" spans="1:7" ht="15">
      <c r="A66" s="508">
        <v>10</v>
      </c>
      <c r="B66" s="520"/>
      <c r="C66" s="773" t="s">
        <v>3883</v>
      </c>
      <c r="D66" s="520"/>
      <c r="E66" s="520" t="s">
        <v>222</v>
      </c>
      <c r="F66" s="571">
        <v>0</v>
      </c>
      <c r="G66" s="521">
        <f t="shared" si="2"/>
        <v>0</v>
      </c>
    </row>
    <row r="67" spans="1:7" ht="15">
      <c r="A67" s="508">
        <v>11</v>
      </c>
      <c r="B67" s="520"/>
      <c r="C67" s="773" t="s">
        <v>3884</v>
      </c>
      <c r="D67" s="520"/>
      <c r="E67" s="520" t="s">
        <v>222</v>
      </c>
      <c r="F67" s="571">
        <v>0</v>
      </c>
      <c r="G67" s="521">
        <f t="shared" si="2"/>
        <v>0</v>
      </c>
    </row>
    <row r="68" spans="1:7" ht="15">
      <c r="A68" s="508">
        <v>12</v>
      </c>
      <c r="B68" s="520"/>
      <c r="C68" s="773" t="s">
        <v>3885</v>
      </c>
      <c r="D68" s="520"/>
      <c r="E68" s="520" t="s">
        <v>222</v>
      </c>
      <c r="F68" s="571">
        <v>0</v>
      </c>
      <c r="G68" s="521">
        <f t="shared" si="2"/>
        <v>0</v>
      </c>
    </row>
    <row r="69" spans="1:7" ht="15">
      <c r="A69" s="508">
        <v>13</v>
      </c>
      <c r="B69" s="520"/>
      <c r="C69" s="773" t="s">
        <v>3886</v>
      </c>
      <c r="D69" s="520">
        <v>1</v>
      </c>
      <c r="E69" s="520" t="s">
        <v>222</v>
      </c>
      <c r="F69" s="571">
        <v>0</v>
      </c>
      <c r="G69" s="521">
        <f t="shared" si="2"/>
        <v>0</v>
      </c>
    </row>
    <row r="70" spans="1:7" ht="15">
      <c r="A70" s="508">
        <v>14</v>
      </c>
      <c r="B70" s="520"/>
      <c r="C70" s="773" t="s">
        <v>3887</v>
      </c>
      <c r="D70" s="520">
        <v>1</v>
      </c>
      <c r="E70" s="520" t="s">
        <v>222</v>
      </c>
      <c r="F70" s="571">
        <v>0</v>
      </c>
      <c r="G70" s="521">
        <f t="shared" si="2"/>
        <v>0</v>
      </c>
    </row>
    <row r="71" spans="1:7" ht="15">
      <c r="A71" s="508">
        <v>15</v>
      </c>
      <c r="B71" s="508"/>
      <c r="C71" s="508" t="s">
        <v>3888</v>
      </c>
      <c r="D71" s="508">
        <v>57</v>
      </c>
      <c r="E71" s="508" t="s">
        <v>222</v>
      </c>
      <c r="F71" s="571">
        <v>0</v>
      </c>
      <c r="G71" s="521">
        <f t="shared" si="2"/>
        <v>0</v>
      </c>
    </row>
    <row r="72" spans="1:7" ht="15">
      <c r="A72" s="508">
        <v>16</v>
      </c>
      <c r="B72" s="508"/>
      <c r="C72" s="508" t="s">
        <v>3889</v>
      </c>
      <c r="D72" s="508">
        <v>4320</v>
      </c>
      <c r="E72" s="508" t="s">
        <v>694</v>
      </c>
      <c r="F72" s="571">
        <v>0</v>
      </c>
      <c r="G72" s="521">
        <f t="shared" si="2"/>
        <v>0</v>
      </c>
    </row>
    <row r="73" spans="1:7" ht="15">
      <c r="A73" s="508">
        <v>17</v>
      </c>
      <c r="B73" s="508"/>
      <c r="C73" s="508" t="s">
        <v>3890</v>
      </c>
      <c r="D73" s="508">
        <v>4</v>
      </c>
      <c r="E73" s="508" t="s">
        <v>222</v>
      </c>
      <c r="F73" s="571">
        <v>0</v>
      </c>
      <c r="G73" s="521">
        <f t="shared" si="2"/>
        <v>0</v>
      </c>
    </row>
    <row r="74" spans="1:7" ht="15">
      <c r="A74" s="508">
        <v>18</v>
      </c>
      <c r="B74" s="508"/>
      <c r="C74" s="508" t="s">
        <v>3891</v>
      </c>
      <c r="D74" s="508">
        <v>30</v>
      </c>
      <c r="E74" s="508" t="s">
        <v>222</v>
      </c>
      <c r="F74" s="571">
        <v>0</v>
      </c>
      <c r="G74" s="521">
        <f t="shared" si="2"/>
        <v>0</v>
      </c>
    </row>
    <row r="75" spans="1:7" ht="15">
      <c r="A75" s="508">
        <v>19</v>
      </c>
      <c r="B75" s="508"/>
      <c r="C75" s="508" t="s">
        <v>3892</v>
      </c>
      <c r="D75" s="508">
        <v>27</v>
      </c>
      <c r="E75" s="508" t="s">
        <v>222</v>
      </c>
      <c r="F75" s="571">
        <v>0</v>
      </c>
      <c r="G75" s="521">
        <f t="shared" si="2"/>
        <v>0</v>
      </c>
    </row>
    <row r="76" spans="1:7" ht="15">
      <c r="A76" s="508">
        <v>20</v>
      </c>
      <c r="B76" s="508"/>
      <c r="C76" s="508" t="s">
        <v>3893</v>
      </c>
      <c r="D76" s="508">
        <v>3</v>
      </c>
      <c r="E76" s="508" t="s">
        <v>222</v>
      </c>
      <c r="F76" s="571">
        <v>0</v>
      </c>
      <c r="G76" s="521">
        <f t="shared" si="2"/>
        <v>0</v>
      </c>
    </row>
    <row r="77" spans="1:7" ht="15">
      <c r="A77" s="508">
        <v>21</v>
      </c>
      <c r="B77" s="508"/>
      <c r="C77" s="508" t="s">
        <v>3894</v>
      </c>
      <c r="D77" s="508">
        <v>30</v>
      </c>
      <c r="E77" s="508" t="s">
        <v>222</v>
      </c>
      <c r="F77" s="571">
        <v>0</v>
      </c>
      <c r="G77" s="521">
        <f t="shared" si="2"/>
        <v>0</v>
      </c>
    </row>
    <row r="78" spans="1:7" ht="15">
      <c r="A78" s="512"/>
      <c r="B78" s="512"/>
      <c r="C78" s="513" t="s">
        <v>2683</v>
      </c>
      <c r="D78" s="514"/>
      <c r="E78" s="514"/>
      <c r="F78" s="514"/>
      <c r="G78" s="515">
        <f>SUM(G57:G77)</f>
        <v>0</v>
      </c>
    </row>
    <row r="79" spans="2:7" ht="15">
      <c r="B79" s="516"/>
      <c r="C79" s="517"/>
      <c r="G79" s="518"/>
    </row>
    <row r="81" ht="15.75">
      <c r="C81" s="505" t="s">
        <v>3895</v>
      </c>
    </row>
    <row r="82" spans="1:7" ht="15">
      <c r="A82" s="506" t="s">
        <v>3828</v>
      </c>
      <c r="B82" s="506"/>
      <c r="C82" s="506" t="s">
        <v>3829</v>
      </c>
      <c r="D82" s="506"/>
      <c r="E82" s="507" t="s">
        <v>3830</v>
      </c>
      <c r="F82" s="507" t="s">
        <v>3831</v>
      </c>
      <c r="G82" s="507" t="s">
        <v>2683</v>
      </c>
    </row>
    <row r="83" spans="1:7" ht="15">
      <c r="A83" s="508">
        <v>1</v>
      </c>
      <c r="B83" s="508"/>
      <c r="C83" s="508" t="s">
        <v>3896</v>
      </c>
      <c r="D83" s="508">
        <v>1</v>
      </c>
      <c r="E83" s="508" t="s">
        <v>222</v>
      </c>
      <c r="F83" s="571">
        <v>0</v>
      </c>
      <c r="G83" s="509">
        <f aca="true" t="shared" si="3" ref="G83:G92">D83*F83</f>
        <v>0</v>
      </c>
    </row>
    <row r="84" spans="1:7" ht="15">
      <c r="A84" s="508">
        <v>2</v>
      </c>
      <c r="B84" s="508"/>
      <c r="C84" s="508" t="s">
        <v>3897</v>
      </c>
      <c r="D84" s="508">
        <v>1</v>
      </c>
      <c r="E84" s="508" t="s">
        <v>222</v>
      </c>
      <c r="F84" s="571">
        <v>0</v>
      </c>
      <c r="G84" s="509">
        <f t="shared" si="3"/>
        <v>0</v>
      </c>
    </row>
    <row r="85" spans="1:7" ht="15">
      <c r="A85" s="508">
        <v>3</v>
      </c>
      <c r="B85" s="508"/>
      <c r="C85" s="508" t="s">
        <v>3870</v>
      </c>
      <c r="D85" s="508">
        <v>1</v>
      </c>
      <c r="E85" s="508" t="s">
        <v>222</v>
      </c>
      <c r="F85" s="571">
        <v>0</v>
      </c>
      <c r="G85" s="509">
        <f t="shared" si="3"/>
        <v>0</v>
      </c>
    </row>
    <row r="86" spans="1:7" ht="15">
      <c r="A86" s="508">
        <v>4</v>
      </c>
      <c r="B86" s="508"/>
      <c r="C86" s="508" t="s">
        <v>3898</v>
      </c>
      <c r="D86" s="508">
        <v>3</v>
      </c>
      <c r="E86" s="508" t="s">
        <v>222</v>
      </c>
      <c r="F86" s="571">
        <v>0</v>
      </c>
      <c r="G86" s="509">
        <f t="shared" si="3"/>
        <v>0</v>
      </c>
    </row>
    <row r="87" spans="1:7" ht="15">
      <c r="A87" s="508">
        <v>5</v>
      </c>
      <c r="B87" s="508"/>
      <c r="C87" s="508" t="s">
        <v>3899</v>
      </c>
      <c r="D87" s="508">
        <v>1</v>
      </c>
      <c r="E87" s="508" t="s">
        <v>222</v>
      </c>
      <c r="F87" s="571">
        <v>0</v>
      </c>
      <c r="G87" s="509">
        <f t="shared" si="3"/>
        <v>0</v>
      </c>
    </row>
    <row r="88" spans="1:7" ht="15">
      <c r="A88" s="508">
        <v>6</v>
      </c>
      <c r="B88" s="508"/>
      <c r="C88" s="508" t="s">
        <v>3900</v>
      </c>
      <c r="D88" s="508">
        <v>1</v>
      </c>
      <c r="E88" s="508" t="s">
        <v>222</v>
      </c>
      <c r="F88" s="571">
        <v>0</v>
      </c>
      <c r="G88" s="509">
        <f t="shared" si="3"/>
        <v>0</v>
      </c>
    </row>
    <row r="89" spans="1:7" ht="15">
      <c r="A89" s="508">
        <v>7</v>
      </c>
      <c r="B89" s="508"/>
      <c r="C89" s="508" t="s">
        <v>3901</v>
      </c>
      <c r="D89" s="508">
        <v>2</v>
      </c>
      <c r="E89" s="508" t="s">
        <v>2775</v>
      </c>
      <c r="F89" s="571">
        <v>0</v>
      </c>
      <c r="G89" s="509">
        <f t="shared" si="3"/>
        <v>0</v>
      </c>
    </row>
    <row r="90" spans="1:7" ht="15">
      <c r="A90" s="508">
        <v>8</v>
      </c>
      <c r="B90" s="508"/>
      <c r="C90" s="508" t="s">
        <v>3902</v>
      </c>
      <c r="D90" s="508">
        <v>1</v>
      </c>
      <c r="E90" s="508" t="s">
        <v>222</v>
      </c>
      <c r="F90" s="571">
        <v>0</v>
      </c>
      <c r="G90" s="509">
        <f t="shared" si="3"/>
        <v>0</v>
      </c>
    </row>
    <row r="91" spans="1:7" ht="15">
      <c r="A91" s="508">
        <v>9</v>
      </c>
      <c r="B91" s="508"/>
      <c r="C91" s="508" t="s">
        <v>3871</v>
      </c>
      <c r="D91" s="508">
        <v>6</v>
      </c>
      <c r="E91" s="508" t="s">
        <v>48</v>
      </c>
      <c r="F91" s="571">
        <v>0</v>
      </c>
      <c r="G91" s="509">
        <f t="shared" si="3"/>
        <v>0</v>
      </c>
    </row>
    <row r="92" spans="1:7" ht="15">
      <c r="A92" s="508">
        <v>10</v>
      </c>
      <c r="B92" s="508"/>
      <c r="C92" s="508" t="s">
        <v>3872</v>
      </c>
      <c r="D92" s="508">
        <v>6</v>
      </c>
      <c r="E92" s="508" t="s">
        <v>48</v>
      </c>
      <c r="F92" s="571">
        <v>0</v>
      </c>
      <c r="G92" s="509">
        <f t="shared" si="3"/>
        <v>0</v>
      </c>
    </row>
    <row r="93" spans="1:7" ht="15">
      <c r="A93" s="512"/>
      <c r="B93" s="512"/>
      <c r="C93" s="513" t="s">
        <v>2683</v>
      </c>
      <c r="D93" s="514"/>
      <c r="E93" s="514"/>
      <c r="F93" s="514"/>
      <c r="G93" s="515">
        <f>SUM(G83:G92)</f>
        <v>0</v>
      </c>
    </row>
    <row r="94" spans="2:7" ht="15">
      <c r="B94" s="516"/>
      <c r="C94" s="517"/>
      <c r="G94" s="518"/>
    </row>
    <row r="96" ht="15.75">
      <c r="C96" s="505" t="s">
        <v>3903</v>
      </c>
    </row>
    <row r="97" spans="1:7" ht="15">
      <c r="A97" s="506" t="s">
        <v>3828</v>
      </c>
      <c r="B97" s="506"/>
      <c r="C97" s="506" t="s">
        <v>3829</v>
      </c>
      <c r="D97" s="506"/>
      <c r="E97" s="507" t="s">
        <v>3830</v>
      </c>
      <c r="F97" s="507" t="s">
        <v>3831</v>
      </c>
      <c r="G97" s="507" t="s">
        <v>2683</v>
      </c>
    </row>
    <row r="98" spans="1:7" ht="15">
      <c r="A98" s="522">
        <v>1</v>
      </c>
      <c r="B98" s="522"/>
      <c r="C98" s="523" t="s">
        <v>3904</v>
      </c>
      <c r="D98" s="522">
        <v>3</v>
      </c>
      <c r="E98" s="508" t="s">
        <v>222</v>
      </c>
      <c r="F98" s="571">
        <v>0</v>
      </c>
      <c r="G98" s="509">
        <f aca="true" t="shared" si="4" ref="G98:G105">D98*F98</f>
        <v>0</v>
      </c>
    </row>
    <row r="99" spans="1:7" ht="15">
      <c r="A99" s="522">
        <v>2</v>
      </c>
      <c r="B99" s="522"/>
      <c r="C99" s="523" t="s">
        <v>3905</v>
      </c>
      <c r="D99" s="522">
        <v>3</v>
      </c>
      <c r="E99" s="508" t="s">
        <v>222</v>
      </c>
      <c r="F99" s="571">
        <v>0</v>
      </c>
      <c r="G99" s="509">
        <f t="shared" si="4"/>
        <v>0</v>
      </c>
    </row>
    <row r="100" spans="1:7" ht="15">
      <c r="A100" s="522">
        <v>3</v>
      </c>
      <c r="B100" s="522"/>
      <c r="C100" s="523" t="s">
        <v>3906</v>
      </c>
      <c r="D100" s="522">
        <v>3</v>
      </c>
      <c r="E100" s="508" t="s">
        <v>222</v>
      </c>
      <c r="F100" s="571">
        <v>0</v>
      </c>
      <c r="G100" s="509">
        <f t="shared" si="4"/>
        <v>0</v>
      </c>
    </row>
    <row r="101" spans="1:7" ht="15">
      <c r="A101" s="522">
        <v>4</v>
      </c>
      <c r="B101" s="522"/>
      <c r="C101" s="522" t="s">
        <v>3907</v>
      </c>
      <c r="D101" s="522">
        <v>1</v>
      </c>
      <c r="E101" s="508" t="s">
        <v>222</v>
      </c>
      <c r="F101" s="571">
        <v>0</v>
      </c>
      <c r="G101" s="509">
        <f t="shared" si="4"/>
        <v>0</v>
      </c>
    </row>
    <row r="102" spans="1:7" ht="15">
      <c r="A102" s="522">
        <v>5</v>
      </c>
      <c r="B102" s="522"/>
      <c r="C102" s="522" t="s">
        <v>3908</v>
      </c>
      <c r="D102" s="522">
        <v>1</v>
      </c>
      <c r="E102" s="508" t="s">
        <v>222</v>
      </c>
      <c r="F102" s="571">
        <v>0</v>
      </c>
      <c r="G102" s="509">
        <f t="shared" si="4"/>
        <v>0</v>
      </c>
    </row>
    <row r="103" spans="1:7" ht="15">
      <c r="A103" s="522">
        <v>6</v>
      </c>
      <c r="B103" s="522"/>
      <c r="C103" s="508" t="s">
        <v>3909</v>
      </c>
      <c r="D103" s="508">
        <v>4</v>
      </c>
      <c r="E103" s="508" t="s">
        <v>222</v>
      </c>
      <c r="F103" s="571">
        <v>0</v>
      </c>
      <c r="G103" s="509">
        <f t="shared" si="4"/>
        <v>0</v>
      </c>
    </row>
    <row r="104" spans="1:7" ht="15">
      <c r="A104" s="522">
        <v>7</v>
      </c>
      <c r="B104" s="522"/>
      <c r="C104" s="508" t="s">
        <v>3910</v>
      </c>
      <c r="D104" s="508">
        <v>1</v>
      </c>
      <c r="E104" s="508" t="s">
        <v>222</v>
      </c>
      <c r="F104" s="571">
        <v>0</v>
      </c>
      <c r="G104" s="509">
        <f t="shared" si="4"/>
        <v>0</v>
      </c>
    </row>
    <row r="105" spans="1:7" ht="15">
      <c r="A105" s="522">
        <v>8</v>
      </c>
      <c r="B105" s="522"/>
      <c r="C105" s="508" t="s">
        <v>3911</v>
      </c>
      <c r="D105" s="508">
        <v>2</v>
      </c>
      <c r="E105" s="508" t="s">
        <v>222</v>
      </c>
      <c r="F105" s="571">
        <v>0</v>
      </c>
      <c r="G105" s="509">
        <f t="shared" si="4"/>
        <v>0</v>
      </c>
    </row>
    <row r="106" spans="1:7" ht="15">
      <c r="A106" s="512"/>
      <c r="B106" s="512"/>
      <c r="C106" s="513" t="s">
        <v>2683</v>
      </c>
      <c r="D106" s="514"/>
      <c r="E106" s="514"/>
      <c r="F106" s="514"/>
      <c r="G106" s="515">
        <f>SUM(G98:G105)</f>
        <v>0</v>
      </c>
    </row>
    <row r="108" s="524" customFormat="1" ht="15"/>
    <row r="109" s="524" customFormat="1" ht="15.75">
      <c r="C109" s="525" t="s">
        <v>3912</v>
      </c>
    </row>
    <row r="110" spans="1:7" s="524" customFormat="1" ht="15">
      <c r="A110" s="526" t="s">
        <v>3828</v>
      </c>
      <c r="B110" s="526"/>
      <c r="C110" s="526" t="s">
        <v>3829</v>
      </c>
      <c r="D110" s="526"/>
      <c r="E110" s="527" t="s">
        <v>3830</v>
      </c>
      <c r="F110" s="527" t="s">
        <v>3831</v>
      </c>
      <c r="G110" s="527" t="s">
        <v>2683</v>
      </c>
    </row>
    <row r="111" spans="1:7" s="524" customFormat="1" ht="15">
      <c r="A111" s="511">
        <v>1</v>
      </c>
      <c r="B111" s="511"/>
      <c r="C111" s="511" t="s">
        <v>3913</v>
      </c>
      <c r="D111" s="511">
        <v>14</v>
      </c>
      <c r="E111" s="511" t="s">
        <v>222</v>
      </c>
      <c r="F111" s="571">
        <v>0</v>
      </c>
      <c r="G111" s="528">
        <f aca="true" t="shared" si="5" ref="G111:G119">D111*F111</f>
        <v>0</v>
      </c>
    </row>
    <row r="112" spans="1:7" s="524" customFormat="1" ht="15">
      <c r="A112" s="511">
        <v>2</v>
      </c>
      <c r="B112" s="511"/>
      <c r="C112" s="508" t="s">
        <v>3914</v>
      </c>
      <c r="D112" s="511">
        <v>280</v>
      </c>
      <c r="E112" s="511" t="s">
        <v>694</v>
      </c>
      <c r="F112" s="571">
        <v>0</v>
      </c>
      <c r="G112" s="528">
        <f t="shared" si="5"/>
        <v>0</v>
      </c>
    </row>
    <row r="113" spans="1:7" s="524" customFormat="1" ht="15">
      <c r="A113" s="511">
        <v>3</v>
      </c>
      <c r="B113" s="511"/>
      <c r="C113" s="511" t="s">
        <v>3915</v>
      </c>
      <c r="D113" s="511">
        <v>1</v>
      </c>
      <c r="E113" s="511" t="s">
        <v>222</v>
      </c>
      <c r="F113" s="571">
        <v>0</v>
      </c>
      <c r="G113" s="528">
        <f t="shared" si="5"/>
        <v>0</v>
      </c>
    </row>
    <row r="114" spans="1:7" s="524" customFormat="1" ht="15">
      <c r="A114" s="511">
        <v>4</v>
      </c>
      <c r="B114" s="511"/>
      <c r="C114" s="511" t="s">
        <v>3916</v>
      </c>
      <c r="D114" s="511">
        <v>1</v>
      </c>
      <c r="E114" s="511" t="s">
        <v>222</v>
      </c>
      <c r="F114" s="571">
        <v>0</v>
      </c>
      <c r="G114" s="528">
        <f t="shared" si="5"/>
        <v>0</v>
      </c>
    </row>
    <row r="115" spans="1:7" s="524" customFormat="1" ht="15">
      <c r="A115" s="511">
        <v>5</v>
      </c>
      <c r="B115" s="511"/>
      <c r="C115" s="511" t="s">
        <v>3917</v>
      </c>
      <c r="D115" s="511">
        <v>1</v>
      </c>
      <c r="E115" s="511" t="s">
        <v>222</v>
      </c>
      <c r="F115" s="571">
        <v>0</v>
      </c>
      <c r="G115" s="528">
        <f t="shared" si="5"/>
        <v>0</v>
      </c>
    </row>
    <row r="116" spans="1:7" s="524" customFormat="1" ht="15">
      <c r="A116" s="511">
        <v>6</v>
      </c>
      <c r="B116" s="511"/>
      <c r="C116" s="508" t="s">
        <v>3918</v>
      </c>
      <c r="D116" s="508">
        <v>22</v>
      </c>
      <c r="E116" s="508" t="s">
        <v>694</v>
      </c>
      <c r="F116" s="571">
        <v>0</v>
      </c>
      <c r="G116" s="528">
        <f t="shared" si="5"/>
        <v>0</v>
      </c>
    </row>
    <row r="117" spans="1:7" s="524" customFormat="1" ht="15">
      <c r="A117" s="511">
        <v>7</v>
      </c>
      <c r="B117" s="511"/>
      <c r="C117" s="508" t="s">
        <v>3919</v>
      </c>
      <c r="D117" s="508">
        <v>1</v>
      </c>
      <c r="E117" s="508" t="s">
        <v>222</v>
      </c>
      <c r="F117" s="571">
        <v>0</v>
      </c>
      <c r="G117" s="528">
        <f t="shared" si="5"/>
        <v>0</v>
      </c>
    </row>
    <row r="118" spans="1:7" s="524" customFormat="1" ht="15">
      <c r="A118" s="511">
        <v>8</v>
      </c>
      <c r="B118" s="511"/>
      <c r="C118" s="511" t="s">
        <v>3871</v>
      </c>
      <c r="D118" s="511">
        <v>12</v>
      </c>
      <c r="E118" s="511" t="s">
        <v>48</v>
      </c>
      <c r="F118" s="571">
        <v>0</v>
      </c>
      <c r="G118" s="528">
        <f t="shared" si="5"/>
        <v>0</v>
      </c>
    </row>
    <row r="119" spans="1:7" s="524" customFormat="1" ht="15">
      <c r="A119" s="511">
        <v>9</v>
      </c>
      <c r="B119" s="511"/>
      <c r="C119" s="511" t="s">
        <v>3872</v>
      </c>
      <c r="D119" s="511">
        <v>12</v>
      </c>
      <c r="E119" s="511" t="s">
        <v>48</v>
      </c>
      <c r="F119" s="571">
        <v>0</v>
      </c>
      <c r="G119" s="528">
        <f t="shared" si="5"/>
        <v>0</v>
      </c>
    </row>
    <row r="120" spans="1:7" s="524" customFormat="1" ht="15">
      <c r="A120" s="529"/>
      <c r="B120" s="529"/>
      <c r="C120" s="530" t="s">
        <v>2683</v>
      </c>
      <c r="D120" s="531"/>
      <c r="E120" s="531"/>
      <c r="F120" s="531"/>
      <c r="G120" s="532">
        <f>SUM(G111:G119)</f>
        <v>0</v>
      </c>
    </row>
    <row r="121" spans="2:7" s="524" customFormat="1" ht="15">
      <c r="B121" s="533"/>
      <c r="C121" s="534"/>
      <c r="G121" s="535"/>
    </row>
    <row r="122" s="524" customFormat="1" ht="15"/>
    <row r="123" s="524" customFormat="1" ht="15.75">
      <c r="C123" s="525" t="s">
        <v>3920</v>
      </c>
    </row>
    <row r="124" spans="1:7" s="524" customFormat="1" ht="15">
      <c r="A124" s="526" t="s">
        <v>3828</v>
      </c>
      <c r="B124" s="526"/>
      <c r="C124" s="526" t="s">
        <v>3829</v>
      </c>
      <c r="D124" s="526"/>
      <c r="E124" s="527" t="s">
        <v>3830</v>
      </c>
      <c r="F124" s="527" t="s">
        <v>3831</v>
      </c>
      <c r="G124" s="527" t="s">
        <v>2683</v>
      </c>
    </row>
    <row r="125" spans="1:7" s="524" customFormat="1" ht="15">
      <c r="A125" s="511">
        <v>1</v>
      </c>
      <c r="B125" s="511"/>
      <c r="C125" s="511" t="s">
        <v>3921</v>
      </c>
      <c r="D125" s="511">
        <v>2</v>
      </c>
      <c r="E125" s="511" t="s">
        <v>222</v>
      </c>
      <c r="F125" s="571">
        <v>0</v>
      </c>
      <c r="G125" s="528">
        <f>D125*F125</f>
        <v>0</v>
      </c>
    </row>
    <row r="126" spans="1:7" s="524" customFormat="1" ht="15">
      <c r="A126" s="511">
        <v>2</v>
      </c>
      <c r="B126" s="511"/>
      <c r="C126" s="511" t="s">
        <v>3922</v>
      </c>
      <c r="D126" s="511">
        <v>12</v>
      </c>
      <c r="E126" s="511" t="s">
        <v>222</v>
      </c>
      <c r="F126" s="571">
        <v>0</v>
      </c>
      <c r="G126" s="528">
        <f>D126*F126</f>
        <v>0</v>
      </c>
    </row>
    <row r="127" spans="1:7" s="524" customFormat="1" ht="15">
      <c r="A127" s="511">
        <v>3</v>
      </c>
      <c r="B127" s="511"/>
      <c r="C127" s="511" t="s">
        <v>3923</v>
      </c>
      <c r="D127" s="511">
        <v>280</v>
      </c>
      <c r="E127" s="511" t="s">
        <v>694</v>
      </c>
      <c r="F127" s="571">
        <v>0</v>
      </c>
      <c r="G127" s="528">
        <f>D127*F127</f>
        <v>0</v>
      </c>
    </row>
    <row r="128" spans="1:7" s="524" customFormat="1" ht="15">
      <c r="A128" s="511">
        <v>4</v>
      </c>
      <c r="B128" s="511"/>
      <c r="C128" s="508" t="s">
        <v>3924</v>
      </c>
      <c r="D128" s="508">
        <v>22</v>
      </c>
      <c r="E128" s="508" t="s">
        <v>222</v>
      </c>
      <c r="F128" s="571">
        <v>0</v>
      </c>
      <c r="G128" s="528">
        <f>D128*F128</f>
        <v>0</v>
      </c>
    </row>
    <row r="129" spans="1:7" s="524" customFormat="1" ht="15">
      <c r="A129" s="529"/>
      <c r="B129" s="529"/>
      <c r="C129" s="530" t="s">
        <v>2683</v>
      </c>
      <c r="D129" s="531"/>
      <c r="E129" s="531"/>
      <c r="F129" s="531"/>
      <c r="G129" s="532">
        <f>SUM(G125:G128)</f>
        <v>0</v>
      </c>
    </row>
    <row r="130" spans="2:7" s="524" customFormat="1" ht="15">
      <c r="B130" s="533"/>
      <c r="C130" s="534"/>
      <c r="G130" s="535"/>
    </row>
    <row r="132" ht="15.75">
      <c r="C132" s="505" t="s">
        <v>3925</v>
      </c>
    </row>
    <row r="133" spans="1:7" ht="15">
      <c r="A133" s="506" t="s">
        <v>3828</v>
      </c>
      <c r="B133" s="506"/>
      <c r="C133" s="506" t="s">
        <v>3829</v>
      </c>
      <c r="D133" s="506"/>
      <c r="E133" s="507" t="s">
        <v>3830</v>
      </c>
      <c r="F133" s="507" t="s">
        <v>3831</v>
      </c>
      <c r="G133" s="507" t="s">
        <v>2683</v>
      </c>
    </row>
    <row r="134" spans="1:7" ht="15">
      <c r="A134" s="508">
        <v>1</v>
      </c>
      <c r="B134" s="508"/>
      <c r="C134" s="508" t="s">
        <v>3926</v>
      </c>
      <c r="D134" s="508">
        <v>4</v>
      </c>
      <c r="E134" s="508" t="s">
        <v>222</v>
      </c>
      <c r="F134" s="571">
        <v>0</v>
      </c>
      <c r="G134" s="509">
        <f aca="true" t="shared" si="6" ref="G134:G141">D134*F134</f>
        <v>0</v>
      </c>
    </row>
    <row r="135" spans="1:7" ht="15">
      <c r="A135" s="508">
        <v>2</v>
      </c>
      <c r="B135" s="508"/>
      <c r="C135" s="508" t="s">
        <v>3914</v>
      </c>
      <c r="D135" s="508">
        <v>105</v>
      </c>
      <c r="E135" s="508" t="s">
        <v>694</v>
      </c>
      <c r="F135" s="571">
        <v>0</v>
      </c>
      <c r="G135" s="509">
        <f t="shared" si="6"/>
        <v>0</v>
      </c>
    </row>
    <row r="136" spans="1:7" ht="15">
      <c r="A136" s="508">
        <v>3</v>
      </c>
      <c r="B136" s="508"/>
      <c r="C136" s="508" t="s">
        <v>3918</v>
      </c>
      <c r="D136" s="508">
        <v>6</v>
      </c>
      <c r="E136" s="508" t="s">
        <v>222</v>
      </c>
      <c r="F136" s="571">
        <v>0</v>
      </c>
      <c r="G136" s="509">
        <f t="shared" si="6"/>
        <v>0</v>
      </c>
    </row>
    <row r="137" spans="1:7" ht="15">
      <c r="A137" s="508">
        <v>4</v>
      </c>
      <c r="B137" s="508"/>
      <c r="C137" s="508" t="s">
        <v>3919</v>
      </c>
      <c r="D137" s="508">
        <v>1</v>
      </c>
      <c r="E137" s="508" t="s">
        <v>222</v>
      </c>
      <c r="F137" s="571">
        <v>0</v>
      </c>
      <c r="G137" s="509">
        <f t="shared" si="6"/>
        <v>0</v>
      </c>
    </row>
    <row r="138" spans="1:7" ht="15">
      <c r="A138" s="508">
        <v>5</v>
      </c>
      <c r="B138" s="508"/>
      <c r="C138" s="508" t="s">
        <v>3927</v>
      </c>
      <c r="D138" s="508">
        <v>1</v>
      </c>
      <c r="E138" s="508" t="s">
        <v>222</v>
      </c>
      <c r="F138" s="571">
        <v>0</v>
      </c>
      <c r="G138" s="509">
        <f t="shared" si="6"/>
        <v>0</v>
      </c>
    </row>
    <row r="139" spans="1:7" ht="15">
      <c r="A139" s="508">
        <v>6</v>
      </c>
      <c r="B139" s="508"/>
      <c r="C139" s="508" t="s">
        <v>3928</v>
      </c>
      <c r="D139" s="508">
        <v>1</v>
      </c>
      <c r="E139" s="508" t="s">
        <v>222</v>
      </c>
      <c r="F139" s="571">
        <v>0</v>
      </c>
      <c r="G139" s="509">
        <f t="shared" si="6"/>
        <v>0</v>
      </c>
    </row>
    <row r="140" spans="1:7" ht="15">
      <c r="A140" s="508">
        <v>7</v>
      </c>
      <c r="B140" s="508"/>
      <c r="C140" s="508" t="s">
        <v>3871</v>
      </c>
      <c r="D140" s="508">
        <v>8</v>
      </c>
      <c r="E140" s="508" t="s">
        <v>48</v>
      </c>
      <c r="F140" s="571">
        <v>0</v>
      </c>
      <c r="G140" s="509">
        <f t="shared" si="6"/>
        <v>0</v>
      </c>
    </row>
    <row r="141" spans="1:7" ht="15">
      <c r="A141" s="508">
        <v>8</v>
      </c>
      <c r="B141" s="508"/>
      <c r="C141" s="508" t="s">
        <v>3872</v>
      </c>
      <c r="D141" s="508">
        <v>8</v>
      </c>
      <c r="E141" s="508" t="s">
        <v>48</v>
      </c>
      <c r="F141" s="571">
        <v>0</v>
      </c>
      <c r="G141" s="509">
        <f t="shared" si="6"/>
        <v>0</v>
      </c>
    </row>
    <row r="142" spans="1:7" ht="15">
      <c r="A142" s="512"/>
      <c r="B142" s="512"/>
      <c r="C142" s="513" t="s">
        <v>2683</v>
      </c>
      <c r="D142" s="514"/>
      <c r="E142" s="514"/>
      <c r="F142" s="514"/>
      <c r="G142" s="515">
        <f>SUM(G134:G141)</f>
        <v>0</v>
      </c>
    </row>
    <row r="143" spans="2:7" ht="15">
      <c r="B143" s="516"/>
      <c r="C143" s="517"/>
      <c r="G143" s="518"/>
    </row>
    <row r="145" ht="15.75">
      <c r="C145" s="505" t="s">
        <v>3929</v>
      </c>
    </row>
    <row r="146" spans="1:7" ht="15">
      <c r="A146" s="506" t="s">
        <v>3828</v>
      </c>
      <c r="B146" s="506"/>
      <c r="C146" s="506" t="s">
        <v>3829</v>
      </c>
      <c r="D146" s="506"/>
      <c r="E146" s="507" t="s">
        <v>3830</v>
      </c>
      <c r="F146" s="507" t="s">
        <v>3831</v>
      </c>
      <c r="G146" s="507" t="s">
        <v>2683</v>
      </c>
    </row>
    <row r="147" spans="1:7" ht="15">
      <c r="A147" s="508">
        <v>1</v>
      </c>
      <c r="B147" s="508"/>
      <c r="C147" s="508" t="s">
        <v>3930</v>
      </c>
      <c r="D147" s="508">
        <v>4</v>
      </c>
      <c r="E147" s="508" t="s">
        <v>222</v>
      </c>
      <c r="F147" s="571">
        <v>0</v>
      </c>
      <c r="G147" s="509">
        <f>D147*F147</f>
        <v>0</v>
      </c>
    </row>
    <row r="148" spans="1:7" ht="15">
      <c r="A148" s="508">
        <v>2</v>
      </c>
      <c r="B148" s="508"/>
      <c r="C148" s="508" t="s">
        <v>3931</v>
      </c>
      <c r="D148" s="508">
        <v>105</v>
      </c>
      <c r="E148" s="508" t="s">
        <v>694</v>
      </c>
      <c r="F148" s="571">
        <v>0</v>
      </c>
      <c r="G148" s="509">
        <f>D148*F148</f>
        <v>0</v>
      </c>
    </row>
    <row r="149" spans="1:7" ht="15">
      <c r="A149" s="508">
        <v>3</v>
      </c>
      <c r="B149" s="508"/>
      <c r="C149" s="508" t="s">
        <v>3924</v>
      </c>
      <c r="D149" s="508">
        <v>5</v>
      </c>
      <c r="E149" s="508" t="s">
        <v>222</v>
      </c>
      <c r="F149" s="571">
        <v>0</v>
      </c>
      <c r="G149" s="509">
        <f>D149*F149</f>
        <v>0</v>
      </c>
    </row>
    <row r="150" spans="1:7" ht="15">
      <c r="A150" s="512"/>
      <c r="B150" s="512"/>
      <c r="C150" s="513" t="s">
        <v>2683</v>
      </c>
      <c r="D150" s="514"/>
      <c r="E150" s="514"/>
      <c r="F150" s="514"/>
      <c r="G150" s="515">
        <f>SUM(G147:G149)</f>
        <v>0</v>
      </c>
    </row>
    <row r="151" spans="2:7" ht="15">
      <c r="B151" s="516"/>
      <c r="C151" s="517"/>
      <c r="G151" s="518"/>
    </row>
    <row r="153" ht="15.75">
      <c r="C153" s="505" t="s">
        <v>3932</v>
      </c>
    </row>
    <row r="154" spans="1:7" ht="15">
      <c r="A154" s="506" t="s">
        <v>3828</v>
      </c>
      <c r="B154" s="506"/>
      <c r="C154" s="506" t="s">
        <v>3829</v>
      </c>
      <c r="D154" s="506"/>
      <c r="E154" s="507" t="s">
        <v>3830</v>
      </c>
      <c r="F154" s="507" t="s">
        <v>3831</v>
      </c>
      <c r="G154" s="507" t="s">
        <v>2683</v>
      </c>
    </row>
    <row r="155" spans="1:7" ht="15">
      <c r="A155" s="508">
        <v>1</v>
      </c>
      <c r="B155" s="508"/>
      <c r="C155" s="508" t="s">
        <v>3933</v>
      </c>
      <c r="D155" s="508">
        <v>495</v>
      </c>
      <c r="E155" s="508" t="s">
        <v>694</v>
      </c>
      <c r="F155" s="571">
        <v>0</v>
      </c>
      <c r="G155" s="509">
        <f aca="true" t="shared" si="7" ref="G155:G162">D155*F155</f>
        <v>0</v>
      </c>
    </row>
    <row r="156" spans="1:7" ht="15">
      <c r="A156" s="508">
        <v>2</v>
      </c>
      <c r="B156" s="508"/>
      <c r="C156" s="508" t="s">
        <v>3934</v>
      </c>
      <c r="D156" s="508">
        <v>99</v>
      </c>
      <c r="E156" s="508" t="s">
        <v>222</v>
      </c>
      <c r="F156" s="571">
        <v>0</v>
      </c>
      <c r="G156" s="509">
        <f t="shared" si="7"/>
        <v>0</v>
      </c>
    </row>
    <row r="157" spans="1:7" ht="15">
      <c r="A157" s="508">
        <v>3</v>
      </c>
      <c r="B157" s="508"/>
      <c r="C157" s="508" t="s">
        <v>3935</v>
      </c>
      <c r="D157" s="508">
        <v>33</v>
      </c>
      <c r="E157" s="508" t="s">
        <v>222</v>
      </c>
      <c r="F157" s="571">
        <v>0</v>
      </c>
      <c r="G157" s="509">
        <f t="shared" si="7"/>
        <v>0</v>
      </c>
    </row>
    <row r="158" spans="1:7" ht="15">
      <c r="A158" s="508">
        <v>4</v>
      </c>
      <c r="B158" s="508"/>
      <c r="C158" s="508" t="s">
        <v>3936</v>
      </c>
      <c r="D158" s="508">
        <v>5</v>
      </c>
      <c r="E158" s="508" t="s">
        <v>222</v>
      </c>
      <c r="F158" s="571">
        <v>0</v>
      </c>
      <c r="G158" s="509">
        <f t="shared" si="7"/>
        <v>0</v>
      </c>
    </row>
    <row r="159" spans="1:7" ht="15">
      <c r="A159" s="508">
        <v>5</v>
      </c>
      <c r="B159" s="508"/>
      <c r="C159" s="508" t="s">
        <v>3937</v>
      </c>
      <c r="D159" s="508">
        <v>1</v>
      </c>
      <c r="E159" s="508" t="s">
        <v>222</v>
      </c>
      <c r="F159" s="571">
        <v>0</v>
      </c>
      <c r="G159" s="509">
        <f t="shared" si="7"/>
        <v>0</v>
      </c>
    </row>
    <row r="160" spans="1:7" ht="15">
      <c r="A160" s="508">
        <v>6</v>
      </c>
      <c r="B160" s="508"/>
      <c r="C160" s="508" t="s">
        <v>3938</v>
      </c>
      <c r="D160" s="508">
        <v>28</v>
      </c>
      <c r="E160" s="508" t="s">
        <v>222</v>
      </c>
      <c r="F160" s="571">
        <v>0</v>
      </c>
      <c r="G160" s="509">
        <f t="shared" si="7"/>
        <v>0</v>
      </c>
    </row>
    <row r="161" spans="1:7" ht="15">
      <c r="A161" s="508">
        <v>7</v>
      </c>
      <c r="B161" s="508"/>
      <c r="C161" s="508" t="s">
        <v>3939</v>
      </c>
      <c r="D161" s="508">
        <v>28</v>
      </c>
      <c r="E161" s="508" t="s">
        <v>222</v>
      </c>
      <c r="F161" s="571">
        <v>0</v>
      </c>
      <c r="G161" s="509">
        <f t="shared" si="7"/>
        <v>0</v>
      </c>
    </row>
    <row r="162" spans="1:7" ht="15">
      <c r="A162" s="508">
        <v>8</v>
      </c>
      <c r="B162" s="508"/>
      <c r="C162" s="508" t="s">
        <v>3940</v>
      </c>
      <c r="D162" s="508">
        <v>1</v>
      </c>
      <c r="E162" s="508" t="s">
        <v>3708</v>
      </c>
      <c r="F162" s="571">
        <v>0</v>
      </c>
      <c r="G162" s="509">
        <f t="shared" si="7"/>
        <v>0</v>
      </c>
    </row>
    <row r="163" spans="1:7" ht="15">
      <c r="A163" s="512"/>
      <c r="B163" s="512"/>
      <c r="C163" s="513" t="s">
        <v>2683</v>
      </c>
      <c r="D163" s="514"/>
      <c r="E163" s="514"/>
      <c r="F163" s="514"/>
      <c r="G163" s="515">
        <f>SUM(G155:G162)</f>
        <v>0</v>
      </c>
    </row>
    <row r="164" spans="2:7" ht="15">
      <c r="B164" s="516"/>
      <c r="C164" s="517"/>
      <c r="G164" s="518"/>
    </row>
    <row r="166" ht="15.75">
      <c r="C166" s="505" t="s">
        <v>3941</v>
      </c>
    </row>
    <row r="167" spans="1:7" ht="15">
      <c r="A167" s="506" t="s">
        <v>3828</v>
      </c>
      <c r="B167" s="506"/>
      <c r="C167" s="506" t="s">
        <v>3829</v>
      </c>
      <c r="D167" s="506"/>
      <c r="E167" s="507" t="s">
        <v>3830</v>
      </c>
      <c r="F167" s="507" t="s">
        <v>3831</v>
      </c>
      <c r="G167" s="507" t="s">
        <v>2683</v>
      </c>
    </row>
    <row r="168" spans="1:7" ht="15">
      <c r="A168" s="508">
        <v>1</v>
      </c>
      <c r="B168" s="508"/>
      <c r="C168" s="508" t="s">
        <v>3942</v>
      </c>
      <c r="D168" s="508">
        <v>23</v>
      </c>
      <c r="E168" s="508" t="s">
        <v>222</v>
      </c>
      <c r="F168" s="571">
        <v>0</v>
      </c>
      <c r="G168" s="509">
        <f aca="true" t="shared" si="8" ref="G168:G173">D168*F168</f>
        <v>0</v>
      </c>
    </row>
    <row r="169" spans="1:7" ht="15">
      <c r="A169" s="508">
        <v>2</v>
      </c>
      <c r="B169" s="508"/>
      <c r="C169" s="508" t="s">
        <v>3943</v>
      </c>
      <c r="D169" s="508">
        <v>5</v>
      </c>
      <c r="E169" s="508" t="s">
        <v>222</v>
      </c>
      <c r="F169" s="571">
        <v>0</v>
      </c>
      <c r="G169" s="509">
        <f t="shared" si="8"/>
        <v>0</v>
      </c>
    </row>
    <row r="170" spans="1:7" ht="15">
      <c r="A170" s="508">
        <v>3</v>
      </c>
      <c r="B170" s="508"/>
      <c r="C170" s="508" t="s">
        <v>3924</v>
      </c>
      <c r="D170" s="508">
        <v>33</v>
      </c>
      <c r="E170" s="508" t="s">
        <v>222</v>
      </c>
      <c r="F170" s="571">
        <v>0</v>
      </c>
      <c r="G170" s="509">
        <f t="shared" si="8"/>
        <v>0</v>
      </c>
    </row>
    <row r="171" spans="1:7" ht="15">
      <c r="A171" s="508">
        <v>4</v>
      </c>
      <c r="B171" s="508"/>
      <c r="C171" s="508" t="s">
        <v>3944</v>
      </c>
      <c r="D171" s="508">
        <v>23</v>
      </c>
      <c r="E171" s="508" t="s">
        <v>222</v>
      </c>
      <c r="F171" s="571">
        <v>0</v>
      </c>
      <c r="G171" s="509">
        <f t="shared" si="8"/>
        <v>0</v>
      </c>
    </row>
    <row r="172" spans="1:7" ht="15">
      <c r="A172" s="508">
        <v>5</v>
      </c>
      <c r="B172" s="508"/>
      <c r="C172" s="508" t="s">
        <v>3945</v>
      </c>
      <c r="D172" s="508">
        <v>495</v>
      </c>
      <c r="E172" s="508" t="s">
        <v>694</v>
      </c>
      <c r="F172" s="571">
        <v>0</v>
      </c>
      <c r="G172" s="509">
        <f t="shared" si="8"/>
        <v>0</v>
      </c>
    </row>
    <row r="173" spans="1:7" ht="15">
      <c r="A173" s="508">
        <v>6</v>
      </c>
      <c r="B173" s="508"/>
      <c r="C173" s="508" t="s">
        <v>3946</v>
      </c>
      <c r="D173" s="508">
        <v>5</v>
      </c>
      <c r="E173" s="508" t="s">
        <v>222</v>
      </c>
      <c r="F173" s="571">
        <v>0</v>
      </c>
      <c r="G173" s="509">
        <f t="shared" si="8"/>
        <v>0</v>
      </c>
    </row>
    <row r="174" spans="1:7" ht="15">
      <c r="A174" s="512"/>
      <c r="B174" s="512"/>
      <c r="C174" s="513" t="s">
        <v>2683</v>
      </c>
      <c r="D174" s="514"/>
      <c r="E174" s="514"/>
      <c r="F174" s="514"/>
      <c r="G174" s="515">
        <f>SUM(G168:G173)</f>
        <v>0</v>
      </c>
    </row>
    <row r="175" spans="2:7" ht="15">
      <c r="B175" s="516"/>
      <c r="C175" s="517"/>
      <c r="G175" s="518"/>
    </row>
    <row r="176" spans="1:7" s="510" customFormat="1" ht="31.5">
      <c r="A176" s="536"/>
      <c r="B176" s="536"/>
      <c r="C176" s="537" t="s">
        <v>3947</v>
      </c>
      <c r="D176" s="536"/>
      <c r="E176" s="538"/>
      <c r="F176" s="536"/>
      <c r="G176" s="536"/>
    </row>
    <row r="177" spans="1:7" s="510" customFormat="1" ht="12">
      <c r="A177" s="539" t="s">
        <v>3828</v>
      </c>
      <c r="B177" s="539"/>
      <c r="C177" s="539" t="s">
        <v>3829</v>
      </c>
      <c r="D177" s="539"/>
      <c r="E177" s="507" t="s">
        <v>3830</v>
      </c>
      <c r="F177" s="540" t="s">
        <v>3831</v>
      </c>
      <c r="G177" s="540" t="s">
        <v>2683</v>
      </c>
    </row>
    <row r="178" spans="1:7" s="510" customFormat="1" ht="12">
      <c r="A178" s="510">
        <v>1</v>
      </c>
      <c r="C178" s="510" t="s">
        <v>3948</v>
      </c>
      <c r="D178" s="510">
        <v>765</v>
      </c>
      <c r="E178" s="519" t="s">
        <v>694</v>
      </c>
      <c r="F178" s="571">
        <v>0</v>
      </c>
      <c r="G178" s="541">
        <f aca="true" t="shared" si="9" ref="G178:G187">D178*F178</f>
        <v>0</v>
      </c>
    </row>
    <row r="179" spans="1:7" s="510" customFormat="1" ht="12">
      <c r="A179" s="510">
        <v>2</v>
      </c>
      <c r="C179" s="510" t="s">
        <v>3949</v>
      </c>
      <c r="D179" s="510">
        <v>9</v>
      </c>
      <c r="E179" s="519" t="s">
        <v>222</v>
      </c>
      <c r="F179" s="571">
        <v>0</v>
      </c>
      <c r="G179" s="541">
        <f t="shared" si="9"/>
        <v>0</v>
      </c>
    </row>
    <row r="180" spans="1:7" s="510" customFormat="1" ht="12">
      <c r="A180" s="510">
        <v>3</v>
      </c>
      <c r="C180" s="510" t="s">
        <v>3950</v>
      </c>
      <c r="D180" s="510">
        <v>18</v>
      </c>
      <c r="E180" s="519" t="s">
        <v>222</v>
      </c>
      <c r="F180" s="571">
        <v>0</v>
      </c>
      <c r="G180" s="541">
        <f t="shared" si="9"/>
        <v>0</v>
      </c>
    </row>
    <row r="181" spans="1:7" s="510" customFormat="1" ht="12">
      <c r="A181" s="510">
        <v>4</v>
      </c>
      <c r="C181" s="510" t="s">
        <v>3951</v>
      </c>
      <c r="D181" s="510">
        <v>1</v>
      </c>
      <c r="E181" s="519" t="s">
        <v>222</v>
      </c>
      <c r="F181" s="571">
        <v>0</v>
      </c>
      <c r="G181" s="541">
        <f t="shared" si="9"/>
        <v>0</v>
      </c>
    </row>
    <row r="182" spans="1:7" s="510" customFormat="1" ht="12">
      <c r="A182" s="510">
        <v>5</v>
      </c>
      <c r="C182" s="510" t="s">
        <v>3952</v>
      </c>
      <c r="D182" s="510">
        <v>9</v>
      </c>
      <c r="E182" s="508" t="s">
        <v>222</v>
      </c>
      <c r="F182" s="571">
        <v>0</v>
      </c>
      <c r="G182" s="541">
        <f t="shared" si="9"/>
        <v>0</v>
      </c>
    </row>
    <row r="183" spans="1:7" s="510" customFormat="1" ht="12">
      <c r="A183" s="510">
        <v>6</v>
      </c>
      <c r="C183" s="510" t="s">
        <v>3953</v>
      </c>
      <c r="D183" s="510">
        <v>9</v>
      </c>
      <c r="E183" s="508" t="s">
        <v>222</v>
      </c>
      <c r="F183" s="571">
        <v>0</v>
      </c>
      <c r="G183" s="541">
        <f t="shared" si="9"/>
        <v>0</v>
      </c>
    </row>
    <row r="184" spans="1:7" s="510" customFormat="1" ht="12">
      <c r="A184" s="510">
        <v>7</v>
      </c>
      <c r="C184" s="510" t="s">
        <v>3954</v>
      </c>
      <c r="D184" s="510">
        <v>1</v>
      </c>
      <c r="E184" s="519" t="s">
        <v>222</v>
      </c>
      <c r="F184" s="571">
        <v>0</v>
      </c>
      <c r="G184" s="541">
        <f t="shared" si="9"/>
        <v>0</v>
      </c>
    </row>
    <row r="185" spans="1:7" s="510" customFormat="1" ht="12">
      <c r="A185" s="510">
        <v>8</v>
      </c>
      <c r="C185" s="510" t="s">
        <v>3955</v>
      </c>
      <c r="D185" s="510">
        <v>1</v>
      </c>
      <c r="E185" s="519" t="s">
        <v>3708</v>
      </c>
      <c r="F185" s="571">
        <v>0</v>
      </c>
      <c r="G185" s="541">
        <f t="shared" si="9"/>
        <v>0</v>
      </c>
    </row>
    <row r="186" spans="1:7" s="510" customFormat="1" ht="12">
      <c r="A186" s="510">
        <v>9</v>
      </c>
      <c r="C186" s="510" t="s">
        <v>3871</v>
      </c>
      <c r="D186" s="510">
        <v>8</v>
      </c>
      <c r="E186" s="519" t="s">
        <v>48</v>
      </c>
      <c r="F186" s="571">
        <v>0</v>
      </c>
      <c r="G186" s="541">
        <f t="shared" si="9"/>
        <v>0</v>
      </c>
    </row>
    <row r="187" spans="1:7" s="510" customFormat="1" ht="12">
      <c r="A187" s="510">
        <v>10</v>
      </c>
      <c r="C187" s="510" t="s">
        <v>3872</v>
      </c>
      <c r="D187" s="510">
        <v>8</v>
      </c>
      <c r="E187" s="519" t="s">
        <v>48</v>
      </c>
      <c r="F187" s="571">
        <v>0</v>
      </c>
      <c r="G187" s="541">
        <f t="shared" si="9"/>
        <v>0</v>
      </c>
    </row>
    <row r="188" spans="1:7" s="510" customFormat="1" ht="15">
      <c r="A188" s="542"/>
      <c r="B188" s="542"/>
      <c r="C188" s="543" t="s">
        <v>2683</v>
      </c>
      <c r="D188" s="544"/>
      <c r="E188" s="545"/>
      <c r="F188" s="544"/>
      <c r="G188" s="546">
        <f>SUM(G178:G187)</f>
        <v>0</v>
      </c>
    </row>
    <row r="189" spans="1:7" s="510" customFormat="1" ht="15">
      <c r="A189" s="536"/>
      <c r="B189" s="536"/>
      <c r="C189" s="536"/>
      <c r="D189" s="536"/>
      <c r="E189" s="538"/>
      <c r="F189" s="536"/>
      <c r="G189" s="536"/>
    </row>
    <row r="190" spans="1:7" s="510" customFormat="1" ht="31.5">
      <c r="A190" s="536"/>
      <c r="B190" s="536"/>
      <c r="C190" s="537" t="s">
        <v>3956</v>
      </c>
      <c r="D190" s="536"/>
      <c r="E190" s="538"/>
      <c r="F190" s="536"/>
      <c r="G190" s="536"/>
    </row>
    <row r="191" spans="1:7" s="510" customFormat="1" ht="12">
      <c r="A191" s="539" t="s">
        <v>3828</v>
      </c>
      <c r="B191" s="539"/>
      <c r="C191" s="539" t="s">
        <v>3829</v>
      </c>
      <c r="D191" s="539"/>
      <c r="E191" s="507" t="s">
        <v>3830</v>
      </c>
      <c r="F191" s="540" t="s">
        <v>3831</v>
      </c>
      <c r="G191" s="540" t="s">
        <v>2683</v>
      </c>
    </row>
    <row r="192" spans="1:7" s="510" customFormat="1" ht="24">
      <c r="A192" s="510">
        <v>1</v>
      </c>
      <c r="C192" s="510" t="s">
        <v>3957</v>
      </c>
      <c r="D192" s="510">
        <v>1</v>
      </c>
      <c r="E192" s="519" t="s">
        <v>222</v>
      </c>
      <c r="F192" s="571">
        <v>0</v>
      </c>
      <c r="G192" s="541">
        <f>D192*F192</f>
        <v>0</v>
      </c>
    </row>
    <row r="193" spans="1:7" s="510" customFormat="1" ht="24">
      <c r="A193" s="510">
        <v>2</v>
      </c>
      <c r="C193" s="510" t="s">
        <v>3958</v>
      </c>
      <c r="D193" s="510">
        <v>9</v>
      </c>
      <c r="E193" s="508" t="s">
        <v>222</v>
      </c>
      <c r="F193" s="571">
        <v>0</v>
      </c>
      <c r="G193" s="541">
        <f>D193*F193</f>
        <v>0</v>
      </c>
    </row>
    <row r="194" spans="1:7" s="510" customFormat="1" ht="12">
      <c r="A194" s="510">
        <v>3</v>
      </c>
      <c r="C194" s="510" t="s">
        <v>3959</v>
      </c>
      <c r="D194" s="510">
        <v>1</v>
      </c>
      <c r="E194" s="508" t="s">
        <v>222</v>
      </c>
      <c r="F194" s="571">
        <v>0</v>
      </c>
      <c r="G194" s="541">
        <f>D194*F194</f>
        <v>0</v>
      </c>
    </row>
    <row r="195" spans="1:7" s="510" customFormat="1" ht="12">
      <c r="A195" s="510">
        <v>4</v>
      </c>
      <c r="C195" s="510" t="s">
        <v>3960</v>
      </c>
      <c r="D195" s="510">
        <v>765</v>
      </c>
      <c r="E195" s="519" t="s">
        <v>694</v>
      </c>
      <c r="F195" s="571">
        <v>0</v>
      </c>
      <c r="G195" s="541">
        <f>D195*F195</f>
        <v>0</v>
      </c>
    </row>
    <row r="196" spans="1:7" s="510" customFormat="1" ht="15">
      <c r="A196" s="542"/>
      <c r="B196" s="542"/>
      <c r="C196" s="543" t="s">
        <v>2683</v>
      </c>
      <c r="D196" s="544"/>
      <c r="E196" s="545"/>
      <c r="F196" s="544"/>
      <c r="G196" s="546">
        <f>SUM(G192:G195)</f>
        <v>0</v>
      </c>
    </row>
    <row r="198" spans="3:5" s="536" customFormat="1" ht="15.75">
      <c r="C198" s="537" t="s">
        <v>3961</v>
      </c>
      <c r="E198" s="538"/>
    </row>
    <row r="199" spans="1:7" s="536" customFormat="1" ht="15">
      <c r="A199" s="539" t="s">
        <v>3828</v>
      </c>
      <c r="B199" s="539"/>
      <c r="C199" s="539" t="s">
        <v>3829</v>
      </c>
      <c r="D199" s="539"/>
      <c r="E199" s="507" t="s">
        <v>3830</v>
      </c>
      <c r="F199" s="540" t="s">
        <v>3831</v>
      </c>
      <c r="G199" s="540" t="s">
        <v>2683</v>
      </c>
    </row>
    <row r="200" spans="1:7" s="536" customFormat="1" ht="15">
      <c r="A200" s="510">
        <v>1</v>
      </c>
      <c r="B200" s="510"/>
      <c r="C200" s="510" t="s">
        <v>3962</v>
      </c>
      <c r="D200" s="510">
        <v>286</v>
      </c>
      <c r="E200" s="519" t="s">
        <v>694</v>
      </c>
      <c r="F200" s="571">
        <v>0</v>
      </c>
      <c r="G200" s="521">
        <f aca="true" t="shared" si="10" ref="G200:G207">F200*D200</f>
        <v>0</v>
      </c>
    </row>
    <row r="201" spans="1:7" s="536" customFormat="1" ht="15">
      <c r="A201" s="510">
        <v>2</v>
      </c>
      <c r="B201" s="510"/>
      <c r="C201" s="510" t="s">
        <v>3963</v>
      </c>
      <c r="D201" s="510">
        <v>95</v>
      </c>
      <c r="E201" s="519" t="s">
        <v>694</v>
      </c>
      <c r="F201" s="571">
        <v>0</v>
      </c>
      <c r="G201" s="521">
        <f t="shared" si="10"/>
        <v>0</v>
      </c>
    </row>
    <row r="202" spans="1:7" s="536" customFormat="1" ht="15">
      <c r="A202" s="510">
        <v>3</v>
      </c>
      <c r="B202" s="510"/>
      <c r="C202" s="510" t="s">
        <v>3964</v>
      </c>
      <c r="D202" s="510">
        <v>20</v>
      </c>
      <c r="E202" s="519" t="s">
        <v>222</v>
      </c>
      <c r="F202" s="571">
        <v>0</v>
      </c>
      <c r="G202" s="521">
        <f t="shared" si="10"/>
        <v>0</v>
      </c>
    </row>
    <row r="203" spans="1:7" s="536" customFormat="1" ht="15">
      <c r="A203" s="510">
        <v>4</v>
      </c>
      <c r="B203" s="510"/>
      <c r="C203" s="510" t="s">
        <v>3965</v>
      </c>
      <c r="D203" s="510">
        <v>2</v>
      </c>
      <c r="E203" s="519" t="s">
        <v>222</v>
      </c>
      <c r="F203" s="571">
        <v>0</v>
      </c>
      <c r="G203" s="521">
        <f t="shared" si="10"/>
        <v>0</v>
      </c>
    </row>
    <row r="204" spans="1:7" s="536" customFormat="1" ht="15">
      <c r="A204" s="510">
        <v>5</v>
      </c>
      <c r="B204" s="510"/>
      <c r="C204" s="510" t="s">
        <v>3966</v>
      </c>
      <c r="D204" s="510">
        <v>4</v>
      </c>
      <c r="E204" s="519" t="s">
        <v>222</v>
      </c>
      <c r="F204" s="571">
        <v>0</v>
      </c>
      <c r="G204" s="521">
        <f t="shared" si="10"/>
        <v>0</v>
      </c>
    </row>
    <row r="205" spans="1:7" s="536" customFormat="1" ht="15">
      <c r="A205" s="510">
        <v>6</v>
      </c>
      <c r="B205" s="510"/>
      <c r="C205" s="510" t="s">
        <v>3967</v>
      </c>
      <c r="D205" s="510">
        <v>1</v>
      </c>
      <c r="E205" s="519" t="s">
        <v>222</v>
      </c>
      <c r="F205" s="571">
        <v>0</v>
      </c>
      <c r="G205" s="521">
        <f t="shared" si="10"/>
        <v>0</v>
      </c>
    </row>
    <row r="206" spans="1:7" s="536" customFormat="1" ht="15">
      <c r="A206" s="510">
        <v>7</v>
      </c>
      <c r="B206" s="510"/>
      <c r="C206" s="510" t="s">
        <v>3968</v>
      </c>
      <c r="D206" s="510">
        <v>2</v>
      </c>
      <c r="E206" s="519" t="s">
        <v>222</v>
      </c>
      <c r="F206" s="571">
        <v>0</v>
      </c>
      <c r="G206" s="521">
        <f t="shared" si="10"/>
        <v>0</v>
      </c>
    </row>
    <row r="207" spans="1:7" s="547" customFormat="1" ht="15">
      <c r="A207" s="510">
        <v>8</v>
      </c>
      <c r="B207" s="510"/>
      <c r="C207" s="510" t="s">
        <v>3969</v>
      </c>
      <c r="D207" s="510">
        <v>1</v>
      </c>
      <c r="E207" s="519" t="s">
        <v>222</v>
      </c>
      <c r="F207" s="571">
        <v>0</v>
      </c>
      <c r="G207" s="521">
        <f t="shared" si="10"/>
        <v>0</v>
      </c>
    </row>
    <row r="208" spans="1:7" s="547" customFormat="1" ht="15">
      <c r="A208" s="542"/>
      <c r="B208" s="542"/>
      <c r="C208" s="543" t="s">
        <v>2683</v>
      </c>
      <c r="D208" s="544"/>
      <c r="E208" s="545"/>
      <c r="F208" s="544"/>
      <c r="G208" s="546">
        <f>SUM(G200:G207)</f>
        <v>0</v>
      </c>
    </row>
    <row r="209" spans="2:7" s="547" customFormat="1" ht="15">
      <c r="B209" s="548"/>
      <c r="C209" s="549"/>
      <c r="E209" s="550"/>
      <c r="G209" s="551"/>
    </row>
    <row r="210" s="547" customFormat="1" ht="15">
      <c r="E210" s="550"/>
    </row>
    <row r="211" spans="3:5" s="536" customFormat="1" ht="31.5">
      <c r="C211" s="537" t="s">
        <v>3970</v>
      </c>
      <c r="E211" s="538"/>
    </row>
    <row r="212" spans="1:7" s="536" customFormat="1" ht="15">
      <c r="A212" s="539" t="s">
        <v>3828</v>
      </c>
      <c r="B212" s="539"/>
      <c r="C212" s="539" t="s">
        <v>3829</v>
      </c>
      <c r="D212" s="539"/>
      <c r="E212" s="507" t="s">
        <v>3830</v>
      </c>
      <c r="F212" s="540" t="s">
        <v>3831</v>
      </c>
      <c r="G212" s="540" t="s">
        <v>2683</v>
      </c>
    </row>
    <row r="213" spans="1:7" s="536" customFormat="1" ht="15">
      <c r="A213" s="510">
        <v>1</v>
      </c>
      <c r="B213" s="510"/>
      <c r="C213" s="510" t="s">
        <v>3971</v>
      </c>
      <c r="D213" s="510">
        <v>286</v>
      </c>
      <c r="E213" s="519" t="s">
        <v>694</v>
      </c>
      <c r="F213" s="571">
        <v>0</v>
      </c>
      <c r="G213" s="521">
        <f aca="true" t="shared" si="11" ref="G213:G220">F213*D213</f>
        <v>0</v>
      </c>
    </row>
    <row r="214" spans="1:7" s="536" customFormat="1" ht="15">
      <c r="A214" s="510">
        <v>2</v>
      </c>
      <c r="B214" s="510"/>
      <c r="C214" s="508" t="s">
        <v>3972</v>
      </c>
      <c r="D214" s="508">
        <v>95</v>
      </c>
      <c r="E214" s="508" t="s">
        <v>694</v>
      </c>
      <c r="F214" s="571">
        <v>0</v>
      </c>
      <c r="G214" s="521">
        <f t="shared" si="11"/>
        <v>0</v>
      </c>
    </row>
    <row r="215" spans="1:7" s="536" customFormat="1" ht="15">
      <c r="A215" s="510">
        <v>3</v>
      </c>
      <c r="B215" s="510"/>
      <c r="C215" s="508" t="s">
        <v>3973</v>
      </c>
      <c r="D215" s="510">
        <v>2</v>
      </c>
      <c r="E215" s="519" t="s">
        <v>222</v>
      </c>
      <c r="F215" s="571">
        <v>0</v>
      </c>
      <c r="G215" s="521">
        <f t="shared" si="11"/>
        <v>0</v>
      </c>
    </row>
    <row r="216" spans="1:7" s="536" customFormat="1" ht="15">
      <c r="A216" s="510">
        <v>4</v>
      </c>
      <c r="B216" s="510"/>
      <c r="C216" s="510" t="s">
        <v>3974</v>
      </c>
      <c r="D216" s="510">
        <v>4</v>
      </c>
      <c r="E216" s="519" t="s">
        <v>222</v>
      </c>
      <c r="F216" s="571">
        <v>0</v>
      </c>
      <c r="G216" s="521">
        <f t="shared" si="11"/>
        <v>0</v>
      </c>
    </row>
    <row r="217" spans="1:7" s="536" customFormat="1" ht="15">
      <c r="A217" s="510">
        <v>5</v>
      </c>
      <c r="B217" s="510"/>
      <c r="C217" s="510" t="s">
        <v>3975</v>
      </c>
      <c r="D217" s="510">
        <v>1</v>
      </c>
      <c r="E217" s="519" t="s">
        <v>222</v>
      </c>
      <c r="F217" s="571">
        <v>0</v>
      </c>
      <c r="G217" s="521">
        <f t="shared" si="11"/>
        <v>0</v>
      </c>
    </row>
    <row r="218" spans="1:7" s="536" customFormat="1" ht="15">
      <c r="A218" s="510">
        <v>6</v>
      </c>
      <c r="B218" s="510"/>
      <c r="C218" s="510" t="s">
        <v>3976</v>
      </c>
      <c r="D218" s="510">
        <v>2</v>
      </c>
      <c r="E218" s="519" t="s">
        <v>222</v>
      </c>
      <c r="F218" s="571">
        <v>0</v>
      </c>
      <c r="G218" s="521">
        <f t="shared" si="11"/>
        <v>0</v>
      </c>
    </row>
    <row r="219" spans="1:7" s="536" customFormat="1" ht="15">
      <c r="A219" s="510">
        <v>7</v>
      </c>
      <c r="C219" s="520" t="s">
        <v>3977</v>
      </c>
      <c r="D219" s="510">
        <v>1</v>
      </c>
      <c r="E219" s="519" t="s">
        <v>222</v>
      </c>
      <c r="F219" s="571">
        <v>0</v>
      </c>
      <c r="G219" s="521">
        <f t="shared" si="11"/>
        <v>0</v>
      </c>
    </row>
    <row r="220" spans="1:7" s="536" customFormat="1" ht="15">
      <c r="A220" s="510">
        <v>8</v>
      </c>
      <c r="C220" s="520" t="s">
        <v>3978</v>
      </c>
      <c r="D220" s="510">
        <v>1</v>
      </c>
      <c r="E220" s="519" t="s">
        <v>222</v>
      </c>
      <c r="F220" s="571">
        <v>0</v>
      </c>
      <c r="G220" s="521">
        <f t="shared" si="11"/>
        <v>0</v>
      </c>
    </row>
    <row r="221" spans="1:7" s="536" customFormat="1" ht="15">
      <c r="A221" s="542"/>
      <c r="B221" s="542"/>
      <c r="C221" s="543" t="s">
        <v>2683</v>
      </c>
      <c r="D221" s="544"/>
      <c r="E221" s="545"/>
      <c r="F221" s="544"/>
      <c r="G221" s="546">
        <f>SUM(G213:G220)</f>
        <v>0</v>
      </c>
    </row>
    <row r="222" s="510" customFormat="1" ht="12">
      <c r="E222" s="519"/>
    </row>
    <row r="223" spans="2:7" s="510" customFormat="1" ht="15">
      <c r="B223" s="552"/>
      <c r="C223" s="553"/>
      <c r="D223" s="536"/>
      <c r="E223" s="538"/>
      <c r="F223" s="536"/>
      <c r="G223" s="554"/>
    </row>
    <row r="224" spans="1:204" ht="15.75">
      <c r="A224" s="508"/>
      <c r="B224" s="508"/>
      <c r="C224" s="537" t="s">
        <v>3979</v>
      </c>
      <c r="D224" s="508"/>
      <c r="E224" s="508"/>
      <c r="F224" s="508"/>
      <c r="G224" s="508"/>
      <c r="H224" s="520"/>
      <c r="I224" s="520"/>
      <c r="J224" s="520"/>
      <c r="K224" s="520"/>
      <c r="L224" s="520"/>
      <c r="M224" s="520"/>
      <c r="N224" s="520"/>
      <c r="O224" s="520"/>
      <c r="P224" s="520"/>
      <c r="Q224" s="520"/>
      <c r="R224" s="520"/>
      <c r="S224" s="520"/>
      <c r="T224" s="520"/>
      <c r="U224" s="520"/>
      <c r="V224" s="520"/>
      <c r="W224" s="520"/>
      <c r="X224" s="520"/>
      <c r="Y224" s="520"/>
      <c r="Z224" s="520"/>
      <c r="AA224" s="520"/>
      <c r="AB224" s="520"/>
      <c r="AC224" s="520"/>
      <c r="AD224" s="520"/>
      <c r="AE224" s="520"/>
      <c r="AF224" s="520"/>
      <c r="AG224" s="520"/>
      <c r="AH224" s="520"/>
      <c r="AI224" s="520"/>
      <c r="AJ224" s="520"/>
      <c r="AK224" s="520"/>
      <c r="AL224" s="520"/>
      <c r="AM224" s="520"/>
      <c r="AN224" s="520"/>
      <c r="AO224" s="520"/>
      <c r="AP224" s="520"/>
      <c r="AQ224" s="520"/>
      <c r="AR224" s="520"/>
      <c r="AS224" s="520"/>
      <c r="AT224" s="520"/>
      <c r="AU224" s="520"/>
      <c r="AV224" s="520"/>
      <c r="AW224" s="520"/>
      <c r="AX224" s="520"/>
      <c r="AY224" s="520"/>
      <c r="AZ224" s="520"/>
      <c r="BA224" s="520"/>
      <c r="BB224" s="520"/>
      <c r="BC224" s="520"/>
      <c r="BD224" s="520"/>
      <c r="BE224" s="520"/>
      <c r="BF224" s="520"/>
      <c r="BG224" s="520"/>
      <c r="BH224" s="520"/>
      <c r="BI224" s="520"/>
      <c r="BJ224" s="520"/>
      <c r="BK224" s="520"/>
      <c r="BL224" s="520"/>
      <c r="BM224" s="520"/>
      <c r="BN224" s="520"/>
      <c r="BO224" s="520"/>
      <c r="BP224" s="520"/>
      <c r="BQ224" s="520"/>
      <c r="BR224" s="520"/>
      <c r="BS224" s="520"/>
      <c r="BT224" s="520"/>
      <c r="BU224" s="520"/>
      <c r="BV224" s="520"/>
      <c r="BW224" s="520"/>
      <c r="BX224" s="520"/>
      <c r="BY224" s="520"/>
      <c r="BZ224" s="520"/>
      <c r="CA224" s="520"/>
      <c r="CB224" s="520"/>
      <c r="CC224" s="520"/>
      <c r="CD224" s="520"/>
      <c r="CE224" s="520"/>
      <c r="CF224" s="520"/>
      <c r="CG224" s="520"/>
      <c r="CH224" s="520"/>
      <c r="CI224" s="520"/>
      <c r="CJ224" s="520"/>
      <c r="CK224" s="520"/>
      <c r="CL224" s="520"/>
      <c r="CM224" s="520"/>
      <c r="CN224" s="520"/>
      <c r="CO224" s="520"/>
      <c r="CP224" s="520"/>
      <c r="CQ224" s="520"/>
      <c r="CR224" s="520"/>
      <c r="CS224" s="520"/>
      <c r="CT224" s="520"/>
      <c r="CU224" s="520"/>
      <c r="CV224" s="520"/>
      <c r="CW224" s="520"/>
      <c r="CX224" s="520"/>
      <c r="CY224" s="520"/>
      <c r="CZ224" s="520"/>
      <c r="DA224" s="520"/>
      <c r="DB224" s="520"/>
      <c r="DC224" s="520"/>
      <c r="DD224" s="520"/>
      <c r="DE224" s="520"/>
      <c r="DF224" s="520"/>
      <c r="DG224" s="520"/>
      <c r="DH224" s="520"/>
      <c r="DI224" s="520"/>
      <c r="DJ224" s="520"/>
      <c r="DK224" s="520"/>
      <c r="DL224" s="520"/>
      <c r="DM224" s="520"/>
      <c r="DN224" s="520"/>
      <c r="DO224" s="520"/>
      <c r="DP224" s="520"/>
      <c r="DQ224" s="520"/>
      <c r="DR224" s="520"/>
      <c r="DS224" s="520"/>
      <c r="DT224" s="520"/>
      <c r="DU224" s="520"/>
      <c r="DV224" s="520"/>
      <c r="DW224" s="520"/>
      <c r="DX224" s="520"/>
      <c r="DY224" s="520"/>
      <c r="DZ224" s="520"/>
      <c r="EA224" s="520"/>
      <c r="EB224" s="520"/>
      <c r="EC224" s="520"/>
      <c r="ED224" s="520"/>
      <c r="EE224" s="520"/>
      <c r="EF224" s="520"/>
      <c r="EG224" s="520"/>
      <c r="EH224" s="520"/>
      <c r="EI224" s="520"/>
      <c r="EJ224" s="520"/>
      <c r="EK224" s="520"/>
      <c r="EL224" s="520"/>
      <c r="EM224" s="520"/>
      <c r="EN224" s="520"/>
      <c r="EO224" s="520"/>
      <c r="EP224" s="520"/>
      <c r="EQ224" s="520"/>
      <c r="ER224" s="520"/>
      <c r="ES224" s="520"/>
      <c r="ET224" s="520"/>
      <c r="EU224" s="520"/>
      <c r="EV224" s="520"/>
      <c r="EW224" s="520"/>
      <c r="EX224" s="520"/>
      <c r="EY224" s="520"/>
      <c r="EZ224" s="520"/>
      <c r="FA224" s="520"/>
      <c r="FB224" s="520"/>
      <c r="FC224" s="520"/>
      <c r="FD224" s="520"/>
      <c r="FE224" s="520"/>
      <c r="FF224" s="520"/>
      <c r="FG224" s="520"/>
      <c r="FH224" s="520"/>
      <c r="FI224" s="520"/>
      <c r="FJ224" s="520"/>
      <c r="FK224" s="520"/>
      <c r="FL224" s="520"/>
      <c r="FM224" s="520"/>
      <c r="FN224" s="520"/>
      <c r="FO224" s="520"/>
      <c r="FP224" s="520"/>
      <c r="FQ224" s="520"/>
      <c r="FR224" s="520"/>
      <c r="FS224" s="520"/>
      <c r="FT224" s="520"/>
      <c r="FU224" s="520"/>
      <c r="FV224" s="520"/>
      <c r="FW224" s="520"/>
      <c r="FX224" s="520"/>
      <c r="FY224" s="520"/>
      <c r="FZ224" s="520"/>
      <c r="GA224" s="520"/>
      <c r="GB224" s="520"/>
      <c r="GC224" s="520"/>
      <c r="GD224" s="520"/>
      <c r="GE224" s="520"/>
      <c r="GF224" s="520"/>
      <c r="GG224" s="520"/>
      <c r="GH224" s="520"/>
      <c r="GI224" s="520"/>
      <c r="GJ224" s="520"/>
      <c r="GK224" s="520"/>
      <c r="GL224" s="520"/>
      <c r="GM224" s="520"/>
      <c r="GN224" s="520"/>
      <c r="GO224" s="520"/>
      <c r="GP224" s="520"/>
      <c r="GQ224" s="520"/>
      <c r="GR224" s="520"/>
      <c r="GS224" s="520"/>
      <c r="GT224" s="520"/>
      <c r="GU224" s="520"/>
      <c r="GV224" s="520"/>
    </row>
    <row r="225" spans="1:204" ht="15">
      <c r="A225" s="506" t="s">
        <v>3828</v>
      </c>
      <c r="B225" s="506"/>
      <c r="C225" s="539" t="s">
        <v>3829</v>
      </c>
      <c r="D225" s="506"/>
      <c r="E225" s="507" t="s">
        <v>3830</v>
      </c>
      <c r="F225" s="507" t="s">
        <v>3831</v>
      </c>
      <c r="G225" s="507" t="s">
        <v>2683</v>
      </c>
      <c r="H225" s="520"/>
      <c r="I225" s="520"/>
      <c r="J225" s="520"/>
      <c r="K225" s="520"/>
      <c r="L225" s="520"/>
      <c r="M225" s="520"/>
      <c r="N225" s="520"/>
      <c r="O225" s="520"/>
      <c r="P225" s="520"/>
      <c r="Q225" s="520"/>
      <c r="R225" s="520"/>
      <c r="S225" s="520"/>
      <c r="T225" s="520"/>
      <c r="U225" s="520"/>
      <c r="V225" s="520"/>
      <c r="W225" s="520"/>
      <c r="X225" s="520"/>
      <c r="Y225" s="520"/>
      <c r="Z225" s="520"/>
      <c r="AA225" s="520"/>
      <c r="AB225" s="520"/>
      <c r="AC225" s="520"/>
      <c r="AD225" s="520"/>
      <c r="AE225" s="520"/>
      <c r="AF225" s="520"/>
      <c r="AG225" s="520"/>
      <c r="AH225" s="520"/>
      <c r="AI225" s="520"/>
      <c r="AJ225" s="520"/>
      <c r="AK225" s="520"/>
      <c r="AL225" s="520"/>
      <c r="AM225" s="520"/>
      <c r="AN225" s="520"/>
      <c r="AO225" s="520"/>
      <c r="AP225" s="520"/>
      <c r="AQ225" s="520"/>
      <c r="AR225" s="520"/>
      <c r="AS225" s="520"/>
      <c r="AT225" s="520"/>
      <c r="AU225" s="520"/>
      <c r="AV225" s="520"/>
      <c r="AW225" s="520"/>
      <c r="AX225" s="520"/>
      <c r="AY225" s="520"/>
      <c r="AZ225" s="520"/>
      <c r="BA225" s="520"/>
      <c r="BB225" s="520"/>
      <c r="BC225" s="520"/>
      <c r="BD225" s="520"/>
      <c r="BE225" s="520"/>
      <c r="BF225" s="520"/>
      <c r="BG225" s="520"/>
      <c r="BH225" s="520"/>
      <c r="BI225" s="520"/>
      <c r="BJ225" s="520"/>
      <c r="BK225" s="520"/>
      <c r="BL225" s="520"/>
      <c r="BM225" s="520"/>
      <c r="BN225" s="520"/>
      <c r="BO225" s="520"/>
      <c r="BP225" s="520"/>
      <c r="BQ225" s="520"/>
      <c r="BR225" s="520"/>
      <c r="BS225" s="520"/>
      <c r="BT225" s="520"/>
      <c r="BU225" s="520"/>
      <c r="BV225" s="520"/>
      <c r="BW225" s="520"/>
      <c r="BX225" s="520"/>
      <c r="BY225" s="520"/>
      <c r="BZ225" s="520"/>
      <c r="CA225" s="520"/>
      <c r="CB225" s="520"/>
      <c r="CC225" s="520"/>
      <c r="CD225" s="520"/>
      <c r="CE225" s="520"/>
      <c r="CF225" s="520"/>
      <c r="CG225" s="520"/>
      <c r="CH225" s="520"/>
      <c r="CI225" s="520"/>
      <c r="CJ225" s="520"/>
      <c r="CK225" s="520"/>
      <c r="CL225" s="520"/>
      <c r="CM225" s="520"/>
      <c r="CN225" s="520"/>
      <c r="CO225" s="520"/>
      <c r="CP225" s="520"/>
      <c r="CQ225" s="520"/>
      <c r="CR225" s="520"/>
      <c r="CS225" s="520"/>
      <c r="CT225" s="520"/>
      <c r="CU225" s="520"/>
      <c r="CV225" s="520"/>
      <c r="CW225" s="520"/>
      <c r="CX225" s="520"/>
      <c r="CY225" s="520"/>
      <c r="CZ225" s="520"/>
      <c r="DA225" s="520"/>
      <c r="DB225" s="520"/>
      <c r="DC225" s="520"/>
      <c r="DD225" s="520"/>
      <c r="DE225" s="520"/>
      <c r="DF225" s="520"/>
      <c r="DG225" s="520"/>
      <c r="DH225" s="520"/>
      <c r="DI225" s="520"/>
      <c r="DJ225" s="520"/>
      <c r="DK225" s="520"/>
      <c r="DL225" s="520"/>
      <c r="DM225" s="520"/>
      <c r="DN225" s="520"/>
      <c r="DO225" s="520"/>
      <c r="DP225" s="520"/>
      <c r="DQ225" s="520"/>
      <c r="DR225" s="520"/>
      <c r="DS225" s="520"/>
      <c r="DT225" s="520"/>
      <c r="DU225" s="520"/>
      <c r="DV225" s="520"/>
      <c r="DW225" s="520"/>
      <c r="DX225" s="520"/>
      <c r="DY225" s="520"/>
      <c r="DZ225" s="520"/>
      <c r="EA225" s="520"/>
      <c r="EB225" s="520"/>
      <c r="EC225" s="520"/>
      <c r="ED225" s="520"/>
      <c r="EE225" s="520"/>
      <c r="EF225" s="520"/>
      <c r="EG225" s="520"/>
      <c r="EH225" s="520"/>
      <c r="EI225" s="520"/>
      <c r="EJ225" s="520"/>
      <c r="EK225" s="520"/>
      <c r="EL225" s="520"/>
      <c r="EM225" s="520"/>
      <c r="EN225" s="520"/>
      <c r="EO225" s="520"/>
      <c r="EP225" s="520"/>
      <c r="EQ225" s="520"/>
      <c r="ER225" s="520"/>
      <c r="ES225" s="520"/>
      <c r="ET225" s="520"/>
      <c r="EU225" s="520"/>
      <c r="EV225" s="520"/>
      <c r="EW225" s="520"/>
      <c r="EX225" s="520"/>
      <c r="EY225" s="520"/>
      <c r="EZ225" s="520"/>
      <c r="FA225" s="520"/>
      <c r="FB225" s="520"/>
      <c r="FC225" s="520"/>
      <c r="FD225" s="520"/>
      <c r="FE225" s="520"/>
      <c r="FF225" s="520"/>
      <c r="FG225" s="520"/>
      <c r="FH225" s="520"/>
      <c r="FI225" s="520"/>
      <c r="FJ225" s="520"/>
      <c r="FK225" s="520"/>
      <c r="FL225" s="520"/>
      <c r="FM225" s="520"/>
      <c r="FN225" s="520"/>
      <c r="FO225" s="520"/>
      <c r="FP225" s="520"/>
      <c r="FQ225" s="520"/>
      <c r="FR225" s="520"/>
      <c r="FS225" s="520"/>
      <c r="FT225" s="520"/>
      <c r="FU225" s="520"/>
      <c r="FV225" s="520"/>
      <c r="FW225" s="520"/>
      <c r="FX225" s="520"/>
      <c r="FY225" s="520"/>
      <c r="FZ225" s="520"/>
      <c r="GA225" s="520"/>
      <c r="GB225" s="520"/>
      <c r="GC225" s="520"/>
      <c r="GD225" s="520"/>
      <c r="GE225" s="520"/>
      <c r="GF225" s="520"/>
      <c r="GG225" s="520"/>
      <c r="GH225" s="520"/>
      <c r="GI225" s="520"/>
      <c r="GJ225" s="520"/>
      <c r="GK225" s="520"/>
      <c r="GL225" s="520"/>
      <c r="GM225" s="520"/>
      <c r="GN225" s="520"/>
      <c r="GO225" s="520"/>
      <c r="GP225" s="520"/>
      <c r="GQ225" s="520"/>
      <c r="GR225" s="520"/>
      <c r="GS225" s="520"/>
      <c r="GT225" s="520"/>
      <c r="GU225" s="520"/>
      <c r="GV225" s="520"/>
    </row>
    <row r="226" spans="1:204" ht="15">
      <c r="A226" s="508">
        <v>1</v>
      </c>
      <c r="B226" s="508"/>
      <c r="C226" s="510" t="s">
        <v>3980</v>
      </c>
      <c r="D226" s="508">
        <v>5</v>
      </c>
      <c r="E226" s="508" t="s">
        <v>222</v>
      </c>
      <c r="F226" s="571">
        <v>0</v>
      </c>
      <c r="G226" s="555">
        <f aca="true" t="shared" si="12" ref="G226:G232">F226*D226</f>
        <v>0</v>
      </c>
      <c r="H226" s="520"/>
      <c r="I226" s="520"/>
      <c r="J226" s="520"/>
      <c r="K226" s="520"/>
      <c r="L226" s="520"/>
      <c r="M226" s="520"/>
      <c r="N226" s="520"/>
      <c r="O226" s="520"/>
      <c r="P226" s="520"/>
      <c r="Q226" s="520"/>
      <c r="R226" s="520"/>
      <c r="S226" s="520"/>
      <c r="T226" s="520"/>
      <c r="U226" s="520"/>
      <c r="V226" s="520"/>
      <c r="W226" s="520"/>
      <c r="X226" s="520"/>
      <c r="Y226" s="520"/>
      <c r="Z226" s="520"/>
      <c r="AA226" s="520"/>
      <c r="AB226" s="520"/>
      <c r="AC226" s="520"/>
      <c r="AD226" s="520"/>
      <c r="AE226" s="520"/>
      <c r="AF226" s="520"/>
      <c r="AG226" s="520"/>
      <c r="AH226" s="520"/>
      <c r="AI226" s="520"/>
      <c r="AJ226" s="520"/>
      <c r="AK226" s="520"/>
      <c r="AL226" s="520"/>
      <c r="AM226" s="520"/>
      <c r="AN226" s="520"/>
      <c r="AO226" s="520"/>
      <c r="AP226" s="520"/>
      <c r="AQ226" s="520"/>
      <c r="AR226" s="520"/>
      <c r="AS226" s="520"/>
      <c r="AT226" s="520"/>
      <c r="AU226" s="520"/>
      <c r="AV226" s="520"/>
      <c r="AW226" s="520"/>
      <c r="AX226" s="520"/>
      <c r="AY226" s="520"/>
      <c r="AZ226" s="520"/>
      <c r="BA226" s="520"/>
      <c r="BB226" s="520"/>
      <c r="BC226" s="520"/>
      <c r="BD226" s="520"/>
      <c r="BE226" s="520"/>
      <c r="BF226" s="520"/>
      <c r="BG226" s="520"/>
      <c r="BH226" s="520"/>
      <c r="BI226" s="520"/>
      <c r="BJ226" s="520"/>
      <c r="BK226" s="520"/>
      <c r="BL226" s="520"/>
      <c r="BM226" s="520"/>
      <c r="BN226" s="520"/>
      <c r="BO226" s="520"/>
      <c r="BP226" s="520"/>
      <c r="BQ226" s="520"/>
      <c r="BR226" s="520"/>
      <c r="BS226" s="520"/>
      <c r="BT226" s="520"/>
      <c r="BU226" s="520"/>
      <c r="BV226" s="520"/>
      <c r="BW226" s="520"/>
      <c r="BX226" s="520"/>
      <c r="BY226" s="520"/>
      <c r="BZ226" s="520"/>
      <c r="CA226" s="520"/>
      <c r="CB226" s="520"/>
      <c r="CC226" s="520"/>
      <c r="CD226" s="520"/>
      <c r="CE226" s="520"/>
      <c r="CF226" s="520"/>
      <c r="CG226" s="520"/>
      <c r="CH226" s="520"/>
      <c r="CI226" s="520"/>
      <c r="CJ226" s="520"/>
      <c r="CK226" s="520"/>
      <c r="CL226" s="520"/>
      <c r="CM226" s="520"/>
      <c r="CN226" s="520"/>
      <c r="CO226" s="520"/>
      <c r="CP226" s="520"/>
      <c r="CQ226" s="520"/>
      <c r="CR226" s="520"/>
      <c r="CS226" s="520"/>
      <c r="CT226" s="520"/>
      <c r="CU226" s="520"/>
      <c r="CV226" s="520"/>
      <c r="CW226" s="520"/>
      <c r="CX226" s="520"/>
      <c r="CY226" s="520"/>
      <c r="CZ226" s="520"/>
      <c r="DA226" s="520"/>
      <c r="DB226" s="520"/>
      <c r="DC226" s="520"/>
      <c r="DD226" s="520"/>
      <c r="DE226" s="520"/>
      <c r="DF226" s="520"/>
      <c r="DG226" s="520"/>
      <c r="DH226" s="520"/>
      <c r="DI226" s="520"/>
      <c r="DJ226" s="520"/>
      <c r="DK226" s="520"/>
      <c r="DL226" s="520"/>
      <c r="DM226" s="520"/>
      <c r="DN226" s="520"/>
      <c r="DO226" s="520"/>
      <c r="DP226" s="520"/>
      <c r="DQ226" s="520"/>
      <c r="DR226" s="520"/>
      <c r="DS226" s="520"/>
      <c r="DT226" s="520"/>
      <c r="DU226" s="520"/>
      <c r="DV226" s="520"/>
      <c r="DW226" s="520"/>
      <c r="DX226" s="520"/>
      <c r="DY226" s="520"/>
      <c r="DZ226" s="520"/>
      <c r="EA226" s="520"/>
      <c r="EB226" s="520"/>
      <c r="EC226" s="520"/>
      <c r="ED226" s="520"/>
      <c r="EE226" s="520"/>
      <c r="EF226" s="520"/>
      <c r="EG226" s="520"/>
      <c r="EH226" s="520"/>
      <c r="EI226" s="520"/>
      <c r="EJ226" s="520"/>
      <c r="EK226" s="520"/>
      <c r="EL226" s="520"/>
      <c r="EM226" s="520"/>
      <c r="EN226" s="520"/>
      <c r="EO226" s="520"/>
      <c r="EP226" s="520"/>
      <c r="EQ226" s="520"/>
      <c r="ER226" s="520"/>
      <c r="ES226" s="520"/>
      <c r="ET226" s="520"/>
      <c r="EU226" s="520"/>
      <c r="EV226" s="520"/>
      <c r="EW226" s="520"/>
      <c r="EX226" s="520"/>
      <c r="EY226" s="520"/>
      <c r="EZ226" s="520"/>
      <c r="FA226" s="520"/>
      <c r="FB226" s="520"/>
      <c r="FC226" s="520"/>
      <c r="FD226" s="520"/>
      <c r="FE226" s="520"/>
      <c r="FF226" s="520"/>
      <c r="FG226" s="520"/>
      <c r="FH226" s="520"/>
      <c r="FI226" s="520"/>
      <c r="FJ226" s="520"/>
      <c r="FK226" s="520"/>
      <c r="FL226" s="520"/>
      <c r="FM226" s="520"/>
      <c r="FN226" s="520"/>
      <c r="FO226" s="520"/>
      <c r="FP226" s="520"/>
      <c r="FQ226" s="520"/>
      <c r="FR226" s="520"/>
      <c r="FS226" s="520"/>
      <c r="FT226" s="520"/>
      <c r="FU226" s="520"/>
      <c r="FV226" s="520"/>
      <c r="FW226" s="520"/>
      <c r="FX226" s="520"/>
      <c r="FY226" s="520"/>
      <c r="FZ226" s="520"/>
      <c r="GA226" s="520"/>
      <c r="GB226" s="520"/>
      <c r="GC226" s="520"/>
      <c r="GD226" s="520"/>
      <c r="GE226" s="520"/>
      <c r="GF226" s="520"/>
      <c r="GG226" s="520"/>
      <c r="GH226" s="520"/>
      <c r="GI226" s="520"/>
      <c r="GJ226" s="520"/>
      <c r="GK226" s="520"/>
      <c r="GL226" s="520"/>
      <c r="GM226" s="520"/>
      <c r="GN226" s="520"/>
      <c r="GO226" s="520"/>
      <c r="GP226" s="520"/>
      <c r="GQ226" s="520"/>
      <c r="GR226" s="520"/>
      <c r="GS226" s="520"/>
      <c r="GT226" s="520"/>
      <c r="GU226" s="520"/>
      <c r="GV226" s="520"/>
    </row>
    <row r="227" spans="1:204" ht="15">
      <c r="A227" s="508">
        <v>2</v>
      </c>
      <c r="B227" s="508"/>
      <c r="C227" s="510" t="s">
        <v>3981</v>
      </c>
      <c r="D227" s="508">
        <v>3</v>
      </c>
      <c r="E227" s="508" t="s">
        <v>222</v>
      </c>
      <c r="F227" s="571">
        <v>0</v>
      </c>
      <c r="G227" s="555">
        <f t="shared" si="12"/>
        <v>0</v>
      </c>
      <c r="H227" s="520"/>
      <c r="I227" s="520"/>
      <c r="J227" s="520"/>
      <c r="K227" s="520"/>
      <c r="L227" s="520"/>
      <c r="M227" s="520"/>
      <c r="N227" s="520"/>
      <c r="O227" s="520"/>
      <c r="P227" s="520"/>
      <c r="Q227" s="520"/>
      <c r="R227" s="520"/>
      <c r="S227" s="520"/>
      <c r="T227" s="520"/>
      <c r="U227" s="520"/>
      <c r="V227" s="520"/>
      <c r="W227" s="520"/>
      <c r="X227" s="520"/>
      <c r="Y227" s="520"/>
      <c r="Z227" s="520"/>
      <c r="AA227" s="520"/>
      <c r="AB227" s="520"/>
      <c r="AC227" s="520"/>
      <c r="AD227" s="520"/>
      <c r="AE227" s="520"/>
      <c r="AF227" s="520"/>
      <c r="AG227" s="520"/>
      <c r="AH227" s="520"/>
      <c r="AI227" s="520"/>
      <c r="AJ227" s="520"/>
      <c r="AK227" s="520"/>
      <c r="AL227" s="520"/>
      <c r="AM227" s="520"/>
      <c r="AN227" s="520"/>
      <c r="AO227" s="520"/>
      <c r="AP227" s="520"/>
      <c r="AQ227" s="520"/>
      <c r="AR227" s="520"/>
      <c r="AS227" s="520"/>
      <c r="AT227" s="520"/>
      <c r="AU227" s="520"/>
      <c r="AV227" s="520"/>
      <c r="AW227" s="520"/>
      <c r="AX227" s="520"/>
      <c r="AY227" s="520"/>
      <c r="AZ227" s="520"/>
      <c r="BA227" s="520"/>
      <c r="BB227" s="520"/>
      <c r="BC227" s="520"/>
      <c r="BD227" s="520"/>
      <c r="BE227" s="520"/>
      <c r="BF227" s="520"/>
      <c r="BG227" s="520"/>
      <c r="BH227" s="520"/>
      <c r="BI227" s="520"/>
      <c r="BJ227" s="520"/>
      <c r="BK227" s="520"/>
      <c r="BL227" s="520"/>
      <c r="BM227" s="520"/>
      <c r="BN227" s="520"/>
      <c r="BO227" s="520"/>
      <c r="BP227" s="520"/>
      <c r="BQ227" s="520"/>
      <c r="BR227" s="520"/>
      <c r="BS227" s="520"/>
      <c r="BT227" s="520"/>
      <c r="BU227" s="520"/>
      <c r="BV227" s="520"/>
      <c r="BW227" s="520"/>
      <c r="BX227" s="520"/>
      <c r="BY227" s="520"/>
      <c r="BZ227" s="520"/>
      <c r="CA227" s="520"/>
      <c r="CB227" s="520"/>
      <c r="CC227" s="520"/>
      <c r="CD227" s="520"/>
      <c r="CE227" s="520"/>
      <c r="CF227" s="520"/>
      <c r="CG227" s="520"/>
      <c r="CH227" s="520"/>
      <c r="CI227" s="520"/>
      <c r="CJ227" s="520"/>
      <c r="CK227" s="520"/>
      <c r="CL227" s="520"/>
      <c r="CM227" s="520"/>
      <c r="CN227" s="520"/>
      <c r="CO227" s="520"/>
      <c r="CP227" s="520"/>
      <c r="CQ227" s="520"/>
      <c r="CR227" s="520"/>
      <c r="CS227" s="520"/>
      <c r="CT227" s="520"/>
      <c r="CU227" s="520"/>
      <c r="CV227" s="520"/>
      <c r="CW227" s="520"/>
      <c r="CX227" s="520"/>
      <c r="CY227" s="520"/>
      <c r="CZ227" s="520"/>
      <c r="DA227" s="520"/>
      <c r="DB227" s="520"/>
      <c r="DC227" s="520"/>
      <c r="DD227" s="520"/>
      <c r="DE227" s="520"/>
      <c r="DF227" s="520"/>
      <c r="DG227" s="520"/>
      <c r="DH227" s="520"/>
      <c r="DI227" s="520"/>
      <c r="DJ227" s="520"/>
      <c r="DK227" s="520"/>
      <c r="DL227" s="520"/>
      <c r="DM227" s="520"/>
      <c r="DN227" s="520"/>
      <c r="DO227" s="520"/>
      <c r="DP227" s="520"/>
      <c r="DQ227" s="520"/>
      <c r="DR227" s="520"/>
      <c r="DS227" s="520"/>
      <c r="DT227" s="520"/>
      <c r="DU227" s="520"/>
      <c r="DV227" s="520"/>
      <c r="DW227" s="520"/>
      <c r="DX227" s="520"/>
      <c r="DY227" s="520"/>
      <c r="DZ227" s="520"/>
      <c r="EA227" s="520"/>
      <c r="EB227" s="520"/>
      <c r="EC227" s="520"/>
      <c r="ED227" s="520"/>
      <c r="EE227" s="520"/>
      <c r="EF227" s="520"/>
      <c r="EG227" s="520"/>
      <c r="EH227" s="520"/>
      <c r="EI227" s="520"/>
      <c r="EJ227" s="520"/>
      <c r="EK227" s="520"/>
      <c r="EL227" s="520"/>
      <c r="EM227" s="520"/>
      <c r="EN227" s="520"/>
      <c r="EO227" s="520"/>
      <c r="EP227" s="520"/>
      <c r="EQ227" s="520"/>
      <c r="ER227" s="520"/>
      <c r="ES227" s="520"/>
      <c r="ET227" s="520"/>
      <c r="EU227" s="520"/>
      <c r="EV227" s="520"/>
      <c r="EW227" s="520"/>
      <c r="EX227" s="520"/>
      <c r="EY227" s="520"/>
      <c r="EZ227" s="520"/>
      <c r="FA227" s="520"/>
      <c r="FB227" s="520"/>
      <c r="FC227" s="520"/>
      <c r="FD227" s="520"/>
      <c r="FE227" s="520"/>
      <c r="FF227" s="520"/>
      <c r="FG227" s="520"/>
      <c r="FH227" s="520"/>
      <c r="FI227" s="520"/>
      <c r="FJ227" s="520"/>
      <c r="FK227" s="520"/>
      <c r="FL227" s="520"/>
      <c r="FM227" s="520"/>
      <c r="FN227" s="520"/>
      <c r="FO227" s="520"/>
      <c r="FP227" s="520"/>
      <c r="FQ227" s="520"/>
      <c r="FR227" s="520"/>
      <c r="FS227" s="520"/>
      <c r="FT227" s="520"/>
      <c r="FU227" s="520"/>
      <c r="FV227" s="520"/>
      <c r="FW227" s="520"/>
      <c r="FX227" s="520"/>
      <c r="FY227" s="520"/>
      <c r="FZ227" s="520"/>
      <c r="GA227" s="520"/>
      <c r="GB227" s="520"/>
      <c r="GC227" s="520"/>
      <c r="GD227" s="520"/>
      <c r="GE227" s="520"/>
      <c r="GF227" s="520"/>
      <c r="GG227" s="520"/>
      <c r="GH227" s="520"/>
      <c r="GI227" s="520"/>
      <c r="GJ227" s="520"/>
      <c r="GK227" s="520"/>
      <c r="GL227" s="520"/>
      <c r="GM227" s="520"/>
      <c r="GN227" s="520"/>
      <c r="GO227" s="520"/>
      <c r="GP227" s="520"/>
      <c r="GQ227" s="520"/>
      <c r="GR227" s="520"/>
      <c r="GS227" s="520"/>
      <c r="GT227" s="520"/>
      <c r="GU227" s="520"/>
      <c r="GV227" s="520"/>
    </row>
    <row r="228" spans="1:204" ht="14.85" customHeight="1">
      <c r="A228" s="508">
        <v>3</v>
      </c>
      <c r="B228" s="508"/>
      <c r="C228" s="510" t="s">
        <v>3982</v>
      </c>
      <c r="D228" s="508">
        <v>55</v>
      </c>
      <c r="E228" s="508" t="s">
        <v>694</v>
      </c>
      <c r="F228" s="571">
        <v>0</v>
      </c>
      <c r="G228" s="555">
        <f t="shared" si="12"/>
        <v>0</v>
      </c>
      <c r="H228" s="520"/>
      <c r="I228" s="520"/>
      <c r="J228" s="520"/>
      <c r="K228" s="520"/>
      <c r="L228" s="520"/>
      <c r="M228" s="520"/>
      <c r="N228" s="520"/>
      <c r="O228" s="520"/>
      <c r="P228" s="520"/>
      <c r="Q228" s="520"/>
      <c r="R228" s="520"/>
      <c r="S228" s="520"/>
      <c r="T228" s="520"/>
      <c r="U228" s="520"/>
      <c r="V228" s="520"/>
      <c r="W228" s="520"/>
      <c r="X228" s="520"/>
      <c r="Y228" s="520"/>
      <c r="Z228" s="520"/>
      <c r="AA228" s="520"/>
      <c r="AB228" s="520"/>
      <c r="AC228" s="520"/>
      <c r="AD228" s="520"/>
      <c r="AE228" s="520"/>
      <c r="AF228" s="520"/>
      <c r="AG228" s="520"/>
      <c r="AH228" s="520"/>
      <c r="AI228" s="520"/>
      <c r="AJ228" s="520"/>
      <c r="AK228" s="520"/>
      <c r="AL228" s="520"/>
      <c r="AM228" s="520"/>
      <c r="AN228" s="520"/>
      <c r="AO228" s="520"/>
      <c r="AP228" s="520"/>
      <c r="AQ228" s="520"/>
      <c r="AR228" s="520"/>
      <c r="AS228" s="520"/>
      <c r="AT228" s="520"/>
      <c r="AU228" s="520"/>
      <c r="AV228" s="520"/>
      <c r="AW228" s="520"/>
      <c r="AX228" s="520"/>
      <c r="AY228" s="520"/>
      <c r="AZ228" s="520"/>
      <c r="BA228" s="520"/>
      <c r="BB228" s="520"/>
      <c r="BC228" s="520"/>
      <c r="BD228" s="520"/>
      <c r="BE228" s="520"/>
      <c r="BF228" s="520"/>
      <c r="BG228" s="520"/>
      <c r="BH228" s="520"/>
      <c r="BI228" s="520"/>
      <c r="BJ228" s="520"/>
      <c r="BK228" s="520"/>
      <c r="BL228" s="520"/>
      <c r="BM228" s="520"/>
      <c r="BN228" s="520"/>
      <c r="BO228" s="520"/>
      <c r="BP228" s="520"/>
      <c r="BQ228" s="520"/>
      <c r="BR228" s="520"/>
      <c r="BS228" s="520"/>
      <c r="BT228" s="520"/>
      <c r="BU228" s="520"/>
      <c r="BV228" s="520"/>
      <c r="BW228" s="520"/>
      <c r="BX228" s="520"/>
      <c r="BY228" s="520"/>
      <c r="BZ228" s="520"/>
      <c r="CA228" s="520"/>
      <c r="CB228" s="520"/>
      <c r="CC228" s="520"/>
      <c r="CD228" s="520"/>
      <c r="CE228" s="520"/>
      <c r="CF228" s="520"/>
      <c r="CG228" s="520"/>
      <c r="CH228" s="520"/>
      <c r="CI228" s="520"/>
      <c r="CJ228" s="520"/>
      <c r="CK228" s="520"/>
      <c r="CL228" s="520"/>
      <c r="CM228" s="520"/>
      <c r="CN228" s="520"/>
      <c r="CO228" s="520"/>
      <c r="CP228" s="520"/>
      <c r="CQ228" s="520"/>
      <c r="CR228" s="520"/>
      <c r="CS228" s="520"/>
      <c r="CT228" s="520"/>
      <c r="CU228" s="520"/>
      <c r="CV228" s="520"/>
      <c r="CW228" s="520"/>
      <c r="CX228" s="520"/>
      <c r="CY228" s="520"/>
      <c r="CZ228" s="520"/>
      <c r="DA228" s="520"/>
      <c r="DB228" s="520"/>
      <c r="DC228" s="520"/>
      <c r="DD228" s="520"/>
      <c r="DE228" s="520"/>
      <c r="DF228" s="520"/>
      <c r="DG228" s="520"/>
      <c r="DH228" s="520"/>
      <c r="DI228" s="520"/>
      <c r="DJ228" s="520"/>
      <c r="DK228" s="520"/>
      <c r="DL228" s="520"/>
      <c r="DM228" s="520"/>
      <c r="DN228" s="520"/>
      <c r="DO228" s="520"/>
      <c r="DP228" s="520"/>
      <c r="DQ228" s="520"/>
      <c r="DR228" s="520"/>
      <c r="DS228" s="520"/>
      <c r="DT228" s="520"/>
      <c r="DU228" s="520"/>
      <c r="DV228" s="520"/>
      <c r="DW228" s="520"/>
      <c r="DX228" s="520"/>
      <c r="DY228" s="520"/>
      <c r="DZ228" s="520"/>
      <c r="EA228" s="520"/>
      <c r="EB228" s="520"/>
      <c r="EC228" s="520"/>
      <c r="ED228" s="520"/>
      <c r="EE228" s="520"/>
      <c r="EF228" s="520"/>
      <c r="EG228" s="520"/>
      <c r="EH228" s="520"/>
      <c r="EI228" s="520"/>
      <c r="EJ228" s="520"/>
      <c r="EK228" s="520"/>
      <c r="EL228" s="520"/>
      <c r="EM228" s="520"/>
      <c r="EN228" s="520"/>
      <c r="EO228" s="520"/>
      <c r="EP228" s="520"/>
      <c r="EQ228" s="520"/>
      <c r="ER228" s="520"/>
      <c r="ES228" s="520"/>
      <c r="ET228" s="520"/>
      <c r="EU228" s="520"/>
      <c r="EV228" s="520"/>
      <c r="EW228" s="520"/>
      <c r="EX228" s="520"/>
      <c r="EY228" s="520"/>
      <c r="EZ228" s="520"/>
      <c r="FA228" s="520"/>
      <c r="FB228" s="520"/>
      <c r="FC228" s="520"/>
      <c r="FD228" s="520"/>
      <c r="FE228" s="520"/>
      <c r="FF228" s="520"/>
      <c r="FG228" s="520"/>
      <c r="FH228" s="520"/>
      <c r="FI228" s="520"/>
      <c r="FJ228" s="520"/>
      <c r="FK228" s="520"/>
      <c r="FL228" s="520"/>
      <c r="FM228" s="520"/>
      <c r="FN228" s="520"/>
      <c r="FO228" s="520"/>
      <c r="FP228" s="520"/>
      <c r="FQ228" s="520"/>
      <c r="FR228" s="520"/>
      <c r="FS228" s="520"/>
      <c r="FT228" s="520"/>
      <c r="FU228" s="520"/>
      <c r="FV228" s="520"/>
      <c r="FW228" s="520"/>
      <c r="FX228" s="520"/>
      <c r="FY228" s="520"/>
      <c r="FZ228" s="520"/>
      <c r="GA228" s="520"/>
      <c r="GB228" s="520"/>
      <c r="GC228" s="520"/>
      <c r="GD228" s="520"/>
      <c r="GE228" s="520"/>
      <c r="GF228" s="520"/>
      <c r="GG228" s="520"/>
      <c r="GH228" s="520"/>
      <c r="GI228" s="520"/>
      <c r="GJ228" s="520"/>
      <c r="GK228" s="520"/>
      <c r="GL228" s="520"/>
      <c r="GM228" s="520"/>
      <c r="GN228" s="520"/>
      <c r="GO228" s="520"/>
      <c r="GP228" s="520"/>
      <c r="GQ228" s="520"/>
      <c r="GR228" s="520"/>
      <c r="GS228" s="520"/>
      <c r="GT228" s="520"/>
      <c r="GU228" s="520"/>
      <c r="GV228" s="520"/>
    </row>
    <row r="229" spans="1:204" ht="15">
      <c r="A229" s="508">
        <v>4</v>
      </c>
      <c r="B229" s="508"/>
      <c r="C229" s="510" t="s">
        <v>3983</v>
      </c>
      <c r="D229" s="508">
        <v>1</v>
      </c>
      <c r="E229" s="508" t="s">
        <v>222</v>
      </c>
      <c r="F229" s="571">
        <v>0</v>
      </c>
      <c r="G229" s="555">
        <f t="shared" si="12"/>
        <v>0</v>
      </c>
      <c r="H229" s="520"/>
      <c r="I229" s="520"/>
      <c r="J229" s="520"/>
      <c r="K229" s="520"/>
      <c r="L229" s="520"/>
      <c r="M229" s="520"/>
      <c r="N229" s="520"/>
      <c r="O229" s="520"/>
      <c r="P229" s="520"/>
      <c r="Q229" s="520"/>
      <c r="R229" s="520"/>
      <c r="S229" s="520"/>
      <c r="T229" s="520"/>
      <c r="U229" s="520"/>
      <c r="V229" s="520"/>
      <c r="W229" s="520"/>
      <c r="X229" s="520"/>
      <c r="Y229" s="520"/>
      <c r="Z229" s="520"/>
      <c r="AA229" s="520"/>
      <c r="AB229" s="520"/>
      <c r="AC229" s="520"/>
      <c r="AD229" s="520"/>
      <c r="AE229" s="520"/>
      <c r="AF229" s="520"/>
      <c r="AG229" s="520"/>
      <c r="AH229" s="520"/>
      <c r="AI229" s="520"/>
      <c r="AJ229" s="520"/>
      <c r="AK229" s="520"/>
      <c r="AL229" s="520"/>
      <c r="AM229" s="520"/>
      <c r="AN229" s="520"/>
      <c r="AO229" s="520"/>
      <c r="AP229" s="520"/>
      <c r="AQ229" s="520"/>
      <c r="AR229" s="520"/>
      <c r="AS229" s="520"/>
      <c r="AT229" s="520"/>
      <c r="AU229" s="520"/>
      <c r="AV229" s="520"/>
      <c r="AW229" s="520"/>
      <c r="AX229" s="520"/>
      <c r="AY229" s="520"/>
      <c r="AZ229" s="520"/>
      <c r="BA229" s="520"/>
      <c r="BB229" s="520"/>
      <c r="BC229" s="520"/>
      <c r="BD229" s="520"/>
      <c r="BE229" s="520"/>
      <c r="BF229" s="520"/>
      <c r="BG229" s="520"/>
      <c r="BH229" s="520"/>
      <c r="BI229" s="520"/>
      <c r="BJ229" s="520"/>
      <c r="BK229" s="520"/>
      <c r="BL229" s="520"/>
      <c r="BM229" s="520"/>
      <c r="BN229" s="520"/>
      <c r="BO229" s="520"/>
      <c r="BP229" s="520"/>
      <c r="BQ229" s="520"/>
      <c r="BR229" s="520"/>
      <c r="BS229" s="520"/>
      <c r="BT229" s="520"/>
      <c r="BU229" s="520"/>
      <c r="BV229" s="520"/>
      <c r="BW229" s="520"/>
      <c r="BX229" s="520"/>
      <c r="BY229" s="520"/>
      <c r="BZ229" s="520"/>
      <c r="CA229" s="520"/>
      <c r="CB229" s="520"/>
      <c r="CC229" s="520"/>
      <c r="CD229" s="520"/>
      <c r="CE229" s="520"/>
      <c r="CF229" s="520"/>
      <c r="CG229" s="520"/>
      <c r="CH229" s="520"/>
      <c r="CI229" s="520"/>
      <c r="CJ229" s="520"/>
      <c r="CK229" s="520"/>
      <c r="CL229" s="520"/>
      <c r="CM229" s="520"/>
      <c r="CN229" s="520"/>
      <c r="CO229" s="520"/>
      <c r="CP229" s="520"/>
      <c r="CQ229" s="520"/>
      <c r="CR229" s="520"/>
      <c r="CS229" s="520"/>
      <c r="CT229" s="520"/>
      <c r="CU229" s="520"/>
      <c r="CV229" s="520"/>
      <c r="CW229" s="520"/>
      <c r="CX229" s="520"/>
      <c r="CY229" s="520"/>
      <c r="CZ229" s="520"/>
      <c r="DA229" s="520"/>
      <c r="DB229" s="520"/>
      <c r="DC229" s="520"/>
      <c r="DD229" s="520"/>
      <c r="DE229" s="520"/>
      <c r="DF229" s="520"/>
      <c r="DG229" s="520"/>
      <c r="DH229" s="520"/>
      <c r="DI229" s="520"/>
      <c r="DJ229" s="520"/>
      <c r="DK229" s="520"/>
      <c r="DL229" s="520"/>
      <c r="DM229" s="520"/>
      <c r="DN229" s="520"/>
      <c r="DO229" s="520"/>
      <c r="DP229" s="520"/>
      <c r="DQ229" s="520"/>
      <c r="DR229" s="520"/>
      <c r="DS229" s="520"/>
      <c r="DT229" s="520"/>
      <c r="DU229" s="520"/>
      <c r="DV229" s="520"/>
      <c r="DW229" s="520"/>
      <c r="DX229" s="520"/>
      <c r="DY229" s="520"/>
      <c r="DZ229" s="520"/>
      <c r="EA229" s="520"/>
      <c r="EB229" s="520"/>
      <c r="EC229" s="520"/>
      <c r="ED229" s="520"/>
      <c r="EE229" s="520"/>
      <c r="EF229" s="520"/>
      <c r="EG229" s="520"/>
      <c r="EH229" s="520"/>
      <c r="EI229" s="520"/>
      <c r="EJ229" s="520"/>
      <c r="EK229" s="520"/>
      <c r="EL229" s="520"/>
      <c r="EM229" s="520"/>
      <c r="EN229" s="520"/>
      <c r="EO229" s="520"/>
      <c r="EP229" s="520"/>
      <c r="EQ229" s="520"/>
      <c r="ER229" s="520"/>
      <c r="ES229" s="520"/>
      <c r="ET229" s="520"/>
      <c r="EU229" s="520"/>
      <c r="EV229" s="520"/>
      <c r="EW229" s="520"/>
      <c r="EX229" s="520"/>
      <c r="EY229" s="520"/>
      <c r="EZ229" s="520"/>
      <c r="FA229" s="520"/>
      <c r="FB229" s="520"/>
      <c r="FC229" s="520"/>
      <c r="FD229" s="520"/>
      <c r="FE229" s="520"/>
      <c r="FF229" s="520"/>
      <c r="FG229" s="520"/>
      <c r="FH229" s="520"/>
      <c r="FI229" s="520"/>
      <c r="FJ229" s="520"/>
      <c r="FK229" s="520"/>
      <c r="FL229" s="520"/>
      <c r="FM229" s="520"/>
      <c r="FN229" s="520"/>
      <c r="FO229" s="520"/>
      <c r="FP229" s="520"/>
      <c r="FQ229" s="520"/>
      <c r="FR229" s="520"/>
      <c r="FS229" s="520"/>
      <c r="FT229" s="520"/>
      <c r="FU229" s="520"/>
      <c r="FV229" s="520"/>
      <c r="FW229" s="520"/>
      <c r="FX229" s="520"/>
      <c r="FY229" s="520"/>
      <c r="FZ229" s="520"/>
      <c r="GA229" s="520"/>
      <c r="GB229" s="520"/>
      <c r="GC229" s="520"/>
      <c r="GD229" s="520"/>
      <c r="GE229" s="520"/>
      <c r="GF229" s="520"/>
      <c r="GG229" s="520"/>
      <c r="GH229" s="520"/>
      <c r="GI229" s="520"/>
      <c r="GJ229" s="520"/>
      <c r="GK229" s="520"/>
      <c r="GL229" s="520"/>
      <c r="GM229" s="520"/>
      <c r="GN229" s="520"/>
      <c r="GO229" s="520"/>
      <c r="GP229" s="520"/>
      <c r="GQ229" s="520"/>
      <c r="GR229" s="520"/>
      <c r="GS229" s="520"/>
      <c r="GT229" s="520"/>
      <c r="GU229" s="520"/>
      <c r="GV229" s="520"/>
    </row>
    <row r="230" spans="1:204" ht="15">
      <c r="A230" s="508">
        <v>5</v>
      </c>
      <c r="B230" s="508"/>
      <c r="C230" s="510" t="s">
        <v>3984</v>
      </c>
      <c r="D230" s="508">
        <v>1</v>
      </c>
      <c r="E230" s="508" t="s">
        <v>222</v>
      </c>
      <c r="F230" s="571">
        <v>0</v>
      </c>
      <c r="G230" s="555">
        <f t="shared" si="12"/>
        <v>0</v>
      </c>
      <c r="H230" s="520"/>
      <c r="I230" s="520"/>
      <c r="J230" s="520"/>
      <c r="K230" s="520"/>
      <c r="L230" s="520"/>
      <c r="M230" s="520"/>
      <c r="N230" s="520"/>
      <c r="O230" s="520"/>
      <c r="P230" s="520"/>
      <c r="Q230" s="520"/>
      <c r="R230" s="520"/>
      <c r="S230" s="520"/>
      <c r="T230" s="520"/>
      <c r="U230" s="520"/>
      <c r="V230" s="520"/>
      <c r="W230" s="520"/>
      <c r="X230" s="520"/>
      <c r="Y230" s="520"/>
      <c r="Z230" s="520"/>
      <c r="AA230" s="520"/>
      <c r="AB230" s="520"/>
      <c r="AC230" s="520"/>
      <c r="AD230" s="520"/>
      <c r="AE230" s="520"/>
      <c r="AF230" s="520"/>
      <c r="AG230" s="520"/>
      <c r="AH230" s="520"/>
      <c r="AI230" s="520"/>
      <c r="AJ230" s="520"/>
      <c r="AK230" s="520"/>
      <c r="AL230" s="520"/>
      <c r="AM230" s="520"/>
      <c r="AN230" s="520"/>
      <c r="AO230" s="520"/>
      <c r="AP230" s="520"/>
      <c r="AQ230" s="520"/>
      <c r="AR230" s="520"/>
      <c r="AS230" s="520"/>
      <c r="AT230" s="520"/>
      <c r="AU230" s="520"/>
      <c r="AV230" s="520"/>
      <c r="AW230" s="520"/>
      <c r="AX230" s="520"/>
      <c r="AY230" s="520"/>
      <c r="AZ230" s="520"/>
      <c r="BA230" s="520"/>
      <c r="BB230" s="520"/>
      <c r="BC230" s="520"/>
      <c r="BD230" s="520"/>
      <c r="BE230" s="520"/>
      <c r="BF230" s="520"/>
      <c r="BG230" s="520"/>
      <c r="BH230" s="520"/>
      <c r="BI230" s="520"/>
      <c r="BJ230" s="520"/>
      <c r="BK230" s="520"/>
      <c r="BL230" s="520"/>
      <c r="BM230" s="520"/>
      <c r="BN230" s="520"/>
      <c r="BO230" s="520"/>
      <c r="BP230" s="520"/>
      <c r="BQ230" s="520"/>
      <c r="BR230" s="520"/>
      <c r="BS230" s="520"/>
      <c r="BT230" s="520"/>
      <c r="BU230" s="520"/>
      <c r="BV230" s="520"/>
      <c r="BW230" s="520"/>
      <c r="BX230" s="520"/>
      <c r="BY230" s="520"/>
      <c r="BZ230" s="520"/>
      <c r="CA230" s="520"/>
      <c r="CB230" s="520"/>
      <c r="CC230" s="520"/>
      <c r="CD230" s="520"/>
      <c r="CE230" s="520"/>
      <c r="CF230" s="520"/>
      <c r="CG230" s="520"/>
      <c r="CH230" s="520"/>
      <c r="CI230" s="520"/>
      <c r="CJ230" s="520"/>
      <c r="CK230" s="520"/>
      <c r="CL230" s="520"/>
      <c r="CM230" s="520"/>
      <c r="CN230" s="520"/>
      <c r="CO230" s="520"/>
      <c r="CP230" s="520"/>
      <c r="CQ230" s="520"/>
      <c r="CR230" s="520"/>
      <c r="CS230" s="520"/>
      <c r="CT230" s="520"/>
      <c r="CU230" s="520"/>
      <c r="CV230" s="520"/>
      <c r="CW230" s="520"/>
      <c r="CX230" s="520"/>
      <c r="CY230" s="520"/>
      <c r="CZ230" s="520"/>
      <c r="DA230" s="520"/>
      <c r="DB230" s="520"/>
      <c r="DC230" s="520"/>
      <c r="DD230" s="520"/>
      <c r="DE230" s="520"/>
      <c r="DF230" s="520"/>
      <c r="DG230" s="520"/>
      <c r="DH230" s="520"/>
      <c r="DI230" s="520"/>
      <c r="DJ230" s="520"/>
      <c r="DK230" s="520"/>
      <c r="DL230" s="520"/>
      <c r="DM230" s="520"/>
      <c r="DN230" s="520"/>
      <c r="DO230" s="520"/>
      <c r="DP230" s="520"/>
      <c r="DQ230" s="520"/>
      <c r="DR230" s="520"/>
      <c r="DS230" s="520"/>
      <c r="DT230" s="520"/>
      <c r="DU230" s="520"/>
      <c r="DV230" s="520"/>
      <c r="DW230" s="520"/>
      <c r="DX230" s="520"/>
      <c r="DY230" s="520"/>
      <c r="DZ230" s="520"/>
      <c r="EA230" s="520"/>
      <c r="EB230" s="520"/>
      <c r="EC230" s="520"/>
      <c r="ED230" s="520"/>
      <c r="EE230" s="520"/>
      <c r="EF230" s="520"/>
      <c r="EG230" s="520"/>
      <c r="EH230" s="520"/>
      <c r="EI230" s="520"/>
      <c r="EJ230" s="520"/>
      <c r="EK230" s="520"/>
      <c r="EL230" s="520"/>
      <c r="EM230" s="520"/>
      <c r="EN230" s="520"/>
      <c r="EO230" s="520"/>
      <c r="EP230" s="520"/>
      <c r="EQ230" s="520"/>
      <c r="ER230" s="520"/>
      <c r="ES230" s="520"/>
      <c r="ET230" s="520"/>
      <c r="EU230" s="520"/>
      <c r="EV230" s="520"/>
      <c r="EW230" s="520"/>
      <c r="EX230" s="520"/>
      <c r="EY230" s="520"/>
      <c r="EZ230" s="520"/>
      <c r="FA230" s="520"/>
      <c r="FB230" s="520"/>
      <c r="FC230" s="520"/>
      <c r="FD230" s="520"/>
      <c r="FE230" s="520"/>
      <c r="FF230" s="520"/>
      <c r="FG230" s="520"/>
      <c r="FH230" s="520"/>
      <c r="FI230" s="520"/>
      <c r="FJ230" s="520"/>
      <c r="FK230" s="520"/>
      <c r="FL230" s="520"/>
      <c r="FM230" s="520"/>
      <c r="FN230" s="520"/>
      <c r="FO230" s="520"/>
      <c r="FP230" s="520"/>
      <c r="FQ230" s="520"/>
      <c r="FR230" s="520"/>
      <c r="FS230" s="520"/>
      <c r="FT230" s="520"/>
      <c r="FU230" s="520"/>
      <c r="FV230" s="520"/>
      <c r="FW230" s="520"/>
      <c r="FX230" s="520"/>
      <c r="FY230" s="520"/>
      <c r="FZ230" s="520"/>
      <c r="GA230" s="520"/>
      <c r="GB230" s="520"/>
      <c r="GC230" s="520"/>
      <c r="GD230" s="520"/>
      <c r="GE230" s="520"/>
      <c r="GF230" s="520"/>
      <c r="GG230" s="520"/>
      <c r="GH230" s="520"/>
      <c r="GI230" s="520"/>
      <c r="GJ230" s="520"/>
      <c r="GK230" s="520"/>
      <c r="GL230" s="520"/>
      <c r="GM230" s="520"/>
      <c r="GN230" s="520"/>
      <c r="GO230" s="520"/>
      <c r="GP230" s="520"/>
      <c r="GQ230" s="520"/>
      <c r="GR230" s="520"/>
      <c r="GS230" s="520"/>
      <c r="GT230" s="520"/>
      <c r="GU230" s="520"/>
      <c r="GV230" s="520"/>
    </row>
    <row r="231" spans="1:204" ht="15">
      <c r="A231" s="508">
        <v>6</v>
      </c>
      <c r="B231" s="508"/>
      <c r="C231" s="510" t="s">
        <v>3985</v>
      </c>
      <c r="D231" s="508">
        <v>12</v>
      </c>
      <c r="E231" s="508" t="s">
        <v>222</v>
      </c>
      <c r="F231" s="571">
        <v>0</v>
      </c>
      <c r="G231" s="555">
        <f t="shared" si="12"/>
        <v>0</v>
      </c>
      <c r="H231" s="520"/>
      <c r="I231" s="520"/>
      <c r="J231" s="520"/>
      <c r="K231" s="520"/>
      <c r="L231" s="520"/>
      <c r="M231" s="520"/>
      <c r="N231" s="520"/>
      <c r="O231" s="520"/>
      <c r="P231" s="520"/>
      <c r="Q231" s="520"/>
      <c r="R231" s="520"/>
      <c r="S231" s="520"/>
      <c r="T231" s="520"/>
      <c r="U231" s="520"/>
      <c r="V231" s="520"/>
      <c r="W231" s="520"/>
      <c r="X231" s="520"/>
      <c r="Y231" s="520"/>
      <c r="Z231" s="520"/>
      <c r="AA231" s="520"/>
      <c r="AB231" s="520"/>
      <c r="AC231" s="520"/>
      <c r="AD231" s="520"/>
      <c r="AE231" s="520"/>
      <c r="AF231" s="520"/>
      <c r="AG231" s="520"/>
      <c r="AH231" s="520"/>
      <c r="AI231" s="520"/>
      <c r="AJ231" s="520"/>
      <c r="AK231" s="520"/>
      <c r="AL231" s="520"/>
      <c r="AM231" s="520"/>
      <c r="AN231" s="520"/>
      <c r="AO231" s="520"/>
      <c r="AP231" s="520"/>
      <c r="AQ231" s="520"/>
      <c r="AR231" s="520"/>
      <c r="AS231" s="520"/>
      <c r="AT231" s="520"/>
      <c r="AU231" s="520"/>
      <c r="AV231" s="520"/>
      <c r="AW231" s="520"/>
      <c r="AX231" s="520"/>
      <c r="AY231" s="520"/>
      <c r="AZ231" s="520"/>
      <c r="BA231" s="520"/>
      <c r="BB231" s="520"/>
      <c r="BC231" s="520"/>
      <c r="BD231" s="520"/>
      <c r="BE231" s="520"/>
      <c r="BF231" s="520"/>
      <c r="BG231" s="520"/>
      <c r="BH231" s="520"/>
      <c r="BI231" s="520"/>
      <c r="BJ231" s="520"/>
      <c r="BK231" s="520"/>
      <c r="BL231" s="520"/>
      <c r="BM231" s="520"/>
      <c r="BN231" s="520"/>
      <c r="BO231" s="520"/>
      <c r="BP231" s="520"/>
      <c r="BQ231" s="520"/>
      <c r="BR231" s="520"/>
      <c r="BS231" s="520"/>
      <c r="BT231" s="520"/>
      <c r="BU231" s="520"/>
      <c r="BV231" s="520"/>
      <c r="BW231" s="520"/>
      <c r="BX231" s="520"/>
      <c r="BY231" s="520"/>
      <c r="BZ231" s="520"/>
      <c r="CA231" s="520"/>
      <c r="CB231" s="520"/>
      <c r="CC231" s="520"/>
      <c r="CD231" s="520"/>
      <c r="CE231" s="520"/>
      <c r="CF231" s="520"/>
      <c r="CG231" s="520"/>
      <c r="CH231" s="520"/>
      <c r="CI231" s="520"/>
      <c r="CJ231" s="520"/>
      <c r="CK231" s="520"/>
      <c r="CL231" s="520"/>
      <c r="CM231" s="520"/>
      <c r="CN231" s="520"/>
      <c r="CO231" s="520"/>
      <c r="CP231" s="520"/>
      <c r="CQ231" s="520"/>
      <c r="CR231" s="520"/>
      <c r="CS231" s="520"/>
      <c r="CT231" s="520"/>
      <c r="CU231" s="520"/>
      <c r="CV231" s="520"/>
      <c r="CW231" s="520"/>
      <c r="CX231" s="520"/>
      <c r="CY231" s="520"/>
      <c r="CZ231" s="520"/>
      <c r="DA231" s="520"/>
      <c r="DB231" s="520"/>
      <c r="DC231" s="520"/>
      <c r="DD231" s="520"/>
      <c r="DE231" s="520"/>
      <c r="DF231" s="520"/>
      <c r="DG231" s="520"/>
      <c r="DH231" s="520"/>
      <c r="DI231" s="520"/>
      <c r="DJ231" s="520"/>
      <c r="DK231" s="520"/>
      <c r="DL231" s="520"/>
      <c r="DM231" s="520"/>
      <c r="DN231" s="520"/>
      <c r="DO231" s="520"/>
      <c r="DP231" s="520"/>
      <c r="DQ231" s="520"/>
      <c r="DR231" s="520"/>
      <c r="DS231" s="520"/>
      <c r="DT231" s="520"/>
      <c r="DU231" s="520"/>
      <c r="DV231" s="520"/>
      <c r="DW231" s="520"/>
      <c r="DX231" s="520"/>
      <c r="DY231" s="520"/>
      <c r="DZ231" s="520"/>
      <c r="EA231" s="520"/>
      <c r="EB231" s="520"/>
      <c r="EC231" s="520"/>
      <c r="ED231" s="520"/>
      <c r="EE231" s="520"/>
      <c r="EF231" s="520"/>
      <c r="EG231" s="520"/>
      <c r="EH231" s="520"/>
      <c r="EI231" s="520"/>
      <c r="EJ231" s="520"/>
      <c r="EK231" s="520"/>
      <c r="EL231" s="520"/>
      <c r="EM231" s="520"/>
      <c r="EN231" s="520"/>
      <c r="EO231" s="520"/>
      <c r="EP231" s="520"/>
      <c r="EQ231" s="520"/>
      <c r="ER231" s="520"/>
      <c r="ES231" s="520"/>
      <c r="ET231" s="520"/>
      <c r="EU231" s="520"/>
      <c r="EV231" s="520"/>
      <c r="EW231" s="520"/>
      <c r="EX231" s="520"/>
      <c r="EY231" s="520"/>
      <c r="EZ231" s="520"/>
      <c r="FA231" s="520"/>
      <c r="FB231" s="520"/>
      <c r="FC231" s="520"/>
      <c r="FD231" s="520"/>
      <c r="FE231" s="520"/>
      <c r="FF231" s="520"/>
      <c r="FG231" s="520"/>
      <c r="FH231" s="520"/>
      <c r="FI231" s="520"/>
      <c r="FJ231" s="520"/>
      <c r="FK231" s="520"/>
      <c r="FL231" s="520"/>
      <c r="FM231" s="520"/>
      <c r="FN231" s="520"/>
      <c r="FO231" s="520"/>
      <c r="FP231" s="520"/>
      <c r="FQ231" s="520"/>
      <c r="FR231" s="520"/>
      <c r="FS231" s="520"/>
      <c r="FT231" s="520"/>
      <c r="FU231" s="520"/>
      <c r="FV231" s="520"/>
      <c r="FW231" s="520"/>
      <c r="FX231" s="520"/>
      <c r="FY231" s="520"/>
      <c r="FZ231" s="520"/>
      <c r="GA231" s="520"/>
      <c r="GB231" s="520"/>
      <c r="GC231" s="520"/>
      <c r="GD231" s="520"/>
      <c r="GE231" s="520"/>
      <c r="GF231" s="520"/>
      <c r="GG231" s="520"/>
      <c r="GH231" s="520"/>
      <c r="GI231" s="520"/>
      <c r="GJ231" s="520"/>
      <c r="GK231" s="520"/>
      <c r="GL231" s="520"/>
      <c r="GM231" s="520"/>
      <c r="GN231" s="520"/>
      <c r="GO231" s="520"/>
      <c r="GP231" s="520"/>
      <c r="GQ231" s="520"/>
      <c r="GR231" s="520"/>
      <c r="GS231" s="520"/>
      <c r="GT231" s="520"/>
      <c r="GU231" s="520"/>
      <c r="GV231" s="520"/>
    </row>
    <row r="232" spans="1:204" ht="15">
      <c r="A232" s="508">
        <v>7</v>
      </c>
      <c r="B232" s="508"/>
      <c r="C232" s="510" t="s">
        <v>3986</v>
      </c>
      <c r="D232" s="508">
        <v>1</v>
      </c>
      <c r="E232" s="508" t="s">
        <v>48</v>
      </c>
      <c r="F232" s="571">
        <v>0</v>
      </c>
      <c r="G232" s="555">
        <f t="shared" si="12"/>
        <v>0</v>
      </c>
      <c r="H232" s="520"/>
      <c r="I232" s="520"/>
      <c r="J232" s="520"/>
      <c r="K232" s="520"/>
      <c r="L232" s="520"/>
      <c r="M232" s="520"/>
      <c r="N232" s="520"/>
      <c r="O232" s="520"/>
      <c r="P232" s="520"/>
      <c r="Q232" s="520"/>
      <c r="R232" s="520"/>
      <c r="S232" s="520"/>
      <c r="T232" s="520"/>
      <c r="U232" s="520"/>
      <c r="V232" s="520"/>
      <c r="W232" s="520"/>
      <c r="X232" s="520"/>
      <c r="Y232" s="520"/>
      <c r="Z232" s="520"/>
      <c r="AA232" s="520"/>
      <c r="AB232" s="520"/>
      <c r="AC232" s="520"/>
      <c r="AD232" s="520"/>
      <c r="AE232" s="520"/>
      <c r="AF232" s="520"/>
      <c r="AG232" s="520"/>
      <c r="AH232" s="520"/>
      <c r="AI232" s="520"/>
      <c r="AJ232" s="520"/>
      <c r="AK232" s="520"/>
      <c r="AL232" s="520"/>
      <c r="AM232" s="520"/>
      <c r="AN232" s="520"/>
      <c r="AO232" s="520"/>
      <c r="AP232" s="520"/>
      <c r="AQ232" s="520"/>
      <c r="AR232" s="520"/>
      <c r="AS232" s="520"/>
      <c r="AT232" s="520"/>
      <c r="AU232" s="520"/>
      <c r="AV232" s="520"/>
      <c r="AW232" s="520"/>
      <c r="AX232" s="520"/>
      <c r="AY232" s="520"/>
      <c r="AZ232" s="520"/>
      <c r="BA232" s="520"/>
      <c r="BB232" s="520"/>
      <c r="BC232" s="520"/>
      <c r="BD232" s="520"/>
      <c r="BE232" s="520"/>
      <c r="BF232" s="520"/>
      <c r="BG232" s="520"/>
      <c r="BH232" s="520"/>
      <c r="BI232" s="520"/>
      <c r="BJ232" s="520"/>
      <c r="BK232" s="520"/>
      <c r="BL232" s="520"/>
      <c r="BM232" s="520"/>
      <c r="BN232" s="520"/>
      <c r="BO232" s="520"/>
      <c r="BP232" s="520"/>
      <c r="BQ232" s="520"/>
      <c r="BR232" s="520"/>
      <c r="BS232" s="520"/>
      <c r="BT232" s="520"/>
      <c r="BU232" s="520"/>
      <c r="BV232" s="520"/>
      <c r="BW232" s="520"/>
      <c r="BX232" s="520"/>
      <c r="BY232" s="520"/>
      <c r="BZ232" s="520"/>
      <c r="CA232" s="520"/>
      <c r="CB232" s="520"/>
      <c r="CC232" s="520"/>
      <c r="CD232" s="520"/>
      <c r="CE232" s="520"/>
      <c r="CF232" s="520"/>
      <c r="CG232" s="520"/>
      <c r="CH232" s="520"/>
      <c r="CI232" s="520"/>
      <c r="CJ232" s="520"/>
      <c r="CK232" s="520"/>
      <c r="CL232" s="520"/>
      <c r="CM232" s="520"/>
      <c r="CN232" s="520"/>
      <c r="CO232" s="520"/>
      <c r="CP232" s="520"/>
      <c r="CQ232" s="520"/>
      <c r="CR232" s="520"/>
      <c r="CS232" s="520"/>
      <c r="CT232" s="520"/>
      <c r="CU232" s="520"/>
      <c r="CV232" s="520"/>
      <c r="CW232" s="520"/>
      <c r="CX232" s="520"/>
      <c r="CY232" s="520"/>
      <c r="CZ232" s="520"/>
      <c r="DA232" s="520"/>
      <c r="DB232" s="520"/>
      <c r="DC232" s="520"/>
      <c r="DD232" s="520"/>
      <c r="DE232" s="520"/>
      <c r="DF232" s="520"/>
      <c r="DG232" s="520"/>
      <c r="DH232" s="520"/>
      <c r="DI232" s="520"/>
      <c r="DJ232" s="520"/>
      <c r="DK232" s="520"/>
      <c r="DL232" s="520"/>
      <c r="DM232" s="520"/>
      <c r="DN232" s="520"/>
      <c r="DO232" s="520"/>
      <c r="DP232" s="520"/>
      <c r="DQ232" s="520"/>
      <c r="DR232" s="520"/>
      <c r="DS232" s="520"/>
      <c r="DT232" s="520"/>
      <c r="DU232" s="520"/>
      <c r="DV232" s="520"/>
      <c r="DW232" s="520"/>
      <c r="DX232" s="520"/>
      <c r="DY232" s="520"/>
      <c r="DZ232" s="520"/>
      <c r="EA232" s="520"/>
      <c r="EB232" s="520"/>
      <c r="EC232" s="520"/>
      <c r="ED232" s="520"/>
      <c r="EE232" s="520"/>
      <c r="EF232" s="520"/>
      <c r="EG232" s="520"/>
      <c r="EH232" s="520"/>
      <c r="EI232" s="520"/>
      <c r="EJ232" s="520"/>
      <c r="EK232" s="520"/>
      <c r="EL232" s="520"/>
      <c r="EM232" s="520"/>
      <c r="EN232" s="520"/>
      <c r="EO232" s="520"/>
      <c r="EP232" s="520"/>
      <c r="EQ232" s="520"/>
      <c r="ER232" s="520"/>
      <c r="ES232" s="520"/>
      <c r="ET232" s="520"/>
      <c r="EU232" s="520"/>
      <c r="EV232" s="520"/>
      <c r="EW232" s="520"/>
      <c r="EX232" s="520"/>
      <c r="EY232" s="520"/>
      <c r="EZ232" s="520"/>
      <c r="FA232" s="520"/>
      <c r="FB232" s="520"/>
      <c r="FC232" s="520"/>
      <c r="FD232" s="520"/>
      <c r="FE232" s="520"/>
      <c r="FF232" s="520"/>
      <c r="FG232" s="520"/>
      <c r="FH232" s="520"/>
      <c r="FI232" s="520"/>
      <c r="FJ232" s="520"/>
      <c r="FK232" s="520"/>
      <c r="FL232" s="520"/>
      <c r="FM232" s="520"/>
      <c r="FN232" s="520"/>
      <c r="FO232" s="520"/>
      <c r="FP232" s="520"/>
      <c r="FQ232" s="520"/>
      <c r="FR232" s="520"/>
      <c r="FS232" s="520"/>
      <c r="FT232" s="520"/>
      <c r="FU232" s="520"/>
      <c r="FV232" s="520"/>
      <c r="FW232" s="520"/>
      <c r="FX232" s="520"/>
      <c r="FY232" s="520"/>
      <c r="FZ232" s="520"/>
      <c r="GA232" s="520"/>
      <c r="GB232" s="520"/>
      <c r="GC232" s="520"/>
      <c r="GD232" s="520"/>
      <c r="GE232" s="520"/>
      <c r="GF232" s="520"/>
      <c r="GG232" s="520"/>
      <c r="GH232" s="520"/>
      <c r="GI232" s="520"/>
      <c r="GJ232" s="520"/>
      <c r="GK232" s="520"/>
      <c r="GL232" s="520"/>
      <c r="GM232" s="520"/>
      <c r="GN232" s="520"/>
      <c r="GO232" s="520"/>
      <c r="GP232" s="520"/>
      <c r="GQ232" s="520"/>
      <c r="GR232" s="520"/>
      <c r="GS232" s="520"/>
      <c r="GT232" s="520"/>
      <c r="GU232" s="520"/>
      <c r="GV232" s="520"/>
    </row>
    <row r="233" spans="1:204" ht="15">
      <c r="A233" s="556"/>
      <c r="B233" s="556"/>
      <c r="C233" s="543" t="s">
        <v>2683</v>
      </c>
      <c r="D233" s="556"/>
      <c r="E233" s="514"/>
      <c r="F233" s="556"/>
      <c r="G233" s="515">
        <f>SUM(G226:G232)</f>
        <v>0</v>
      </c>
      <c r="H233" s="520"/>
      <c r="I233" s="520"/>
      <c r="J233" s="520"/>
      <c r="K233" s="520"/>
      <c r="L233" s="520"/>
      <c r="M233" s="520"/>
      <c r="N233" s="520"/>
      <c r="O233" s="520"/>
      <c r="P233" s="520"/>
      <c r="Q233" s="520"/>
      <c r="R233" s="520"/>
      <c r="S233" s="520"/>
      <c r="T233" s="520"/>
      <c r="U233" s="520"/>
      <c r="V233" s="520"/>
      <c r="W233" s="520"/>
      <c r="X233" s="520"/>
      <c r="Y233" s="520"/>
      <c r="Z233" s="520"/>
      <c r="AA233" s="520"/>
      <c r="AB233" s="520"/>
      <c r="AC233" s="520"/>
      <c r="AD233" s="520"/>
      <c r="AE233" s="520"/>
      <c r="AF233" s="520"/>
      <c r="AG233" s="520"/>
      <c r="AH233" s="520"/>
      <c r="AI233" s="520"/>
      <c r="AJ233" s="520"/>
      <c r="AK233" s="520"/>
      <c r="AL233" s="520"/>
      <c r="AM233" s="520"/>
      <c r="AN233" s="520"/>
      <c r="AO233" s="520"/>
      <c r="AP233" s="520"/>
      <c r="AQ233" s="520"/>
      <c r="AR233" s="520"/>
      <c r="AS233" s="520"/>
      <c r="AT233" s="520"/>
      <c r="AU233" s="520"/>
      <c r="AV233" s="520"/>
      <c r="AW233" s="520"/>
      <c r="AX233" s="520"/>
      <c r="AY233" s="520"/>
      <c r="AZ233" s="520"/>
      <c r="BA233" s="520"/>
      <c r="BB233" s="520"/>
      <c r="BC233" s="520"/>
      <c r="BD233" s="520"/>
      <c r="BE233" s="520"/>
      <c r="BF233" s="520"/>
      <c r="BG233" s="520"/>
      <c r="BH233" s="520"/>
      <c r="BI233" s="520"/>
      <c r="BJ233" s="520"/>
      <c r="BK233" s="520"/>
      <c r="BL233" s="520"/>
      <c r="BM233" s="520"/>
      <c r="BN233" s="520"/>
      <c r="BO233" s="520"/>
      <c r="BP233" s="520"/>
      <c r="BQ233" s="520"/>
      <c r="BR233" s="520"/>
      <c r="BS233" s="520"/>
      <c r="BT233" s="520"/>
      <c r="BU233" s="520"/>
      <c r="BV233" s="520"/>
      <c r="BW233" s="520"/>
      <c r="BX233" s="520"/>
      <c r="BY233" s="520"/>
      <c r="BZ233" s="520"/>
      <c r="CA233" s="520"/>
      <c r="CB233" s="520"/>
      <c r="CC233" s="520"/>
      <c r="CD233" s="520"/>
      <c r="CE233" s="520"/>
      <c r="CF233" s="520"/>
      <c r="CG233" s="520"/>
      <c r="CH233" s="520"/>
      <c r="CI233" s="520"/>
      <c r="CJ233" s="520"/>
      <c r="CK233" s="520"/>
      <c r="CL233" s="520"/>
      <c r="CM233" s="520"/>
      <c r="CN233" s="520"/>
      <c r="CO233" s="520"/>
      <c r="CP233" s="520"/>
      <c r="CQ233" s="520"/>
      <c r="CR233" s="520"/>
      <c r="CS233" s="520"/>
      <c r="CT233" s="520"/>
      <c r="CU233" s="520"/>
      <c r="CV233" s="520"/>
      <c r="CW233" s="520"/>
      <c r="CX233" s="520"/>
      <c r="CY233" s="520"/>
      <c r="CZ233" s="520"/>
      <c r="DA233" s="520"/>
      <c r="DB233" s="520"/>
      <c r="DC233" s="520"/>
      <c r="DD233" s="520"/>
      <c r="DE233" s="520"/>
      <c r="DF233" s="520"/>
      <c r="DG233" s="520"/>
      <c r="DH233" s="520"/>
      <c r="DI233" s="520"/>
      <c r="DJ233" s="520"/>
      <c r="DK233" s="520"/>
      <c r="DL233" s="520"/>
      <c r="DM233" s="520"/>
      <c r="DN233" s="520"/>
      <c r="DO233" s="520"/>
      <c r="DP233" s="520"/>
      <c r="DQ233" s="520"/>
      <c r="DR233" s="520"/>
      <c r="DS233" s="520"/>
      <c r="DT233" s="520"/>
      <c r="DU233" s="520"/>
      <c r="DV233" s="520"/>
      <c r="DW233" s="520"/>
      <c r="DX233" s="520"/>
      <c r="DY233" s="520"/>
      <c r="DZ233" s="520"/>
      <c r="EA233" s="520"/>
      <c r="EB233" s="520"/>
      <c r="EC233" s="520"/>
      <c r="ED233" s="520"/>
      <c r="EE233" s="520"/>
      <c r="EF233" s="520"/>
      <c r="EG233" s="520"/>
      <c r="EH233" s="520"/>
      <c r="EI233" s="520"/>
      <c r="EJ233" s="520"/>
      <c r="EK233" s="520"/>
      <c r="EL233" s="520"/>
      <c r="EM233" s="520"/>
      <c r="EN233" s="520"/>
      <c r="EO233" s="520"/>
      <c r="EP233" s="520"/>
      <c r="EQ233" s="520"/>
      <c r="ER233" s="520"/>
      <c r="ES233" s="520"/>
      <c r="ET233" s="520"/>
      <c r="EU233" s="520"/>
      <c r="EV233" s="520"/>
      <c r="EW233" s="520"/>
      <c r="EX233" s="520"/>
      <c r="EY233" s="520"/>
      <c r="EZ233" s="520"/>
      <c r="FA233" s="520"/>
      <c r="FB233" s="520"/>
      <c r="FC233" s="520"/>
      <c r="FD233" s="520"/>
      <c r="FE233" s="520"/>
      <c r="FF233" s="520"/>
      <c r="FG233" s="520"/>
      <c r="FH233" s="520"/>
      <c r="FI233" s="520"/>
      <c r="FJ233" s="520"/>
      <c r="FK233" s="520"/>
      <c r="FL233" s="520"/>
      <c r="FM233" s="520"/>
      <c r="FN233" s="520"/>
      <c r="FO233" s="520"/>
      <c r="FP233" s="520"/>
      <c r="FQ233" s="520"/>
      <c r="FR233" s="520"/>
      <c r="FS233" s="520"/>
      <c r="FT233" s="520"/>
      <c r="FU233" s="520"/>
      <c r="FV233" s="520"/>
      <c r="FW233" s="520"/>
      <c r="FX233" s="520"/>
      <c r="FY233" s="520"/>
      <c r="FZ233" s="520"/>
      <c r="GA233" s="520"/>
      <c r="GB233" s="520"/>
      <c r="GC233" s="520"/>
      <c r="GD233" s="520"/>
      <c r="GE233" s="520"/>
      <c r="GF233" s="520"/>
      <c r="GG233" s="520"/>
      <c r="GH233" s="520"/>
      <c r="GI233" s="520"/>
      <c r="GJ233" s="520"/>
      <c r="GK233" s="520"/>
      <c r="GL233" s="520"/>
      <c r="GM233" s="520"/>
      <c r="GN233" s="520"/>
      <c r="GO233" s="520"/>
      <c r="GP233" s="520"/>
      <c r="GQ233" s="520"/>
      <c r="GR233" s="520"/>
      <c r="GS233" s="520"/>
      <c r="GT233" s="520"/>
      <c r="GU233" s="520"/>
      <c r="GV233" s="520"/>
    </row>
    <row r="234" spans="1:204" ht="15">
      <c r="A234" s="508"/>
      <c r="B234" s="557"/>
      <c r="C234" s="553"/>
      <c r="D234" s="508"/>
      <c r="F234" s="508"/>
      <c r="G234" s="518"/>
      <c r="H234" s="520"/>
      <c r="I234" s="520"/>
      <c r="J234" s="520"/>
      <c r="K234" s="520"/>
      <c r="L234" s="520"/>
      <c r="M234" s="520"/>
      <c r="N234" s="520"/>
      <c r="O234" s="520"/>
      <c r="P234" s="520"/>
      <c r="Q234" s="520"/>
      <c r="R234" s="520"/>
      <c r="S234" s="520"/>
      <c r="T234" s="520"/>
      <c r="U234" s="520"/>
      <c r="V234" s="520"/>
      <c r="W234" s="520"/>
      <c r="X234" s="520"/>
      <c r="Y234" s="520"/>
      <c r="Z234" s="520"/>
      <c r="AA234" s="520"/>
      <c r="AB234" s="520"/>
      <c r="AC234" s="520"/>
      <c r="AD234" s="520"/>
      <c r="AE234" s="520"/>
      <c r="AF234" s="520"/>
      <c r="AG234" s="520"/>
      <c r="AH234" s="520"/>
      <c r="AI234" s="520"/>
      <c r="AJ234" s="520"/>
      <c r="AK234" s="520"/>
      <c r="AL234" s="520"/>
      <c r="AM234" s="520"/>
      <c r="AN234" s="520"/>
      <c r="AO234" s="520"/>
      <c r="AP234" s="520"/>
      <c r="AQ234" s="520"/>
      <c r="AR234" s="520"/>
      <c r="AS234" s="520"/>
      <c r="AT234" s="520"/>
      <c r="AU234" s="520"/>
      <c r="AV234" s="520"/>
      <c r="AW234" s="520"/>
      <c r="AX234" s="520"/>
      <c r="AY234" s="520"/>
      <c r="AZ234" s="520"/>
      <c r="BA234" s="520"/>
      <c r="BB234" s="520"/>
      <c r="BC234" s="520"/>
      <c r="BD234" s="520"/>
      <c r="BE234" s="520"/>
      <c r="BF234" s="520"/>
      <c r="BG234" s="520"/>
      <c r="BH234" s="520"/>
      <c r="BI234" s="520"/>
      <c r="BJ234" s="520"/>
      <c r="BK234" s="520"/>
      <c r="BL234" s="520"/>
      <c r="BM234" s="520"/>
      <c r="BN234" s="520"/>
      <c r="BO234" s="520"/>
      <c r="BP234" s="520"/>
      <c r="BQ234" s="520"/>
      <c r="BR234" s="520"/>
      <c r="BS234" s="520"/>
      <c r="BT234" s="520"/>
      <c r="BU234" s="520"/>
      <c r="BV234" s="520"/>
      <c r="BW234" s="520"/>
      <c r="BX234" s="520"/>
      <c r="BY234" s="520"/>
      <c r="BZ234" s="520"/>
      <c r="CA234" s="520"/>
      <c r="CB234" s="520"/>
      <c r="CC234" s="520"/>
      <c r="CD234" s="520"/>
      <c r="CE234" s="520"/>
      <c r="CF234" s="520"/>
      <c r="CG234" s="520"/>
      <c r="CH234" s="520"/>
      <c r="CI234" s="520"/>
      <c r="CJ234" s="520"/>
      <c r="CK234" s="520"/>
      <c r="CL234" s="520"/>
      <c r="CM234" s="520"/>
      <c r="CN234" s="520"/>
      <c r="CO234" s="520"/>
      <c r="CP234" s="520"/>
      <c r="CQ234" s="520"/>
      <c r="CR234" s="520"/>
      <c r="CS234" s="520"/>
      <c r="CT234" s="520"/>
      <c r="CU234" s="520"/>
      <c r="CV234" s="520"/>
      <c r="CW234" s="520"/>
      <c r="CX234" s="520"/>
      <c r="CY234" s="520"/>
      <c r="CZ234" s="520"/>
      <c r="DA234" s="520"/>
      <c r="DB234" s="520"/>
      <c r="DC234" s="520"/>
      <c r="DD234" s="520"/>
      <c r="DE234" s="520"/>
      <c r="DF234" s="520"/>
      <c r="DG234" s="520"/>
      <c r="DH234" s="520"/>
      <c r="DI234" s="520"/>
      <c r="DJ234" s="520"/>
      <c r="DK234" s="520"/>
      <c r="DL234" s="520"/>
      <c r="DM234" s="520"/>
      <c r="DN234" s="520"/>
      <c r="DO234" s="520"/>
      <c r="DP234" s="520"/>
      <c r="DQ234" s="520"/>
      <c r="DR234" s="520"/>
      <c r="DS234" s="520"/>
      <c r="DT234" s="520"/>
      <c r="DU234" s="520"/>
      <c r="DV234" s="520"/>
      <c r="DW234" s="520"/>
      <c r="DX234" s="520"/>
      <c r="DY234" s="520"/>
      <c r="DZ234" s="520"/>
      <c r="EA234" s="520"/>
      <c r="EB234" s="520"/>
      <c r="EC234" s="520"/>
      <c r="ED234" s="520"/>
      <c r="EE234" s="520"/>
      <c r="EF234" s="520"/>
      <c r="EG234" s="520"/>
      <c r="EH234" s="520"/>
      <c r="EI234" s="520"/>
      <c r="EJ234" s="520"/>
      <c r="EK234" s="520"/>
      <c r="EL234" s="520"/>
      <c r="EM234" s="520"/>
      <c r="EN234" s="520"/>
      <c r="EO234" s="520"/>
      <c r="EP234" s="520"/>
      <c r="EQ234" s="520"/>
      <c r="ER234" s="520"/>
      <c r="ES234" s="520"/>
      <c r="ET234" s="520"/>
      <c r="EU234" s="520"/>
      <c r="EV234" s="520"/>
      <c r="EW234" s="520"/>
      <c r="EX234" s="520"/>
      <c r="EY234" s="520"/>
      <c r="EZ234" s="520"/>
      <c r="FA234" s="520"/>
      <c r="FB234" s="520"/>
      <c r="FC234" s="520"/>
      <c r="FD234" s="520"/>
      <c r="FE234" s="520"/>
      <c r="FF234" s="520"/>
      <c r="FG234" s="520"/>
      <c r="FH234" s="520"/>
      <c r="FI234" s="520"/>
      <c r="FJ234" s="520"/>
      <c r="FK234" s="520"/>
      <c r="FL234" s="520"/>
      <c r="FM234" s="520"/>
      <c r="FN234" s="520"/>
      <c r="FO234" s="520"/>
      <c r="FP234" s="520"/>
      <c r="FQ234" s="520"/>
      <c r="FR234" s="520"/>
      <c r="FS234" s="520"/>
      <c r="FT234" s="520"/>
      <c r="FU234" s="520"/>
      <c r="FV234" s="520"/>
      <c r="FW234" s="520"/>
      <c r="FX234" s="520"/>
      <c r="FY234" s="520"/>
      <c r="FZ234" s="520"/>
      <c r="GA234" s="520"/>
      <c r="GB234" s="520"/>
      <c r="GC234" s="520"/>
      <c r="GD234" s="520"/>
      <c r="GE234" s="520"/>
      <c r="GF234" s="520"/>
      <c r="GG234" s="520"/>
      <c r="GH234" s="520"/>
      <c r="GI234" s="520"/>
      <c r="GJ234" s="520"/>
      <c r="GK234" s="520"/>
      <c r="GL234" s="520"/>
      <c r="GM234" s="520"/>
      <c r="GN234" s="520"/>
      <c r="GO234" s="520"/>
      <c r="GP234" s="520"/>
      <c r="GQ234" s="520"/>
      <c r="GR234" s="520"/>
      <c r="GS234" s="520"/>
      <c r="GT234" s="520"/>
      <c r="GU234" s="520"/>
      <c r="GV234" s="520"/>
    </row>
    <row r="235" spans="1:204" ht="15">
      <c r="A235" s="508"/>
      <c r="B235" s="508"/>
      <c r="C235" s="510"/>
      <c r="D235" s="508"/>
      <c r="E235" s="508"/>
      <c r="F235" s="508"/>
      <c r="G235" s="508"/>
      <c r="H235" s="520"/>
      <c r="I235" s="520"/>
      <c r="J235" s="520"/>
      <c r="K235" s="520"/>
      <c r="L235" s="520"/>
      <c r="M235" s="520"/>
      <c r="N235" s="520"/>
      <c r="O235" s="520"/>
      <c r="P235" s="520"/>
      <c r="Q235" s="520"/>
      <c r="R235" s="520"/>
      <c r="S235" s="520"/>
      <c r="T235" s="520"/>
      <c r="U235" s="520"/>
      <c r="V235" s="520"/>
      <c r="W235" s="520"/>
      <c r="X235" s="520"/>
      <c r="Y235" s="520"/>
      <c r="Z235" s="520"/>
      <c r="AA235" s="520"/>
      <c r="AB235" s="520"/>
      <c r="AC235" s="520"/>
      <c r="AD235" s="520"/>
      <c r="AE235" s="520"/>
      <c r="AF235" s="520"/>
      <c r="AG235" s="520"/>
      <c r="AH235" s="520"/>
      <c r="AI235" s="520"/>
      <c r="AJ235" s="520"/>
      <c r="AK235" s="520"/>
      <c r="AL235" s="520"/>
      <c r="AM235" s="520"/>
      <c r="AN235" s="520"/>
      <c r="AO235" s="520"/>
      <c r="AP235" s="520"/>
      <c r="AQ235" s="520"/>
      <c r="AR235" s="520"/>
      <c r="AS235" s="520"/>
      <c r="AT235" s="520"/>
      <c r="AU235" s="520"/>
      <c r="AV235" s="520"/>
      <c r="AW235" s="520"/>
      <c r="AX235" s="520"/>
      <c r="AY235" s="520"/>
      <c r="AZ235" s="520"/>
      <c r="BA235" s="520"/>
      <c r="BB235" s="520"/>
      <c r="BC235" s="520"/>
      <c r="BD235" s="520"/>
      <c r="BE235" s="520"/>
      <c r="BF235" s="520"/>
      <c r="BG235" s="520"/>
      <c r="BH235" s="520"/>
      <c r="BI235" s="520"/>
      <c r="BJ235" s="520"/>
      <c r="BK235" s="520"/>
      <c r="BL235" s="520"/>
      <c r="BM235" s="520"/>
      <c r="BN235" s="520"/>
      <c r="BO235" s="520"/>
      <c r="BP235" s="520"/>
      <c r="BQ235" s="520"/>
      <c r="BR235" s="520"/>
      <c r="BS235" s="520"/>
      <c r="BT235" s="520"/>
      <c r="BU235" s="520"/>
      <c r="BV235" s="520"/>
      <c r="BW235" s="520"/>
      <c r="BX235" s="520"/>
      <c r="BY235" s="520"/>
      <c r="BZ235" s="520"/>
      <c r="CA235" s="520"/>
      <c r="CB235" s="520"/>
      <c r="CC235" s="520"/>
      <c r="CD235" s="520"/>
      <c r="CE235" s="520"/>
      <c r="CF235" s="520"/>
      <c r="CG235" s="520"/>
      <c r="CH235" s="520"/>
      <c r="CI235" s="520"/>
      <c r="CJ235" s="520"/>
      <c r="CK235" s="520"/>
      <c r="CL235" s="520"/>
      <c r="CM235" s="520"/>
      <c r="CN235" s="520"/>
      <c r="CO235" s="520"/>
      <c r="CP235" s="520"/>
      <c r="CQ235" s="520"/>
      <c r="CR235" s="520"/>
      <c r="CS235" s="520"/>
      <c r="CT235" s="520"/>
      <c r="CU235" s="520"/>
      <c r="CV235" s="520"/>
      <c r="CW235" s="520"/>
      <c r="CX235" s="520"/>
      <c r="CY235" s="520"/>
      <c r="CZ235" s="520"/>
      <c r="DA235" s="520"/>
      <c r="DB235" s="520"/>
      <c r="DC235" s="520"/>
      <c r="DD235" s="520"/>
      <c r="DE235" s="520"/>
      <c r="DF235" s="520"/>
      <c r="DG235" s="520"/>
      <c r="DH235" s="520"/>
      <c r="DI235" s="520"/>
      <c r="DJ235" s="520"/>
      <c r="DK235" s="520"/>
      <c r="DL235" s="520"/>
      <c r="DM235" s="520"/>
      <c r="DN235" s="520"/>
      <c r="DO235" s="520"/>
      <c r="DP235" s="520"/>
      <c r="DQ235" s="520"/>
      <c r="DR235" s="520"/>
      <c r="DS235" s="520"/>
      <c r="DT235" s="520"/>
      <c r="DU235" s="520"/>
      <c r="DV235" s="520"/>
      <c r="DW235" s="520"/>
      <c r="DX235" s="520"/>
      <c r="DY235" s="520"/>
      <c r="DZ235" s="520"/>
      <c r="EA235" s="520"/>
      <c r="EB235" s="520"/>
      <c r="EC235" s="520"/>
      <c r="ED235" s="520"/>
      <c r="EE235" s="520"/>
      <c r="EF235" s="520"/>
      <c r="EG235" s="520"/>
      <c r="EH235" s="520"/>
      <c r="EI235" s="520"/>
      <c r="EJ235" s="520"/>
      <c r="EK235" s="520"/>
      <c r="EL235" s="520"/>
      <c r="EM235" s="520"/>
      <c r="EN235" s="520"/>
      <c r="EO235" s="520"/>
      <c r="EP235" s="520"/>
      <c r="EQ235" s="520"/>
      <c r="ER235" s="520"/>
      <c r="ES235" s="520"/>
      <c r="ET235" s="520"/>
      <c r="EU235" s="520"/>
      <c r="EV235" s="520"/>
      <c r="EW235" s="520"/>
      <c r="EX235" s="520"/>
      <c r="EY235" s="520"/>
      <c r="EZ235" s="520"/>
      <c r="FA235" s="520"/>
      <c r="FB235" s="520"/>
      <c r="FC235" s="520"/>
      <c r="FD235" s="520"/>
      <c r="FE235" s="520"/>
      <c r="FF235" s="520"/>
      <c r="FG235" s="520"/>
      <c r="FH235" s="520"/>
      <c r="FI235" s="520"/>
      <c r="FJ235" s="520"/>
      <c r="FK235" s="520"/>
      <c r="FL235" s="520"/>
      <c r="FM235" s="520"/>
      <c r="FN235" s="520"/>
      <c r="FO235" s="520"/>
      <c r="FP235" s="520"/>
      <c r="FQ235" s="520"/>
      <c r="FR235" s="520"/>
      <c r="FS235" s="520"/>
      <c r="FT235" s="520"/>
      <c r="FU235" s="520"/>
      <c r="FV235" s="520"/>
      <c r="FW235" s="520"/>
      <c r="FX235" s="520"/>
      <c r="FY235" s="520"/>
      <c r="FZ235" s="520"/>
      <c r="GA235" s="520"/>
      <c r="GB235" s="520"/>
      <c r="GC235" s="520"/>
      <c r="GD235" s="520"/>
      <c r="GE235" s="520"/>
      <c r="GF235" s="520"/>
      <c r="GG235" s="520"/>
      <c r="GH235" s="520"/>
      <c r="GI235" s="520"/>
      <c r="GJ235" s="520"/>
      <c r="GK235" s="520"/>
      <c r="GL235" s="520"/>
      <c r="GM235" s="520"/>
      <c r="GN235" s="520"/>
      <c r="GO235" s="520"/>
      <c r="GP235" s="520"/>
      <c r="GQ235" s="520"/>
      <c r="GR235" s="520"/>
      <c r="GS235" s="520"/>
      <c r="GT235" s="520"/>
      <c r="GU235" s="520"/>
      <c r="GV235" s="520"/>
    </row>
    <row r="236" spans="1:204" ht="15.75">
      <c r="A236" s="508"/>
      <c r="B236" s="508"/>
      <c r="C236" s="537" t="s">
        <v>3987</v>
      </c>
      <c r="D236" s="508"/>
      <c r="E236" s="508"/>
      <c r="F236" s="508"/>
      <c r="G236" s="508"/>
      <c r="H236" s="520"/>
      <c r="I236" s="520"/>
      <c r="J236" s="520"/>
      <c r="K236" s="520"/>
      <c r="L236" s="520"/>
      <c r="M236" s="520"/>
      <c r="N236" s="520"/>
      <c r="O236" s="520"/>
      <c r="P236" s="520"/>
      <c r="Q236" s="520"/>
      <c r="R236" s="520"/>
      <c r="S236" s="520"/>
      <c r="T236" s="520"/>
      <c r="U236" s="520"/>
      <c r="V236" s="520"/>
      <c r="W236" s="520"/>
      <c r="X236" s="520"/>
      <c r="Y236" s="520"/>
      <c r="Z236" s="520"/>
      <c r="AA236" s="520"/>
      <c r="AB236" s="520"/>
      <c r="AC236" s="520"/>
      <c r="AD236" s="520"/>
      <c r="AE236" s="520"/>
      <c r="AF236" s="520"/>
      <c r="AG236" s="520"/>
      <c r="AH236" s="520"/>
      <c r="AI236" s="520"/>
      <c r="AJ236" s="520"/>
      <c r="AK236" s="520"/>
      <c r="AL236" s="520"/>
      <c r="AM236" s="520"/>
      <c r="AN236" s="520"/>
      <c r="AO236" s="520"/>
      <c r="AP236" s="520"/>
      <c r="AQ236" s="520"/>
      <c r="AR236" s="520"/>
      <c r="AS236" s="520"/>
      <c r="AT236" s="520"/>
      <c r="AU236" s="520"/>
      <c r="AV236" s="520"/>
      <c r="AW236" s="520"/>
      <c r="AX236" s="520"/>
      <c r="AY236" s="520"/>
      <c r="AZ236" s="520"/>
      <c r="BA236" s="520"/>
      <c r="BB236" s="520"/>
      <c r="BC236" s="520"/>
      <c r="BD236" s="520"/>
      <c r="BE236" s="520"/>
      <c r="BF236" s="520"/>
      <c r="BG236" s="520"/>
      <c r="BH236" s="520"/>
      <c r="BI236" s="520"/>
      <c r="BJ236" s="520"/>
      <c r="BK236" s="520"/>
      <c r="BL236" s="520"/>
      <c r="BM236" s="520"/>
      <c r="BN236" s="520"/>
      <c r="BO236" s="520"/>
      <c r="BP236" s="520"/>
      <c r="BQ236" s="520"/>
      <c r="BR236" s="520"/>
      <c r="BS236" s="520"/>
      <c r="BT236" s="520"/>
      <c r="BU236" s="520"/>
      <c r="BV236" s="520"/>
      <c r="BW236" s="520"/>
      <c r="BX236" s="520"/>
      <c r="BY236" s="520"/>
      <c r="BZ236" s="520"/>
      <c r="CA236" s="520"/>
      <c r="CB236" s="520"/>
      <c r="CC236" s="520"/>
      <c r="CD236" s="520"/>
      <c r="CE236" s="520"/>
      <c r="CF236" s="520"/>
      <c r="CG236" s="520"/>
      <c r="CH236" s="520"/>
      <c r="CI236" s="520"/>
      <c r="CJ236" s="520"/>
      <c r="CK236" s="520"/>
      <c r="CL236" s="520"/>
      <c r="CM236" s="520"/>
      <c r="CN236" s="520"/>
      <c r="CO236" s="520"/>
      <c r="CP236" s="520"/>
      <c r="CQ236" s="520"/>
      <c r="CR236" s="520"/>
      <c r="CS236" s="520"/>
      <c r="CT236" s="520"/>
      <c r="CU236" s="520"/>
      <c r="CV236" s="520"/>
      <c r="CW236" s="520"/>
      <c r="CX236" s="520"/>
      <c r="CY236" s="520"/>
      <c r="CZ236" s="520"/>
      <c r="DA236" s="520"/>
      <c r="DB236" s="520"/>
      <c r="DC236" s="520"/>
      <c r="DD236" s="520"/>
      <c r="DE236" s="520"/>
      <c r="DF236" s="520"/>
      <c r="DG236" s="520"/>
      <c r="DH236" s="520"/>
      <c r="DI236" s="520"/>
      <c r="DJ236" s="520"/>
      <c r="DK236" s="520"/>
      <c r="DL236" s="520"/>
      <c r="DM236" s="520"/>
      <c r="DN236" s="520"/>
      <c r="DO236" s="520"/>
      <c r="DP236" s="520"/>
      <c r="DQ236" s="520"/>
      <c r="DR236" s="520"/>
      <c r="DS236" s="520"/>
      <c r="DT236" s="520"/>
      <c r="DU236" s="520"/>
      <c r="DV236" s="520"/>
      <c r="DW236" s="520"/>
      <c r="DX236" s="520"/>
      <c r="DY236" s="520"/>
      <c r="DZ236" s="520"/>
      <c r="EA236" s="520"/>
      <c r="EB236" s="520"/>
      <c r="EC236" s="520"/>
      <c r="ED236" s="520"/>
      <c r="EE236" s="520"/>
      <c r="EF236" s="520"/>
      <c r="EG236" s="520"/>
      <c r="EH236" s="520"/>
      <c r="EI236" s="520"/>
      <c r="EJ236" s="520"/>
      <c r="EK236" s="520"/>
      <c r="EL236" s="520"/>
      <c r="EM236" s="520"/>
      <c r="EN236" s="520"/>
      <c r="EO236" s="520"/>
      <c r="EP236" s="520"/>
      <c r="EQ236" s="520"/>
      <c r="ER236" s="520"/>
      <c r="ES236" s="520"/>
      <c r="ET236" s="520"/>
      <c r="EU236" s="520"/>
      <c r="EV236" s="520"/>
      <c r="EW236" s="520"/>
      <c r="EX236" s="520"/>
      <c r="EY236" s="520"/>
      <c r="EZ236" s="520"/>
      <c r="FA236" s="520"/>
      <c r="FB236" s="520"/>
      <c r="FC236" s="520"/>
      <c r="FD236" s="520"/>
      <c r="FE236" s="520"/>
      <c r="FF236" s="520"/>
      <c r="FG236" s="520"/>
      <c r="FH236" s="520"/>
      <c r="FI236" s="520"/>
      <c r="FJ236" s="520"/>
      <c r="FK236" s="520"/>
      <c r="FL236" s="520"/>
      <c r="FM236" s="520"/>
      <c r="FN236" s="520"/>
      <c r="FO236" s="520"/>
      <c r="FP236" s="520"/>
      <c r="FQ236" s="520"/>
      <c r="FR236" s="520"/>
      <c r="FS236" s="520"/>
      <c r="FT236" s="520"/>
      <c r="FU236" s="520"/>
      <c r="FV236" s="520"/>
      <c r="FW236" s="520"/>
      <c r="FX236" s="520"/>
      <c r="FY236" s="520"/>
      <c r="FZ236" s="520"/>
      <c r="GA236" s="520"/>
      <c r="GB236" s="520"/>
      <c r="GC236" s="520"/>
      <c r="GD236" s="520"/>
      <c r="GE236" s="520"/>
      <c r="GF236" s="520"/>
      <c r="GG236" s="520"/>
      <c r="GH236" s="520"/>
      <c r="GI236" s="520"/>
      <c r="GJ236" s="520"/>
      <c r="GK236" s="520"/>
      <c r="GL236" s="520"/>
      <c r="GM236" s="520"/>
      <c r="GN236" s="520"/>
      <c r="GO236" s="520"/>
      <c r="GP236" s="520"/>
      <c r="GQ236" s="520"/>
      <c r="GR236" s="520"/>
      <c r="GS236" s="520"/>
      <c r="GT236" s="520"/>
      <c r="GU236" s="520"/>
      <c r="GV236" s="520"/>
    </row>
    <row r="237" spans="1:204" ht="15">
      <c r="A237" s="506" t="s">
        <v>3828</v>
      </c>
      <c r="B237" s="506"/>
      <c r="C237" s="539" t="s">
        <v>3829</v>
      </c>
      <c r="D237" s="506"/>
      <c r="E237" s="507" t="s">
        <v>3830</v>
      </c>
      <c r="F237" s="507" t="s">
        <v>3831</v>
      </c>
      <c r="G237" s="507" t="s">
        <v>2683</v>
      </c>
      <c r="H237" s="520"/>
      <c r="I237" s="520"/>
      <c r="J237" s="520"/>
      <c r="K237" s="520"/>
      <c r="L237" s="520"/>
      <c r="M237" s="520"/>
      <c r="N237" s="520"/>
      <c r="O237" s="520"/>
      <c r="P237" s="520"/>
      <c r="Q237" s="520"/>
      <c r="R237" s="520"/>
      <c r="S237" s="520"/>
      <c r="T237" s="520"/>
      <c r="U237" s="520"/>
      <c r="V237" s="520"/>
      <c r="W237" s="520"/>
      <c r="X237" s="520"/>
      <c r="Y237" s="520"/>
      <c r="Z237" s="520"/>
      <c r="AA237" s="520"/>
      <c r="AB237" s="520"/>
      <c r="AC237" s="520"/>
      <c r="AD237" s="520"/>
      <c r="AE237" s="520"/>
      <c r="AF237" s="520"/>
      <c r="AG237" s="520"/>
      <c r="AH237" s="520"/>
      <c r="AI237" s="520"/>
      <c r="AJ237" s="520"/>
      <c r="AK237" s="520"/>
      <c r="AL237" s="520"/>
      <c r="AM237" s="520"/>
      <c r="AN237" s="520"/>
      <c r="AO237" s="520"/>
      <c r="AP237" s="520"/>
      <c r="AQ237" s="520"/>
      <c r="AR237" s="520"/>
      <c r="AS237" s="520"/>
      <c r="AT237" s="520"/>
      <c r="AU237" s="520"/>
      <c r="AV237" s="520"/>
      <c r="AW237" s="520"/>
      <c r="AX237" s="520"/>
      <c r="AY237" s="520"/>
      <c r="AZ237" s="520"/>
      <c r="BA237" s="520"/>
      <c r="BB237" s="520"/>
      <c r="BC237" s="520"/>
      <c r="BD237" s="520"/>
      <c r="BE237" s="520"/>
      <c r="BF237" s="520"/>
      <c r="BG237" s="520"/>
      <c r="BH237" s="520"/>
      <c r="BI237" s="520"/>
      <c r="BJ237" s="520"/>
      <c r="BK237" s="520"/>
      <c r="BL237" s="520"/>
      <c r="BM237" s="520"/>
      <c r="BN237" s="520"/>
      <c r="BO237" s="520"/>
      <c r="BP237" s="520"/>
      <c r="BQ237" s="520"/>
      <c r="BR237" s="520"/>
      <c r="BS237" s="520"/>
      <c r="BT237" s="520"/>
      <c r="BU237" s="520"/>
      <c r="BV237" s="520"/>
      <c r="BW237" s="520"/>
      <c r="BX237" s="520"/>
      <c r="BY237" s="520"/>
      <c r="BZ237" s="520"/>
      <c r="CA237" s="520"/>
      <c r="CB237" s="520"/>
      <c r="CC237" s="520"/>
      <c r="CD237" s="520"/>
      <c r="CE237" s="520"/>
      <c r="CF237" s="520"/>
      <c r="CG237" s="520"/>
      <c r="CH237" s="520"/>
      <c r="CI237" s="520"/>
      <c r="CJ237" s="520"/>
      <c r="CK237" s="520"/>
      <c r="CL237" s="520"/>
      <c r="CM237" s="520"/>
      <c r="CN237" s="520"/>
      <c r="CO237" s="520"/>
      <c r="CP237" s="520"/>
      <c r="CQ237" s="520"/>
      <c r="CR237" s="520"/>
      <c r="CS237" s="520"/>
      <c r="CT237" s="520"/>
      <c r="CU237" s="520"/>
      <c r="CV237" s="520"/>
      <c r="CW237" s="520"/>
      <c r="CX237" s="520"/>
      <c r="CY237" s="520"/>
      <c r="CZ237" s="520"/>
      <c r="DA237" s="520"/>
      <c r="DB237" s="520"/>
      <c r="DC237" s="520"/>
      <c r="DD237" s="520"/>
      <c r="DE237" s="520"/>
      <c r="DF237" s="520"/>
      <c r="DG237" s="520"/>
      <c r="DH237" s="520"/>
      <c r="DI237" s="520"/>
      <c r="DJ237" s="520"/>
      <c r="DK237" s="520"/>
      <c r="DL237" s="520"/>
      <c r="DM237" s="520"/>
      <c r="DN237" s="520"/>
      <c r="DO237" s="520"/>
      <c r="DP237" s="520"/>
      <c r="DQ237" s="520"/>
      <c r="DR237" s="520"/>
      <c r="DS237" s="520"/>
      <c r="DT237" s="520"/>
      <c r="DU237" s="520"/>
      <c r="DV237" s="520"/>
      <c r="DW237" s="520"/>
      <c r="DX237" s="520"/>
      <c r="DY237" s="520"/>
      <c r="DZ237" s="520"/>
      <c r="EA237" s="520"/>
      <c r="EB237" s="520"/>
      <c r="EC237" s="520"/>
      <c r="ED237" s="520"/>
      <c r="EE237" s="520"/>
      <c r="EF237" s="520"/>
      <c r="EG237" s="520"/>
      <c r="EH237" s="520"/>
      <c r="EI237" s="520"/>
      <c r="EJ237" s="520"/>
      <c r="EK237" s="520"/>
      <c r="EL237" s="520"/>
      <c r="EM237" s="520"/>
      <c r="EN237" s="520"/>
      <c r="EO237" s="520"/>
      <c r="EP237" s="520"/>
      <c r="EQ237" s="520"/>
      <c r="ER237" s="520"/>
      <c r="ES237" s="520"/>
      <c r="ET237" s="520"/>
      <c r="EU237" s="520"/>
      <c r="EV237" s="520"/>
      <c r="EW237" s="520"/>
      <c r="EX237" s="520"/>
      <c r="EY237" s="520"/>
      <c r="EZ237" s="520"/>
      <c r="FA237" s="520"/>
      <c r="FB237" s="520"/>
      <c r="FC237" s="520"/>
      <c r="FD237" s="520"/>
      <c r="FE237" s="520"/>
      <c r="FF237" s="520"/>
      <c r="FG237" s="520"/>
      <c r="FH237" s="520"/>
      <c r="FI237" s="520"/>
      <c r="FJ237" s="520"/>
      <c r="FK237" s="520"/>
      <c r="FL237" s="520"/>
      <c r="FM237" s="520"/>
      <c r="FN237" s="520"/>
      <c r="FO237" s="520"/>
      <c r="FP237" s="520"/>
      <c r="FQ237" s="520"/>
      <c r="FR237" s="520"/>
      <c r="FS237" s="520"/>
      <c r="FT237" s="520"/>
      <c r="FU237" s="520"/>
      <c r="FV237" s="520"/>
      <c r="FW237" s="520"/>
      <c r="FX237" s="520"/>
      <c r="FY237" s="520"/>
      <c r="FZ237" s="520"/>
      <c r="GA237" s="520"/>
      <c r="GB237" s="520"/>
      <c r="GC237" s="520"/>
      <c r="GD237" s="520"/>
      <c r="GE237" s="520"/>
      <c r="GF237" s="520"/>
      <c r="GG237" s="520"/>
      <c r="GH237" s="520"/>
      <c r="GI237" s="520"/>
      <c r="GJ237" s="520"/>
      <c r="GK237" s="520"/>
      <c r="GL237" s="520"/>
      <c r="GM237" s="520"/>
      <c r="GN237" s="520"/>
      <c r="GO237" s="520"/>
      <c r="GP237" s="520"/>
      <c r="GQ237" s="520"/>
      <c r="GR237" s="520"/>
      <c r="GS237" s="520"/>
      <c r="GT237" s="520"/>
      <c r="GU237" s="520"/>
      <c r="GV237" s="520"/>
    </row>
    <row r="238" spans="1:204" ht="24">
      <c r="A238" s="522">
        <v>1</v>
      </c>
      <c r="B238" s="522"/>
      <c r="C238" s="558" t="s">
        <v>3988</v>
      </c>
      <c r="D238" s="508">
        <v>1</v>
      </c>
      <c r="E238" s="508" t="s">
        <v>222</v>
      </c>
      <c r="F238" s="571">
        <v>0</v>
      </c>
      <c r="G238" s="555">
        <f>F238*D238</f>
        <v>0</v>
      </c>
      <c r="H238" s="520"/>
      <c r="I238" s="520"/>
      <c r="J238" s="520"/>
      <c r="K238" s="520"/>
      <c r="L238" s="520"/>
      <c r="M238" s="520"/>
      <c r="N238" s="520"/>
      <c r="O238" s="520"/>
      <c r="P238" s="520"/>
      <c r="Q238" s="520"/>
      <c r="R238" s="520"/>
      <c r="S238" s="520"/>
      <c r="T238" s="520"/>
      <c r="U238" s="520"/>
      <c r="V238" s="520"/>
      <c r="W238" s="520"/>
      <c r="X238" s="520"/>
      <c r="Y238" s="520"/>
      <c r="Z238" s="520"/>
      <c r="AA238" s="520"/>
      <c r="AB238" s="520"/>
      <c r="AC238" s="520"/>
      <c r="AD238" s="520"/>
      <c r="AE238" s="520"/>
      <c r="AF238" s="520"/>
      <c r="AG238" s="520"/>
      <c r="AH238" s="520"/>
      <c r="AI238" s="520"/>
      <c r="AJ238" s="520"/>
      <c r="AK238" s="520"/>
      <c r="AL238" s="520"/>
      <c r="AM238" s="520"/>
      <c r="AN238" s="520"/>
      <c r="AO238" s="520"/>
      <c r="AP238" s="520"/>
      <c r="AQ238" s="520"/>
      <c r="AR238" s="520"/>
      <c r="AS238" s="520"/>
      <c r="AT238" s="520"/>
      <c r="AU238" s="520"/>
      <c r="AV238" s="520"/>
      <c r="AW238" s="520"/>
      <c r="AX238" s="520"/>
      <c r="AY238" s="520"/>
      <c r="AZ238" s="520"/>
      <c r="BA238" s="520"/>
      <c r="BB238" s="520"/>
      <c r="BC238" s="520"/>
      <c r="BD238" s="520"/>
      <c r="BE238" s="520"/>
      <c r="BF238" s="520"/>
      <c r="BG238" s="520"/>
      <c r="BH238" s="520"/>
      <c r="BI238" s="520"/>
      <c r="BJ238" s="520"/>
      <c r="BK238" s="520"/>
      <c r="BL238" s="520"/>
      <c r="BM238" s="520"/>
      <c r="BN238" s="520"/>
      <c r="BO238" s="520"/>
      <c r="BP238" s="520"/>
      <c r="BQ238" s="520"/>
      <c r="BR238" s="520"/>
      <c r="BS238" s="520"/>
      <c r="BT238" s="520"/>
      <c r="BU238" s="520"/>
      <c r="BV238" s="520"/>
      <c r="BW238" s="520"/>
      <c r="BX238" s="520"/>
      <c r="BY238" s="520"/>
      <c r="BZ238" s="520"/>
      <c r="CA238" s="520"/>
      <c r="CB238" s="520"/>
      <c r="CC238" s="520"/>
      <c r="CD238" s="520"/>
      <c r="CE238" s="520"/>
      <c r="CF238" s="520"/>
      <c r="CG238" s="520"/>
      <c r="CH238" s="520"/>
      <c r="CI238" s="520"/>
      <c r="CJ238" s="520"/>
      <c r="CK238" s="520"/>
      <c r="CL238" s="520"/>
      <c r="CM238" s="520"/>
      <c r="CN238" s="520"/>
      <c r="CO238" s="520"/>
      <c r="CP238" s="520"/>
      <c r="CQ238" s="520"/>
      <c r="CR238" s="520"/>
      <c r="CS238" s="520"/>
      <c r="CT238" s="520"/>
      <c r="CU238" s="520"/>
      <c r="CV238" s="520"/>
      <c r="CW238" s="520"/>
      <c r="CX238" s="520"/>
      <c r="CY238" s="520"/>
      <c r="CZ238" s="520"/>
      <c r="DA238" s="520"/>
      <c r="DB238" s="520"/>
      <c r="DC238" s="520"/>
      <c r="DD238" s="520"/>
      <c r="DE238" s="520"/>
      <c r="DF238" s="520"/>
      <c r="DG238" s="520"/>
      <c r="DH238" s="520"/>
      <c r="DI238" s="520"/>
      <c r="DJ238" s="520"/>
      <c r="DK238" s="520"/>
      <c r="DL238" s="520"/>
      <c r="DM238" s="520"/>
      <c r="DN238" s="520"/>
      <c r="DO238" s="520"/>
      <c r="DP238" s="520"/>
      <c r="DQ238" s="520"/>
      <c r="DR238" s="520"/>
      <c r="DS238" s="520"/>
      <c r="DT238" s="520"/>
      <c r="DU238" s="520"/>
      <c r="DV238" s="520"/>
      <c r="DW238" s="520"/>
      <c r="DX238" s="520"/>
      <c r="DY238" s="520"/>
      <c r="DZ238" s="520"/>
      <c r="EA238" s="520"/>
      <c r="EB238" s="520"/>
      <c r="EC238" s="520"/>
      <c r="ED238" s="520"/>
      <c r="EE238" s="520"/>
      <c r="EF238" s="520"/>
      <c r="EG238" s="520"/>
      <c r="EH238" s="520"/>
      <c r="EI238" s="520"/>
      <c r="EJ238" s="520"/>
      <c r="EK238" s="520"/>
      <c r="EL238" s="520"/>
      <c r="EM238" s="520"/>
      <c r="EN238" s="520"/>
      <c r="EO238" s="520"/>
      <c r="EP238" s="520"/>
      <c r="EQ238" s="520"/>
      <c r="ER238" s="520"/>
      <c r="ES238" s="520"/>
      <c r="ET238" s="520"/>
      <c r="EU238" s="520"/>
      <c r="EV238" s="520"/>
      <c r="EW238" s="520"/>
      <c r="EX238" s="520"/>
      <c r="EY238" s="520"/>
      <c r="EZ238" s="520"/>
      <c r="FA238" s="520"/>
      <c r="FB238" s="520"/>
      <c r="FC238" s="520"/>
      <c r="FD238" s="520"/>
      <c r="FE238" s="520"/>
      <c r="FF238" s="520"/>
      <c r="FG238" s="520"/>
      <c r="FH238" s="520"/>
      <c r="FI238" s="520"/>
      <c r="FJ238" s="520"/>
      <c r="FK238" s="520"/>
      <c r="FL238" s="520"/>
      <c r="FM238" s="520"/>
      <c r="FN238" s="520"/>
      <c r="FO238" s="520"/>
      <c r="FP238" s="520"/>
      <c r="FQ238" s="520"/>
      <c r="FR238" s="520"/>
      <c r="FS238" s="520"/>
      <c r="FT238" s="520"/>
      <c r="FU238" s="520"/>
      <c r="FV238" s="520"/>
      <c r="FW238" s="520"/>
      <c r="FX238" s="520"/>
      <c r="FY238" s="520"/>
      <c r="FZ238" s="520"/>
      <c r="GA238" s="520"/>
      <c r="GB238" s="520"/>
      <c r="GC238" s="520"/>
      <c r="GD238" s="520"/>
      <c r="GE238" s="520"/>
      <c r="GF238" s="520"/>
      <c r="GG238" s="520"/>
      <c r="GH238" s="520"/>
      <c r="GI238" s="520"/>
      <c r="GJ238" s="520"/>
      <c r="GK238" s="520"/>
      <c r="GL238" s="520"/>
      <c r="GM238" s="520"/>
      <c r="GN238" s="520"/>
      <c r="GO238" s="520"/>
      <c r="GP238" s="520"/>
      <c r="GQ238" s="520"/>
      <c r="GR238" s="520"/>
      <c r="GS238" s="520"/>
      <c r="GT238" s="520"/>
      <c r="GU238" s="520"/>
      <c r="GV238" s="520"/>
    </row>
    <row r="239" spans="1:204" ht="15">
      <c r="A239" s="522">
        <v>2</v>
      </c>
      <c r="B239" s="510"/>
      <c r="C239" s="510" t="s">
        <v>3989</v>
      </c>
      <c r="D239" s="508">
        <v>2</v>
      </c>
      <c r="E239" s="508" t="s">
        <v>222</v>
      </c>
      <c r="F239" s="571">
        <v>0</v>
      </c>
      <c r="G239" s="555">
        <f>F239*D239</f>
        <v>0</v>
      </c>
      <c r="H239" s="520"/>
      <c r="I239" s="520"/>
      <c r="J239" s="520"/>
      <c r="K239" s="520"/>
      <c r="L239" s="520"/>
      <c r="M239" s="520"/>
      <c r="N239" s="520"/>
      <c r="O239" s="520"/>
      <c r="P239" s="520"/>
      <c r="Q239" s="520"/>
      <c r="R239" s="520"/>
      <c r="S239" s="520"/>
      <c r="T239" s="520"/>
      <c r="U239" s="520"/>
      <c r="V239" s="520"/>
      <c r="W239" s="520"/>
      <c r="X239" s="520"/>
      <c r="Y239" s="520"/>
      <c r="Z239" s="520"/>
      <c r="AA239" s="520"/>
      <c r="AB239" s="520"/>
      <c r="AC239" s="520"/>
      <c r="AD239" s="520"/>
      <c r="AE239" s="520"/>
      <c r="AF239" s="520"/>
      <c r="AG239" s="520"/>
      <c r="AH239" s="520"/>
      <c r="AI239" s="520"/>
      <c r="AJ239" s="520"/>
      <c r="AK239" s="520"/>
      <c r="AL239" s="520"/>
      <c r="AM239" s="520"/>
      <c r="AN239" s="520"/>
      <c r="AO239" s="520"/>
      <c r="AP239" s="520"/>
      <c r="AQ239" s="520"/>
      <c r="AR239" s="520"/>
      <c r="AS239" s="520"/>
      <c r="AT239" s="520"/>
      <c r="AU239" s="520"/>
      <c r="AV239" s="520"/>
      <c r="AW239" s="520"/>
      <c r="AX239" s="520"/>
      <c r="AY239" s="520"/>
      <c r="AZ239" s="520"/>
      <c r="BA239" s="520"/>
      <c r="BB239" s="520"/>
      <c r="BC239" s="520"/>
      <c r="BD239" s="520"/>
      <c r="BE239" s="520"/>
      <c r="BF239" s="520"/>
      <c r="BG239" s="520"/>
      <c r="BH239" s="520"/>
      <c r="BI239" s="520"/>
      <c r="BJ239" s="520"/>
      <c r="BK239" s="520"/>
      <c r="BL239" s="520"/>
      <c r="BM239" s="520"/>
      <c r="BN239" s="520"/>
      <c r="BO239" s="520"/>
      <c r="BP239" s="520"/>
      <c r="BQ239" s="520"/>
      <c r="BR239" s="520"/>
      <c r="BS239" s="520"/>
      <c r="BT239" s="520"/>
      <c r="BU239" s="520"/>
      <c r="BV239" s="520"/>
      <c r="BW239" s="520"/>
      <c r="BX239" s="520"/>
      <c r="BY239" s="520"/>
      <c r="BZ239" s="520"/>
      <c r="CA239" s="520"/>
      <c r="CB239" s="520"/>
      <c r="CC239" s="520"/>
      <c r="CD239" s="520"/>
      <c r="CE239" s="520"/>
      <c r="CF239" s="520"/>
      <c r="CG239" s="520"/>
      <c r="CH239" s="520"/>
      <c r="CI239" s="520"/>
      <c r="CJ239" s="520"/>
      <c r="CK239" s="520"/>
      <c r="CL239" s="520"/>
      <c r="CM239" s="520"/>
      <c r="CN239" s="520"/>
      <c r="CO239" s="520"/>
      <c r="CP239" s="520"/>
      <c r="CQ239" s="520"/>
      <c r="CR239" s="520"/>
      <c r="CS239" s="520"/>
      <c r="CT239" s="520"/>
      <c r="CU239" s="520"/>
      <c r="CV239" s="520"/>
      <c r="CW239" s="520"/>
      <c r="CX239" s="520"/>
      <c r="CY239" s="520"/>
      <c r="CZ239" s="520"/>
      <c r="DA239" s="520"/>
      <c r="DB239" s="520"/>
      <c r="DC239" s="520"/>
      <c r="DD239" s="520"/>
      <c r="DE239" s="520"/>
      <c r="DF239" s="520"/>
      <c r="DG239" s="520"/>
      <c r="DH239" s="520"/>
      <c r="DI239" s="520"/>
      <c r="DJ239" s="520"/>
      <c r="DK239" s="520"/>
      <c r="DL239" s="520"/>
      <c r="DM239" s="520"/>
      <c r="DN239" s="520"/>
      <c r="DO239" s="520"/>
      <c r="DP239" s="520"/>
      <c r="DQ239" s="520"/>
      <c r="DR239" s="520"/>
      <c r="DS239" s="520"/>
      <c r="DT239" s="520"/>
      <c r="DU239" s="520"/>
      <c r="DV239" s="520"/>
      <c r="DW239" s="520"/>
      <c r="DX239" s="520"/>
      <c r="DY239" s="520"/>
      <c r="DZ239" s="520"/>
      <c r="EA239" s="520"/>
      <c r="EB239" s="520"/>
      <c r="EC239" s="520"/>
      <c r="ED239" s="520"/>
      <c r="EE239" s="520"/>
      <c r="EF239" s="520"/>
      <c r="EG239" s="520"/>
      <c r="EH239" s="520"/>
      <c r="EI239" s="520"/>
      <c r="EJ239" s="520"/>
      <c r="EK239" s="520"/>
      <c r="EL239" s="520"/>
      <c r="EM239" s="520"/>
      <c r="EN239" s="520"/>
      <c r="EO239" s="520"/>
      <c r="EP239" s="520"/>
      <c r="EQ239" s="520"/>
      <c r="ER239" s="520"/>
      <c r="ES239" s="520"/>
      <c r="ET239" s="520"/>
      <c r="EU239" s="520"/>
      <c r="EV239" s="520"/>
      <c r="EW239" s="520"/>
      <c r="EX239" s="520"/>
      <c r="EY239" s="520"/>
      <c r="EZ239" s="520"/>
      <c r="FA239" s="520"/>
      <c r="FB239" s="520"/>
      <c r="FC239" s="520"/>
      <c r="FD239" s="520"/>
      <c r="FE239" s="520"/>
      <c r="FF239" s="520"/>
      <c r="FG239" s="520"/>
      <c r="FH239" s="520"/>
      <c r="FI239" s="520"/>
      <c r="FJ239" s="520"/>
      <c r="FK239" s="520"/>
      <c r="FL239" s="520"/>
      <c r="FM239" s="520"/>
      <c r="FN239" s="520"/>
      <c r="FO239" s="520"/>
      <c r="FP239" s="520"/>
      <c r="FQ239" s="520"/>
      <c r="FR239" s="520"/>
      <c r="FS239" s="520"/>
      <c r="FT239" s="520"/>
      <c r="FU239" s="520"/>
      <c r="FV239" s="520"/>
      <c r="FW239" s="520"/>
      <c r="FX239" s="520"/>
      <c r="FY239" s="520"/>
      <c r="FZ239" s="520"/>
      <c r="GA239" s="520"/>
      <c r="GB239" s="520"/>
      <c r="GC239" s="520"/>
      <c r="GD239" s="520"/>
      <c r="GE239" s="520"/>
      <c r="GF239" s="520"/>
      <c r="GG239" s="520"/>
      <c r="GH239" s="520"/>
      <c r="GI239" s="520"/>
      <c r="GJ239" s="520"/>
      <c r="GK239" s="520"/>
      <c r="GL239" s="520"/>
      <c r="GM239" s="520"/>
      <c r="GN239" s="520"/>
      <c r="GO239" s="520"/>
      <c r="GP239" s="520"/>
      <c r="GQ239" s="520"/>
      <c r="GR239" s="520"/>
      <c r="GS239" s="520"/>
      <c r="GT239" s="520"/>
      <c r="GU239" s="520"/>
      <c r="GV239" s="520"/>
    </row>
    <row r="240" spans="1:204" ht="15">
      <c r="A240" s="522">
        <v>3</v>
      </c>
      <c r="B240" s="508"/>
      <c r="C240" s="510" t="s">
        <v>3990</v>
      </c>
      <c r="D240" s="508">
        <v>35</v>
      </c>
      <c r="E240" s="508" t="s">
        <v>694</v>
      </c>
      <c r="F240" s="571">
        <v>0</v>
      </c>
      <c r="G240" s="555">
        <f>F240*D240</f>
        <v>0</v>
      </c>
      <c r="H240" s="520"/>
      <c r="I240" s="520"/>
      <c r="J240" s="520"/>
      <c r="K240" s="520"/>
      <c r="L240" s="520"/>
      <c r="M240" s="520"/>
      <c r="N240" s="520"/>
      <c r="O240" s="520"/>
      <c r="P240" s="520"/>
      <c r="Q240" s="520"/>
      <c r="R240" s="520"/>
      <c r="S240" s="520"/>
      <c r="T240" s="520"/>
      <c r="U240" s="520"/>
      <c r="V240" s="520"/>
      <c r="W240" s="520"/>
      <c r="X240" s="520"/>
      <c r="Y240" s="520"/>
      <c r="Z240" s="520"/>
      <c r="AA240" s="520"/>
      <c r="AB240" s="520"/>
      <c r="AC240" s="520"/>
      <c r="AD240" s="520"/>
      <c r="AE240" s="520"/>
      <c r="AF240" s="520"/>
      <c r="AG240" s="520"/>
      <c r="AH240" s="520"/>
      <c r="AI240" s="520"/>
      <c r="AJ240" s="520"/>
      <c r="AK240" s="520"/>
      <c r="AL240" s="520"/>
      <c r="AM240" s="520"/>
      <c r="AN240" s="520"/>
      <c r="AO240" s="520"/>
      <c r="AP240" s="520"/>
      <c r="AQ240" s="520"/>
      <c r="AR240" s="520"/>
      <c r="AS240" s="520"/>
      <c r="AT240" s="520"/>
      <c r="AU240" s="520"/>
      <c r="AV240" s="520"/>
      <c r="AW240" s="520"/>
      <c r="AX240" s="520"/>
      <c r="AY240" s="520"/>
      <c r="AZ240" s="520"/>
      <c r="BA240" s="520"/>
      <c r="BB240" s="520"/>
      <c r="BC240" s="520"/>
      <c r="BD240" s="520"/>
      <c r="BE240" s="520"/>
      <c r="BF240" s="520"/>
      <c r="BG240" s="520"/>
      <c r="BH240" s="520"/>
      <c r="BI240" s="520"/>
      <c r="BJ240" s="520"/>
      <c r="BK240" s="520"/>
      <c r="BL240" s="520"/>
      <c r="BM240" s="520"/>
      <c r="BN240" s="520"/>
      <c r="BO240" s="520"/>
      <c r="BP240" s="520"/>
      <c r="BQ240" s="520"/>
      <c r="BR240" s="520"/>
      <c r="BS240" s="520"/>
      <c r="BT240" s="520"/>
      <c r="BU240" s="520"/>
      <c r="BV240" s="520"/>
      <c r="BW240" s="520"/>
      <c r="BX240" s="520"/>
      <c r="BY240" s="520"/>
      <c r="BZ240" s="520"/>
      <c r="CA240" s="520"/>
      <c r="CB240" s="520"/>
      <c r="CC240" s="520"/>
      <c r="CD240" s="520"/>
      <c r="CE240" s="520"/>
      <c r="CF240" s="520"/>
      <c r="CG240" s="520"/>
      <c r="CH240" s="520"/>
      <c r="CI240" s="520"/>
      <c r="CJ240" s="520"/>
      <c r="CK240" s="520"/>
      <c r="CL240" s="520"/>
      <c r="CM240" s="520"/>
      <c r="CN240" s="520"/>
      <c r="CO240" s="520"/>
      <c r="CP240" s="520"/>
      <c r="CQ240" s="520"/>
      <c r="CR240" s="520"/>
      <c r="CS240" s="520"/>
      <c r="CT240" s="520"/>
      <c r="CU240" s="520"/>
      <c r="CV240" s="520"/>
      <c r="CW240" s="520"/>
      <c r="CX240" s="520"/>
      <c r="CY240" s="520"/>
      <c r="CZ240" s="520"/>
      <c r="DA240" s="520"/>
      <c r="DB240" s="520"/>
      <c r="DC240" s="520"/>
      <c r="DD240" s="520"/>
      <c r="DE240" s="520"/>
      <c r="DF240" s="520"/>
      <c r="DG240" s="520"/>
      <c r="DH240" s="520"/>
      <c r="DI240" s="520"/>
      <c r="DJ240" s="520"/>
      <c r="DK240" s="520"/>
      <c r="DL240" s="520"/>
      <c r="DM240" s="520"/>
      <c r="DN240" s="520"/>
      <c r="DO240" s="520"/>
      <c r="DP240" s="520"/>
      <c r="DQ240" s="520"/>
      <c r="DR240" s="520"/>
      <c r="DS240" s="520"/>
      <c r="DT240" s="520"/>
      <c r="DU240" s="520"/>
      <c r="DV240" s="520"/>
      <c r="DW240" s="520"/>
      <c r="DX240" s="520"/>
      <c r="DY240" s="520"/>
      <c r="DZ240" s="520"/>
      <c r="EA240" s="520"/>
      <c r="EB240" s="520"/>
      <c r="EC240" s="520"/>
      <c r="ED240" s="520"/>
      <c r="EE240" s="520"/>
      <c r="EF240" s="520"/>
      <c r="EG240" s="520"/>
      <c r="EH240" s="520"/>
      <c r="EI240" s="520"/>
      <c r="EJ240" s="520"/>
      <c r="EK240" s="520"/>
      <c r="EL240" s="520"/>
      <c r="EM240" s="520"/>
      <c r="EN240" s="520"/>
      <c r="EO240" s="520"/>
      <c r="EP240" s="520"/>
      <c r="EQ240" s="520"/>
      <c r="ER240" s="520"/>
      <c r="ES240" s="520"/>
      <c r="ET240" s="520"/>
      <c r="EU240" s="520"/>
      <c r="EV240" s="520"/>
      <c r="EW240" s="520"/>
      <c r="EX240" s="520"/>
      <c r="EY240" s="520"/>
      <c r="EZ240" s="520"/>
      <c r="FA240" s="520"/>
      <c r="FB240" s="520"/>
      <c r="FC240" s="520"/>
      <c r="FD240" s="520"/>
      <c r="FE240" s="520"/>
      <c r="FF240" s="520"/>
      <c r="FG240" s="520"/>
      <c r="FH240" s="520"/>
      <c r="FI240" s="520"/>
      <c r="FJ240" s="520"/>
      <c r="FK240" s="520"/>
      <c r="FL240" s="520"/>
      <c r="FM240" s="520"/>
      <c r="FN240" s="520"/>
      <c r="FO240" s="520"/>
      <c r="FP240" s="520"/>
      <c r="FQ240" s="520"/>
      <c r="FR240" s="520"/>
      <c r="FS240" s="520"/>
      <c r="FT240" s="520"/>
      <c r="FU240" s="520"/>
      <c r="FV240" s="520"/>
      <c r="FW240" s="520"/>
      <c r="FX240" s="520"/>
      <c r="FY240" s="520"/>
      <c r="FZ240" s="520"/>
      <c r="GA240" s="520"/>
      <c r="GB240" s="520"/>
      <c r="GC240" s="520"/>
      <c r="GD240" s="520"/>
      <c r="GE240" s="520"/>
      <c r="GF240" s="520"/>
      <c r="GG240" s="520"/>
      <c r="GH240" s="520"/>
      <c r="GI240" s="520"/>
      <c r="GJ240" s="520"/>
      <c r="GK240" s="520"/>
      <c r="GL240" s="520"/>
      <c r="GM240" s="520"/>
      <c r="GN240" s="520"/>
      <c r="GO240" s="520"/>
      <c r="GP240" s="520"/>
      <c r="GQ240" s="520"/>
      <c r="GR240" s="520"/>
      <c r="GS240" s="520"/>
      <c r="GT240" s="520"/>
      <c r="GU240" s="520"/>
      <c r="GV240" s="520"/>
    </row>
    <row r="241" spans="1:204" ht="15">
      <c r="A241" s="522">
        <v>4</v>
      </c>
      <c r="B241" s="508"/>
      <c r="C241" s="510" t="s">
        <v>3991</v>
      </c>
      <c r="D241" s="508">
        <v>20</v>
      </c>
      <c r="E241" s="508" t="s">
        <v>694</v>
      </c>
      <c r="F241" s="571">
        <v>0</v>
      </c>
      <c r="G241" s="555">
        <f>F241*D241</f>
        <v>0</v>
      </c>
      <c r="H241" s="520"/>
      <c r="I241" s="520"/>
      <c r="J241" s="520"/>
      <c r="K241" s="520"/>
      <c r="L241" s="520"/>
      <c r="M241" s="520"/>
      <c r="N241" s="520"/>
      <c r="O241" s="520"/>
      <c r="P241" s="520"/>
      <c r="Q241" s="520"/>
      <c r="R241" s="520"/>
      <c r="S241" s="520"/>
      <c r="T241" s="520"/>
      <c r="U241" s="520"/>
      <c r="V241" s="520"/>
      <c r="W241" s="520"/>
      <c r="X241" s="520"/>
      <c r="Y241" s="520"/>
      <c r="Z241" s="520"/>
      <c r="AA241" s="520"/>
      <c r="AB241" s="520"/>
      <c r="AC241" s="520"/>
      <c r="AD241" s="520"/>
      <c r="AE241" s="520"/>
      <c r="AF241" s="520"/>
      <c r="AG241" s="520"/>
      <c r="AH241" s="520"/>
      <c r="AI241" s="520"/>
      <c r="AJ241" s="520"/>
      <c r="AK241" s="520"/>
      <c r="AL241" s="520"/>
      <c r="AM241" s="520"/>
      <c r="AN241" s="520"/>
      <c r="AO241" s="520"/>
      <c r="AP241" s="520"/>
      <c r="AQ241" s="520"/>
      <c r="AR241" s="520"/>
      <c r="AS241" s="520"/>
      <c r="AT241" s="520"/>
      <c r="AU241" s="520"/>
      <c r="AV241" s="520"/>
      <c r="AW241" s="520"/>
      <c r="AX241" s="520"/>
      <c r="AY241" s="520"/>
      <c r="AZ241" s="520"/>
      <c r="BA241" s="520"/>
      <c r="BB241" s="520"/>
      <c r="BC241" s="520"/>
      <c r="BD241" s="520"/>
      <c r="BE241" s="520"/>
      <c r="BF241" s="520"/>
      <c r="BG241" s="520"/>
      <c r="BH241" s="520"/>
      <c r="BI241" s="520"/>
      <c r="BJ241" s="520"/>
      <c r="BK241" s="520"/>
      <c r="BL241" s="520"/>
      <c r="BM241" s="520"/>
      <c r="BN241" s="520"/>
      <c r="BO241" s="520"/>
      <c r="BP241" s="520"/>
      <c r="BQ241" s="520"/>
      <c r="BR241" s="520"/>
      <c r="BS241" s="520"/>
      <c r="BT241" s="520"/>
      <c r="BU241" s="520"/>
      <c r="BV241" s="520"/>
      <c r="BW241" s="520"/>
      <c r="BX241" s="520"/>
      <c r="BY241" s="520"/>
      <c r="BZ241" s="520"/>
      <c r="CA241" s="520"/>
      <c r="CB241" s="520"/>
      <c r="CC241" s="520"/>
      <c r="CD241" s="520"/>
      <c r="CE241" s="520"/>
      <c r="CF241" s="520"/>
      <c r="CG241" s="520"/>
      <c r="CH241" s="520"/>
      <c r="CI241" s="520"/>
      <c r="CJ241" s="520"/>
      <c r="CK241" s="520"/>
      <c r="CL241" s="520"/>
      <c r="CM241" s="520"/>
      <c r="CN241" s="520"/>
      <c r="CO241" s="520"/>
      <c r="CP241" s="520"/>
      <c r="CQ241" s="520"/>
      <c r="CR241" s="520"/>
      <c r="CS241" s="520"/>
      <c r="CT241" s="520"/>
      <c r="CU241" s="520"/>
      <c r="CV241" s="520"/>
      <c r="CW241" s="520"/>
      <c r="CX241" s="520"/>
      <c r="CY241" s="520"/>
      <c r="CZ241" s="520"/>
      <c r="DA241" s="520"/>
      <c r="DB241" s="520"/>
      <c r="DC241" s="520"/>
      <c r="DD241" s="520"/>
      <c r="DE241" s="520"/>
      <c r="DF241" s="520"/>
      <c r="DG241" s="520"/>
      <c r="DH241" s="520"/>
      <c r="DI241" s="520"/>
      <c r="DJ241" s="520"/>
      <c r="DK241" s="520"/>
      <c r="DL241" s="520"/>
      <c r="DM241" s="520"/>
      <c r="DN241" s="520"/>
      <c r="DO241" s="520"/>
      <c r="DP241" s="520"/>
      <c r="DQ241" s="520"/>
      <c r="DR241" s="520"/>
      <c r="DS241" s="520"/>
      <c r="DT241" s="520"/>
      <c r="DU241" s="520"/>
      <c r="DV241" s="520"/>
      <c r="DW241" s="520"/>
      <c r="DX241" s="520"/>
      <c r="DY241" s="520"/>
      <c r="DZ241" s="520"/>
      <c r="EA241" s="520"/>
      <c r="EB241" s="520"/>
      <c r="EC241" s="520"/>
      <c r="ED241" s="520"/>
      <c r="EE241" s="520"/>
      <c r="EF241" s="520"/>
      <c r="EG241" s="520"/>
      <c r="EH241" s="520"/>
      <c r="EI241" s="520"/>
      <c r="EJ241" s="520"/>
      <c r="EK241" s="520"/>
      <c r="EL241" s="520"/>
      <c r="EM241" s="520"/>
      <c r="EN241" s="520"/>
      <c r="EO241" s="520"/>
      <c r="EP241" s="520"/>
      <c r="EQ241" s="520"/>
      <c r="ER241" s="520"/>
      <c r="ES241" s="520"/>
      <c r="ET241" s="520"/>
      <c r="EU241" s="520"/>
      <c r="EV241" s="520"/>
      <c r="EW241" s="520"/>
      <c r="EX241" s="520"/>
      <c r="EY241" s="520"/>
      <c r="EZ241" s="520"/>
      <c r="FA241" s="520"/>
      <c r="FB241" s="520"/>
      <c r="FC241" s="520"/>
      <c r="FD241" s="520"/>
      <c r="FE241" s="520"/>
      <c r="FF241" s="520"/>
      <c r="FG241" s="520"/>
      <c r="FH241" s="520"/>
      <c r="FI241" s="520"/>
      <c r="FJ241" s="520"/>
      <c r="FK241" s="520"/>
      <c r="FL241" s="520"/>
      <c r="FM241" s="520"/>
      <c r="FN241" s="520"/>
      <c r="FO241" s="520"/>
      <c r="FP241" s="520"/>
      <c r="FQ241" s="520"/>
      <c r="FR241" s="520"/>
      <c r="FS241" s="520"/>
      <c r="FT241" s="520"/>
      <c r="FU241" s="520"/>
      <c r="FV241" s="520"/>
      <c r="FW241" s="520"/>
      <c r="FX241" s="520"/>
      <c r="FY241" s="520"/>
      <c r="FZ241" s="520"/>
      <c r="GA241" s="520"/>
      <c r="GB241" s="520"/>
      <c r="GC241" s="520"/>
      <c r="GD241" s="520"/>
      <c r="GE241" s="520"/>
      <c r="GF241" s="520"/>
      <c r="GG241" s="520"/>
      <c r="GH241" s="520"/>
      <c r="GI241" s="520"/>
      <c r="GJ241" s="520"/>
      <c r="GK241" s="520"/>
      <c r="GL241" s="520"/>
      <c r="GM241" s="520"/>
      <c r="GN241" s="520"/>
      <c r="GO241" s="520"/>
      <c r="GP241" s="520"/>
      <c r="GQ241" s="520"/>
      <c r="GR241" s="520"/>
      <c r="GS241" s="520"/>
      <c r="GT241" s="520"/>
      <c r="GU241" s="520"/>
      <c r="GV241" s="520"/>
    </row>
    <row r="242" spans="1:204" ht="15">
      <c r="A242" s="556"/>
      <c r="B242" s="556"/>
      <c r="C242" s="543" t="s">
        <v>2683</v>
      </c>
      <c r="D242" s="556"/>
      <c r="E242" s="514"/>
      <c r="F242" s="556"/>
      <c r="G242" s="515">
        <f>SUM(G238:G241)</f>
        <v>0</v>
      </c>
      <c r="H242" s="520"/>
      <c r="I242" s="520"/>
      <c r="J242" s="520"/>
      <c r="K242" s="520"/>
      <c r="L242" s="520"/>
      <c r="M242" s="520"/>
      <c r="N242" s="520"/>
      <c r="O242" s="520"/>
      <c r="P242" s="520"/>
      <c r="Q242" s="520"/>
      <c r="R242" s="520"/>
      <c r="S242" s="520"/>
      <c r="T242" s="520"/>
      <c r="U242" s="520"/>
      <c r="V242" s="520"/>
      <c r="W242" s="520"/>
      <c r="X242" s="520"/>
      <c r="Y242" s="520"/>
      <c r="Z242" s="520"/>
      <c r="AA242" s="520"/>
      <c r="AB242" s="520"/>
      <c r="AC242" s="520"/>
      <c r="AD242" s="520"/>
      <c r="AE242" s="520"/>
      <c r="AF242" s="520"/>
      <c r="AG242" s="520"/>
      <c r="AH242" s="520"/>
      <c r="AI242" s="520"/>
      <c r="AJ242" s="520"/>
      <c r="AK242" s="520"/>
      <c r="AL242" s="520"/>
      <c r="AM242" s="520"/>
      <c r="AN242" s="520"/>
      <c r="AO242" s="520"/>
      <c r="AP242" s="520"/>
      <c r="AQ242" s="520"/>
      <c r="AR242" s="520"/>
      <c r="AS242" s="520"/>
      <c r="AT242" s="520"/>
      <c r="AU242" s="520"/>
      <c r="AV242" s="520"/>
      <c r="AW242" s="520"/>
      <c r="AX242" s="520"/>
      <c r="AY242" s="520"/>
      <c r="AZ242" s="520"/>
      <c r="BA242" s="520"/>
      <c r="BB242" s="520"/>
      <c r="BC242" s="520"/>
      <c r="BD242" s="520"/>
      <c r="BE242" s="520"/>
      <c r="BF242" s="520"/>
      <c r="BG242" s="520"/>
      <c r="BH242" s="520"/>
      <c r="BI242" s="520"/>
      <c r="BJ242" s="520"/>
      <c r="BK242" s="520"/>
      <c r="BL242" s="520"/>
      <c r="BM242" s="520"/>
      <c r="BN242" s="520"/>
      <c r="BO242" s="520"/>
      <c r="BP242" s="520"/>
      <c r="BQ242" s="520"/>
      <c r="BR242" s="520"/>
      <c r="BS242" s="520"/>
      <c r="BT242" s="520"/>
      <c r="BU242" s="520"/>
      <c r="BV242" s="520"/>
      <c r="BW242" s="520"/>
      <c r="BX242" s="520"/>
      <c r="BY242" s="520"/>
      <c r="BZ242" s="520"/>
      <c r="CA242" s="520"/>
      <c r="CB242" s="520"/>
      <c r="CC242" s="520"/>
      <c r="CD242" s="520"/>
      <c r="CE242" s="520"/>
      <c r="CF242" s="520"/>
      <c r="CG242" s="520"/>
      <c r="CH242" s="520"/>
      <c r="CI242" s="520"/>
      <c r="CJ242" s="520"/>
      <c r="CK242" s="520"/>
      <c r="CL242" s="520"/>
      <c r="CM242" s="520"/>
      <c r="CN242" s="520"/>
      <c r="CO242" s="520"/>
      <c r="CP242" s="520"/>
      <c r="CQ242" s="520"/>
      <c r="CR242" s="520"/>
      <c r="CS242" s="520"/>
      <c r="CT242" s="520"/>
      <c r="CU242" s="520"/>
      <c r="CV242" s="520"/>
      <c r="CW242" s="520"/>
      <c r="CX242" s="520"/>
      <c r="CY242" s="520"/>
      <c r="CZ242" s="520"/>
      <c r="DA242" s="520"/>
      <c r="DB242" s="520"/>
      <c r="DC242" s="520"/>
      <c r="DD242" s="520"/>
      <c r="DE242" s="520"/>
      <c r="DF242" s="520"/>
      <c r="DG242" s="520"/>
      <c r="DH242" s="520"/>
      <c r="DI242" s="520"/>
      <c r="DJ242" s="520"/>
      <c r="DK242" s="520"/>
      <c r="DL242" s="520"/>
      <c r="DM242" s="520"/>
      <c r="DN242" s="520"/>
      <c r="DO242" s="520"/>
      <c r="DP242" s="520"/>
      <c r="DQ242" s="520"/>
      <c r="DR242" s="520"/>
      <c r="DS242" s="520"/>
      <c r="DT242" s="520"/>
      <c r="DU242" s="520"/>
      <c r="DV242" s="520"/>
      <c r="DW242" s="520"/>
      <c r="DX242" s="520"/>
      <c r="DY242" s="520"/>
      <c r="DZ242" s="520"/>
      <c r="EA242" s="520"/>
      <c r="EB242" s="520"/>
      <c r="EC242" s="520"/>
      <c r="ED242" s="520"/>
      <c r="EE242" s="520"/>
      <c r="EF242" s="520"/>
      <c r="EG242" s="520"/>
      <c r="EH242" s="520"/>
      <c r="EI242" s="520"/>
      <c r="EJ242" s="520"/>
      <c r="EK242" s="520"/>
      <c r="EL242" s="520"/>
      <c r="EM242" s="520"/>
      <c r="EN242" s="520"/>
      <c r="EO242" s="520"/>
      <c r="EP242" s="520"/>
      <c r="EQ242" s="520"/>
      <c r="ER242" s="520"/>
      <c r="ES242" s="520"/>
      <c r="ET242" s="520"/>
      <c r="EU242" s="520"/>
      <c r="EV242" s="520"/>
      <c r="EW242" s="520"/>
      <c r="EX242" s="520"/>
      <c r="EY242" s="520"/>
      <c r="EZ242" s="520"/>
      <c r="FA242" s="520"/>
      <c r="FB242" s="520"/>
      <c r="FC242" s="520"/>
      <c r="FD242" s="520"/>
      <c r="FE242" s="520"/>
      <c r="FF242" s="520"/>
      <c r="FG242" s="520"/>
      <c r="FH242" s="520"/>
      <c r="FI242" s="520"/>
      <c r="FJ242" s="520"/>
      <c r="FK242" s="520"/>
      <c r="FL242" s="520"/>
      <c r="FM242" s="520"/>
      <c r="FN242" s="520"/>
      <c r="FO242" s="520"/>
      <c r="FP242" s="520"/>
      <c r="FQ242" s="520"/>
      <c r="FR242" s="520"/>
      <c r="FS242" s="520"/>
      <c r="FT242" s="520"/>
      <c r="FU242" s="520"/>
      <c r="FV242" s="520"/>
      <c r="FW242" s="520"/>
      <c r="FX242" s="520"/>
      <c r="FY242" s="520"/>
      <c r="FZ242" s="520"/>
      <c r="GA242" s="520"/>
      <c r="GB242" s="520"/>
      <c r="GC242" s="520"/>
      <c r="GD242" s="520"/>
      <c r="GE242" s="520"/>
      <c r="GF242" s="520"/>
      <c r="GG242" s="520"/>
      <c r="GH242" s="520"/>
      <c r="GI242" s="520"/>
      <c r="GJ242" s="520"/>
      <c r="GK242" s="520"/>
      <c r="GL242" s="520"/>
      <c r="GM242" s="520"/>
      <c r="GN242" s="520"/>
      <c r="GO242" s="520"/>
      <c r="GP242" s="520"/>
      <c r="GQ242" s="520"/>
      <c r="GR242" s="520"/>
      <c r="GS242" s="520"/>
      <c r="GT242" s="520"/>
      <c r="GU242" s="520"/>
      <c r="GV242" s="520"/>
    </row>
    <row r="243" spans="1:7" ht="15">
      <c r="A243" s="520"/>
      <c r="B243" s="520"/>
      <c r="C243" s="520"/>
      <c r="D243" s="520"/>
      <c r="E243" s="520"/>
      <c r="F243" s="520"/>
      <c r="G243" s="520"/>
    </row>
    <row r="244" spans="3:6" s="524" customFormat="1" ht="15.75">
      <c r="C244" s="525" t="s">
        <v>3992</v>
      </c>
      <c r="F244" s="511"/>
    </row>
    <row r="245" spans="1:7" s="524" customFormat="1" ht="15">
      <c r="A245" s="526" t="s">
        <v>3828</v>
      </c>
      <c r="B245" s="526"/>
      <c r="C245" s="526" t="s">
        <v>3829</v>
      </c>
      <c r="D245" s="526"/>
      <c r="E245" s="527" t="s">
        <v>3830</v>
      </c>
      <c r="F245" s="527" t="s">
        <v>3831</v>
      </c>
      <c r="G245" s="527" t="s">
        <v>2683</v>
      </c>
    </row>
    <row r="246" spans="1:7" s="524" customFormat="1" ht="15">
      <c r="A246" s="559">
        <v>1</v>
      </c>
      <c r="B246" s="560"/>
      <c r="C246" s="559" t="s">
        <v>3993</v>
      </c>
      <c r="D246" s="559">
        <v>1</v>
      </c>
      <c r="E246" s="559" t="s">
        <v>222</v>
      </c>
      <c r="F246" s="571">
        <v>0</v>
      </c>
      <c r="G246" s="561">
        <f aca="true" t="shared" si="13" ref="G246:G258">F246*D246</f>
        <v>0</v>
      </c>
    </row>
    <row r="247" spans="1:7" s="524" customFormat="1" ht="15">
      <c r="A247" s="559">
        <v>2</v>
      </c>
      <c r="B247" s="560"/>
      <c r="C247" s="559" t="s">
        <v>3994</v>
      </c>
      <c r="D247" s="559">
        <v>1</v>
      </c>
      <c r="E247" s="559" t="s">
        <v>222</v>
      </c>
      <c r="F247" s="571">
        <v>0</v>
      </c>
      <c r="G247" s="561">
        <f t="shared" si="13"/>
        <v>0</v>
      </c>
    </row>
    <row r="248" spans="1:7" s="524" customFormat="1" ht="15">
      <c r="A248" s="559">
        <v>3</v>
      </c>
      <c r="B248" s="560"/>
      <c r="C248" s="559" t="s">
        <v>3995</v>
      </c>
      <c r="D248" s="559">
        <v>1</v>
      </c>
      <c r="E248" s="559" t="s">
        <v>222</v>
      </c>
      <c r="F248" s="571">
        <v>0</v>
      </c>
      <c r="G248" s="561">
        <f t="shared" si="13"/>
        <v>0</v>
      </c>
    </row>
    <row r="249" spans="1:7" s="524" customFormat="1" ht="15">
      <c r="A249" s="559">
        <v>4</v>
      </c>
      <c r="B249" s="560"/>
      <c r="C249" s="559" t="s">
        <v>3996</v>
      </c>
      <c r="D249" s="559">
        <v>3</v>
      </c>
      <c r="E249" s="559" t="s">
        <v>222</v>
      </c>
      <c r="F249" s="571">
        <v>0</v>
      </c>
      <c r="G249" s="561">
        <f t="shared" si="13"/>
        <v>0</v>
      </c>
    </row>
    <row r="250" spans="1:7" s="524" customFormat="1" ht="15">
      <c r="A250" s="559">
        <v>5</v>
      </c>
      <c r="B250" s="560"/>
      <c r="C250" s="559" t="s">
        <v>3997</v>
      </c>
      <c r="D250" s="559">
        <v>1</v>
      </c>
      <c r="E250" s="559" t="s">
        <v>222</v>
      </c>
      <c r="F250" s="571">
        <v>0</v>
      </c>
      <c r="G250" s="561">
        <f t="shared" si="13"/>
        <v>0</v>
      </c>
    </row>
    <row r="251" spans="1:7" s="524" customFormat="1" ht="15">
      <c r="A251" s="559">
        <v>6</v>
      </c>
      <c r="B251" s="560"/>
      <c r="C251" s="559" t="s">
        <v>3998</v>
      </c>
      <c r="D251" s="559">
        <v>1</v>
      </c>
      <c r="E251" s="559" t="s">
        <v>222</v>
      </c>
      <c r="F251" s="571">
        <v>0</v>
      </c>
      <c r="G251" s="561">
        <f t="shared" si="13"/>
        <v>0</v>
      </c>
    </row>
    <row r="252" spans="1:7" s="524" customFormat="1" ht="15">
      <c r="A252" s="559">
        <v>7</v>
      </c>
      <c r="B252" s="560"/>
      <c r="C252" s="559" t="s">
        <v>3999</v>
      </c>
      <c r="D252" s="559">
        <v>4</v>
      </c>
      <c r="E252" s="559" t="s">
        <v>222</v>
      </c>
      <c r="F252" s="571">
        <v>0</v>
      </c>
      <c r="G252" s="561">
        <f t="shared" si="13"/>
        <v>0</v>
      </c>
    </row>
    <row r="253" spans="1:7" s="524" customFormat="1" ht="15">
      <c r="A253" s="559">
        <v>8</v>
      </c>
      <c r="B253" s="560"/>
      <c r="C253" s="559" t="s">
        <v>4000</v>
      </c>
      <c r="D253" s="559">
        <v>4</v>
      </c>
      <c r="E253" s="559" t="s">
        <v>222</v>
      </c>
      <c r="F253" s="571">
        <v>0</v>
      </c>
      <c r="G253" s="561">
        <f t="shared" si="13"/>
        <v>0</v>
      </c>
    </row>
    <row r="254" spans="1:7" s="524" customFormat="1" ht="15">
      <c r="A254" s="559">
        <v>9</v>
      </c>
      <c r="B254" s="560"/>
      <c r="C254" s="559" t="s">
        <v>4001</v>
      </c>
      <c r="D254" s="559">
        <v>4</v>
      </c>
      <c r="E254" s="559" t="s">
        <v>222</v>
      </c>
      <c r="F254" s="571">
        <v>0</v>
      </c>
      <c r="G254" s="561">
        <f t="shared" si="13"/>
        <v>0</v>
      </c>
    </row>
    <row r="255" spans="1:7" s="524" customFormat="1" ht="15">
      <c r="A255" s="559">
        <v>10</v>
      </c>
      <c r="B255" s="511"/>
      <c r="C255" s="511" t="s">
        <v>4002</v>
      </c>
      <c r="D255" s="511">
        <v>7</v>
      </c>
      <c r="E255" s="511" t="s">
        <v>222</v>
      </c>
      <c r="F255" s="571">
        <v>0</v>
      </c>
      <c r="G255" s="561">
        <f t="shared" si="13"/>
        <v>0</v>
      </c>
    </row>
    <row r="256" spans="1:7" s="524" customFormat="1" ht="15">
      <c r="A256" s="559">
        <v>11</v>
      </c>
      <c r="B256" s="511"/>
      <c r="C256" s="511" t="s">
        <v>4003</v>
      </c>
      <c r="D256" s="511">
        <v>2</v>
      </c>
      <c r="E256" s="511" t="s">
        <v>222</v>
      </c>
      <c r="F256" s="571">
        <v>0</v>
      </c>
      <c r="G256" s="561">
        <f t="shared" si="13"/>
        <v>0</v>
      </c>
    </row>
    <row r="257" spans="1:7" s="524" customFormat="1" ht="15">
      <c r="A257" s="559">
        <v>12</v>
      </c>
      <c r="B257" s="560"/>
      <c r="C257" s="559" t="s">
        <v>4004</v>
      </c>
      <c r="D257" s="559">
        <v>120</v>
      </c>
      <c r="E257" s="559" t="s">
        <v>694</v>
      </c>
      <c r="F257" s="571">
        <v>0</v>
      </c>
      <c r="G257" s="561">
        <f t="shared" si="13"/>
        <v>0</v>
      </c>
    </row>
    <row r="258" spans="1:7" s="524" customFormat="1" ht="15">
      <c r="A258" s="559">
        <v>13</v>
      </c>
      <c r="B258" s="511"/>
      <c r="C258" s="511" t="s">
        <v>4005</v>
      </c>
      <c r="D258" s="511">
        <v>2</v>
      </c>
      <c r="E258" s="511" t="s">
        <v>48</v>
      </c>
      <c r="F258" s="571">
        <v>0</v>
      </c>
      <c r="G258" s="561">
        <f t="shared" si="13"/>
        <v>0</v>
      </c>
    </row>
    <row r="259" spans="1:7" s="524" customFormat="1" ht="15">
      <c r="A259" s="529"/>
      <c r="B259" s="529"/>
      <c r="C259" s="530" t="s">
        <v>2683</v>
      </c>
      <c r="D259" s="531"/>
      <c r="E259" s="531"/>
      <c r="F259" s="562"/>
      <c r="G259" s="532">
        <f>SUM(G246:G258)</f>
        <v>0</v>
      </c>
    </row>
    <row r="260" spans="2:7" s="524" customFormat="1" ht="15">
      <c r="B260" s="533"/>
      <c r="C260" s="534"/>
      <c r="F260" s="511"/>
      <c r="G260" s="535"/>
    </row>
    <row r="261" s="563" customFormat="1" ht="15">
      <c r="F261" s="564"/>
    </row>
    <row r="262" spans="1:204" ht="15.75">
      <c r="A262" s="520"/>
      <c r="B262" s="520"/>
      <c r="C262" s="505" t="s">
        <v>4006</v>
      </c>
      <c r="D262" s="520"/>
      <c r="E262" s="520"/>
      <c r="F262" s="508"/>
      <c r="G262" s="520"/>
      <c r="H262" s="520"/>
      <c r="I262" s="520"/>
      <c r="J262" s="520"/>
      <c r="K262" s="520"/>
      <c r="L262" s="520"/>
      <c r="M262" s="520"/>
      <c r="N262" s="520"/>
      <c r="O262" s="520"/>
      <c r="P262" s="520"/>
      <c r="Q262" s="520"/>
      <c r="R262" s="520"/>
      <c r="S262" s="520"/>
      <c r="T262" s="520"/>
      <c r="U262" s="520"/>
      <c r="V262" s="520"/>
      <c r="W262" s="520"/>
      <c r="X262" s="520"/>
      <c r="Y262" s="520"/>
      <c r="Z262" s="520"/>
      <c r="AA262" s="520"/>
      <c r="AB262" s="520"/>
      <c r="AC262" s="520"/>
      <c r="AD262" s="520"/>
      <c r="AE262" s="520"/>
      <c r="AF262" s="520"/>
      <c r="AG262" s="520"/>
      <c r="AH262" s="520"/>
      <c r="AI262" s="520"/>
      <c r="AJ262" s="520"/>
      <c r="AK262" s="520"/>
      <c r="AL262" s="520"/>
      <c r="AM262" s="520"/>
      <c r="AN262" s="520"/>
      <c r="AO262" s="520"/>
      <c r="AP262" s="520"/>
      <c r="AQ262" s="520"/>
      <c r="AR262" s="520"/>
      <c r="AS262" s="520"/>
      <c r="AT262" s="520"/>
      <c r="AU262" s="520"/>
      <c r="AV262" s="520"/>
      <c r="AW262" s="520"/>
      <c r="AX262" s="520"/>
      <c r="AY262" s="520"/>
      <c r="AZ262" s="520"/>
      <c r="BA262" s="520"/>
      <c r="BB262" s="520"/>
      <c r="BC262" s="520"/>
      <c r="BD262" s="520"/>
      <c r="BE262" s="520"/>
      <c r="BF262" s="520"/>
      <c r="BG262" s="520"/>
      <c r="BH262" s="520"/>
      <c r="BI262" s="520"/>
      <c r="BJ262" s="520"/>
      <c r="BK262" s="520"/>
      <c r="BL262" s="520"/>
      <c r="BM262" s="520"/>
      <c r="BN262" s="520"/>
      <c r="BO262" s="520"/>
      <c r="BP262" s="520"/>
      <c r="BQ262" s="520"/>
      <c r="BR262" s="520"/>
      <c r="BS262" s="520"/>
      <c r="BT262" s="520"/>
      <c r="BU262" s="520"/>
      <c r="BV262" s="520"/>
      <c r="BW262" s="520"/>
      <c r="BX262" s="520"/>
      <c r="BY262" s="520"/>
      <c r="BZ262" s="520"/>
      <c r="CA262" s="520"/>
      <c r="CB262" s="520"/>
      <c r="CC262" s="520"/>
      <c r="CD262" s="520"/>
      <c r="CE262" s="520"/>
      <c r="CF262" s="520"/>
      <c r="CG262" s="520"/>
      <c r="CH262" s="520"/>
      <c r="CI262" s="520"/>
      <c r="CJ262" s="520"/>
      <c r="CK262" s="520"/>
      <c r="CL262" s="520"/>
      <c r="CM262" s="520"/>
      <c r="CN262" s="520"/>
      <c r="CO262" s="520"/>
      <c r="CP262" s="520"/>
      <c r="CQ262" s="520"/>
      <c r="CR262" s="520"/>
      <c r="CS262" s="520"/>
      <c r="CT262" s="520"/>
      <c r="CU262" s="520"/>
      <c r="CV262" s="520"/>
      <c r="CW262" s="520"/>
      <c r="CX262" s="520"/>
      <c r="CY262" s="520"/>
      <c r="CZ262" s="520"/>
      <c r="DA262" s="520"/>
      <c r="DB262" s="520"/>
      <c r="DC262" s="520"/>
      <c r="DD262" s="520"/>
      <c r="DE262" s="520"/>
      <c r="DF262" s="520"/>
      <c r="DG262" s="520"/>
      <c r="DH262" s="520"/>
      <c r="DI262" s="520"/>
      <c r="DJ262" s="520"/>
      <c r="DK262" s="520"/>
      <c r="DL262" s="520"/>
      <c r="DM262" s="520"/>
      <c r="DN262" s="520"/>
      <c r="DO262" s="520"/>
      <c r="DP262" s="520"/>
      <c r="DQ262" s="520"/>
      <c r="DR262" s="520"/>
      <c r="DS262" s="520"/>
      <c r="DT262" s="520"/>
      <c r="DU262" s="520"/>
      <c r="DV262" s="520"/>
      <c r="DW262" s="520"/>
      <c r="DX262" s="520"/>
      <c r="DY262" s="520"/>
      <c r="DZ262" s="520"/>
      <c r="EA262" s="520"/>
      <c r="EB262" s="520"/>
      <c r="EC262" s="520"/>
      <c r="ED262" s="520"/>
      <c r="EE262" s="520"/>
      <c r="EF262" s="520"/>
      <c r="EG262" s="520"/>
      <c r="EH262" s="520"/>
      <c r="EI262" s="520"/>
      <c r="EJ262" s="520"/>
      <c r="EK262" s="520"/>
      <c r="EL262" s="520"/>
      <c r="EM262" s="520"/>
      <c r="EN262" s="520"/>
      <c r="EO262" s="520"/>
      <c r="EP262" s="520"/>
      <c r="EQ262" s="520"/>
      <c r="ER262" s="520"/>
      <c r="ES262" s="520"/>
      <c r="ET262" s="520"/>
      <c r="EU262" s="520"/>
      <c r="EV262" s="520"/>
      <c r="EW262" s="520"/>
      <c r="EX262" s="520"/>
      <c r="EY262" s="520"/>
      <c r="EZ262" s="520"/>
      <c r="FA262" s="520"/>
      <c r="FB262" s="520"/>
      <c r="FC262" s="520"/>
      <c r="FD262" s="520"/>
      <c r="FE262" s="520"/>
      <c r="FF262" s="520"/>
      <c r="FG262" s="520"/>
      <c r="FH262" s="520"/>
      <c r="FI262" s="520"/>
      <c r="FJ262" s="520"/>
      <c r="FK262" s="520"/>
      <c r="FL262" s="520"/>
      <c r="FM262" s="520"/>
      <c r="FN262" s="520"/>
      <c r="FO262" s="520"/>
      <c r="FP262" s="520"/>
      <c r="FQ262" s="520"/>
      <c r="FR262" s="520"/>
      <c r="FS262" s="520"/>
      <c r="FT262" s="520"/>
      <c r="FU262" s="520"/>
      <c r="FV262" s="520"/>
      <c r="FW262" s="520"/>
      <c r="FX262" s="520"/>
      <c r="FY262" s="520"/>
      <c r="FZ262" s="520"/>
      <c r="GA262" s="520"/>
      <c r="GB262" s="520"/>
      <c r="GC262" s="520"/>
      <c r="GD262" s="520"/>
      <c r="GE262" s="520"/>
      <c r="GF262" s="520"/>
      <c r="GG262" s="520"/>
      <c r="GH262" s="520"/>
      <c r="GI262" s="520"/>
      <c r="GJ262" s="520"/>
      <c r="GK262" s="520"/>
      <c r="GL262" s="520"/>
      <c r="GM262" s="520"/>
      <c r="GN262" s="520"/>
      <c r="GO262" s="520"/>
      <c r="GP262" s="520"/>
      <c r="GQ262" s="520"/>
      <c r="GR262" s="520"/>
      <c r="GS262" s="520"/>
      <c r="GT262" s="520"/>
      <c r="GU262" s="520"/>
      <c r="GV262" s="520"/>
    </row>
    <row r="263" spans="1:204" ht="15">
      <c r="A263" s="506" t="s">
        <v>3828</v>
      </c>
      <c r="B263" s="506"/>
      <c r="C263" s="506" t="s">
        <v>3829</v>
      </c>
      <c r="D263" s="506"/>
      <c r="E263" s="507" t="s">
        <v>3830</v>
      </c>
      <c r="F263" s="507" t="s">
        <v>3831</v>
      </c>
      <c r="G263" s="507" t="s">
        <v>2683</v>
      </c>
      <c r="H263" s="520"/>
      <c r="I263" s="520"/>
      <c r="J263" s="520"/>
      <c r="K263" s="520"/>
      <c r="L263" s="520"/>
      <c r="M263" s="520"/>
      <c r="N263" s="520"/>
      <c r="O263" s="520"/>
      <c r="P263" s="520"/>
      <c r="Q263" s="520"/>
      <c r="R263" s="520"/>
      <c r="S263" s="520"/>
      <c r="T263" s="520"/>
      <c r="U263" s="520"/>
      <c r="V263" s="520"/>
      <c r="W263" s="520"/>
      <c r="X263" s="520"/>
      <c r="Y263" s="520"/>
      <c r="Z263" s="520"/>
      <c r="AA263" s="520"/>
      <c r="AB263" s="520"/>
      <c r="AC263" s="520"/>
      <c r="AD263" s="520"/>
      <c r="AE263" s="520"/>
      <c r="AF263" s="520"/>
      <c r="AG263" s="520"/>
      <c r="AH263" s="520"/>
      <c r="AI263" s="520"/>
      <c r="AJ263" s="520"/>
      <c r="AK263" s="520"/>
      <c r="AL263" s="520"/>
      <c r="AM263" s="520"/>
      <c r="AN263" s="520"/>
      <c r="AO263" s="520"/>
      <c r="AP263" s="520"/>
      <c r="AQ263" s="520"/>
      <c r="AR263" s="520"/>
      <c r="AS263" s="520"/>
      <c r="AT263" s="520"/>
      <c r="AU263" s="520"/>
      <c r="AV263" s="520"/>
      <c r="AW263" s="520"/>
      <c r="AX263" s="520"/>
      <c r="AY263" s="520"/>
      <c r="AZ263" s="520"/>
      <c r="BA263" s="520"/>
      <c r="BB263" s="520"/>
      <c r="BC263" s="520"/>
      <c r="BD263" s="520"/>
      <c r="BE263" s="520"/>
      <c r="BF263" s="520"/>
      <c r="BG263" s="520"/>
      <c r="BH263" s="520"/>
      <c r="BI263" s="520"/>
      <c r="BJ263" s="520"/>
      <c r="BK263" s="520"/>
      <c r="BL263" s="520"/>
      <c r="BM263" s="520"/>
      <c r="BN263" s="520"/>
      <c r="BO263" s="520"/>
      <c r="BP263" s="520"/>
      <c r="BQ263" s="520"/>
      <c r="BR263" s="520"/>
      <c r="BS263" s="520"/>
      <c r="BT263" s="520"/>
      <c r="BU263" s="520"/>
      <c r="BV263" s="520"/>
      <c r="BW263" s="520"/>
      <c r="BX263" s="520"/>
      <c r="BY263" s="520"/>
      <c r="BZ263" s="520"/>
      <c r="CA263" s="520"/>
      <c r="CB263" s="520"/>
      <c r="CC263" s="520"/>
      <c r="CD263" s="520"/>
      <c r="CE263" s="520"/>
      <c r="CF263" s="520"/>
      <c r="CG263" s="520"/>
      <c r="CH263" s="520"/>
      <c r="CI263" s="520"/>
      <c r="CJ263" s="520"/>
      <c r="CK263" s="520"/>
      <c r="CL263" s="520"/>
      <c r="CM263" s="520"/>
      <c r="CN263" s="520"/>
      <c r="CO263" s="520"/>
      <c r="CP263" s="520"/>
      <c r="CQ263" s="520"/>
      <c r="CR263" s="520"/>
      <c r="CS263" s="520"/>
      <c r="CT263" s="520"/>
      <c r="CU263" s="520"/>
      <c r="CV263" s="520"/>
      <c r="CW263" s="520"/>
      <c r="CX263" s="520"/>
      <c r="CY263" s="520"/>
      <c r="CZ263" s="520"/>
      <c r="DA263" s="520"/>
      <c r="DB263" s="520"/>
      <c r="DC263" s="520"/>
      <c r="DD263" s="520"/>
      <c r="DE263" s="520"/>
      <c r="DF263" s="520"/>
      <c r="DG263" s="520"/>
      <c r="DH263" s="520"/>
      <c r="DI263" s="520"/>
      <c r="DJ263" s="520"/>
      <c r="DK263" s="520"/>
      <c r="DL263" s="520"/>
      <c r="DM263" s="520"/>
      <c r="DN263" s="520"/>
      <c r="DO263" s="520"/>
      <c r="DP263" s="520"/>
      <c r="DQ263" s="520"/>
      <c r="DR263" s="520"/>
      <c r="DS263" s="520"/>
      <c r="DT263" s="520"/>
      <c r="DU263" s="520"/>
      <c r="DV263" s="520"/>
      <c r="DW263" s="520"/>
      <c r="DX263" s="520"/>
      <c r="DY263" s="520"/>
      <c r="DZ263" s="520"/>
      <c r="EA263" s="520"/>
      <c r="EB263" s="520"/>
      <c r="EC263" s="520"/>
      <c r="ED263" s="520"/>
      <c r="EE263" s="520"/>
      <c r="EF263" s="520"/>
      <c r="EG263" s="520"/>
      <c r="EH263" s="520"/>
      <c r="EI263" s="520"/>
      <c r="EJ263" s="520"/>
      <c r="EK263" s="520"/>
      <c r="EL263" s="520"/>
      <c r="EM263" s="520"/>
      <c r="EN263" s="520"/>
      <c r="EO263" s="520"/>
      <c r="EP263" s="520"/>
      <c r="EQ263" s="520"/>
      <c r="ER263" s="520"/>
      <c r="ES263" s="520"/>
      <c r="ET263" s="520"/>
      <c r="EU263" s="520"/>
      <c r="EV263" s="520"/>
      <c r="EW263" s="520"/>
      <c r="EX263" s="520"/>
      <c r="EY263" s="520"/>
      <c r="EZ263" s="520"/>
      <c r="FA263" s="520"/>
      <c r="FB263" s="520"/>
      <c r="FC263" s="520"/>
      <c r="FD263" s="520"/>
      <c r="FE263" s="520"/>
      <c r="FF263" s="520"/>
      <c r="FG263" s="520"/>
      <c r="FH263" s="520"/>
      <c r="FI263" s="520"/>
      <c r="FJ263" s="520"/>
      <c r="FK263" s="520"/>
      <c r="FL263" s="520"/>
      <c r="FM263" s="520"/>
      <c r="FN263" s="520"/>
      <c r="FO263" s="520"/>
      <c r="FP263" s="520"/>
      <c r="FQ263" s="520"/>
      <c r="FR263" s="520"/>
      <c r="FS263" s="520"/>
      <c r="FT263" s="520"/>
      <c r="FU263" s="520"/>
      <c r="FV263" s="520"/>
      <c r="FW263" s="520"/>
      <c r="FX263" s="520"/>
      <c r="FY263" s="520"/>
      <c r="FZ263" s="520"/>
      <c r="GA263" s="520"/>
      <c r="GB263" s="520"/>
      <c r="GC263" s="520"/>
      <c r="GD263" s="520"/>
      <c r="GE263" s="520"/>
      <c r="GF263" s="520"/>
      <c r="GG263" s="520"/>
      <c r="GH263" s="520"/>
      <c r="GI263" s="520"/>
      <c r="GJ263" s="520"/>
      <c r="GK263" s="520"/>
      <c r="GL263" s="520"/>
      <c r="GM263" s="520"/>
      <c r="GN263" s="520"/>
      <c r="GO263" s="520"/>
      <c r="GP263" s="520"/>
      <c r="GQ263" s="520"/>
      <c r="GR263" s="520"/>
      <c r="GS263" s="520"/>
      <c r="GT263" s="520"/>
      <c r="GU263" s="520"/>
      <c r="GV263" s="520"/>
    </row>
    <row r="264" spans="1:204" ht="15">
      <c r="A264" s="565">
        <v>1</v>
      </c>
      <c r="B264" s="566"/>
      <c r="C264" s="567" t="s">
        <v>4007</v>
      </c>
      <c r="D264" s="565">
        <v>1</v>
      </c>
      <c r="E264" s="565" t="s">
        <v>549</v>
      </c>
      <c r="F264" s="571">
        <v>0</v>
      </c>
      <c r="G264" s="555">
        <f aca="true" t="shared" si="14" ref="G264:G273">F264*D264</f>
        <v>0</v>
      </c>
      <c r="H264" s="520"/>
      <c r="I264" s="520"/>
      <c r="J264" s="520"/>
      <c r="K264" s="520"/>
      <c r="L264" s="520"/>
      <c r="M264" s="520"/>
      <c r="N264" s="520"/>
      <c r="O264" s="520"/>
      <c r="P264" s="520"/>
      <c r="Q264" s="520"/>
      <c r="R264" s="520"/>
      <c r="S264" s="520"/>
      <c r="T264" s="520"/>
      <c r="U264" s="520"/>
      <c r="V264" s="520"/>
      <c r="W264" s="520"/>
      <c r="X264" s="520"/>
      <c r="Y264" s="520"/>
      <c r="Z264" s="520"/>
      <c r="AA264" s="520"/>
      <c r="AB264" s="520"/>
      <c r="AC264" s="520"/>
      <c r="AD264" s="520"/>
      <c r="AE264" s="520"/>
      <c r="AF264" s="520"/>
      <c r="AG264" s="520"/>
      <c r="AH264" s="520"/>
      <c r="AI264" s="520"/>
      <c r="AJ264" s="520"/>
      <c r="AK264" s="520"/>
      <c r="AL264" s="520"/>
      <c r="AM264" s="520"/>
      <c r="AN264" s="520"/>
      <c r="AO264" s="520"/>
      <c r="AP264" s="520"/>
      <c r="AQ264" s="520"/>
      <c r="AR264" s="520"/>
      <c r="AS264" s="520"/>
      <c r="AT264" s="520"/>
      <c r="AU264" s="520"/>
      <c r="AV264" s="520"/>
      <c r="AW264" s="520"/>
      <c r="AX264" s="520"/>
      <c r="AY264" s="520"/>
      <c r="AZ264" s="520"/>
      <c r="BA264" s="520"/>
      <c r="BB264" s="520"/>
      <c r="BC264" s="520"/>
      <c r="BD264" s="520"/>
      <c r="BE264" s="520"/>
      <c r="BF264" s="520"/>
      <c r="BG264" s="520"/>
      <c r="BH264" s="520"/>
      <c r="BI264" s="520"/>
      <c r="BJ264" s="520"/>
      <c r="BK264" s="520"/>
      <c r="BL264" s="520"/>
      <c r="BM264" s="520"/>
      <c r="BN264" s="520"/>
      <c r="BO264" s="520"/>
      <c r="BP264" s="520"/>
      <c r="BQ264" s="520"/>
      <c r="BR264" s="520"/>
      <c r="BS264" s="520"/>
      <c r="BT264" s="520"/>
      <c r="BU264" s="520"/>
      <c r="BV264" s="520"/>
      <c r="BW264" s="520"/>
      <c r="BX264" s="520"/>
      <c r="BY264" s="520"/>
      <c r="BZ264" s="520"/>
      <c r="CA264" s="520"/>
      <c r="CB264" s="520"/>
      <c r="CC264" s="520"/>
      <c r="CD264" s="520"/>
      <c r="CE264" s="520"/>
      <c r="CF264" s="520"/>
      <c r="CG264" s="520"/>
      <c r="CH264" s="520"/>
      <c r="CI264" s="520"/>
      <c r="CJ264" s="520"/>
      <c r="CK264" s="520"/>
      <c r="CL264" s="520"/>
      <c r="CM264" s="520"/>
      <c r="CN264" s="520"/>
      <c r="CO264" s="520"/>
      <c r="CP264" s="520"/>
      <c r="CQ264" s="520"/>
      <c r="CR264" s="520"/>
      <c r="CS264" s="520"/>
      <c r="CT264" s="520"/>
      <c r="CU264" s="520"/>
      <c r="CV264" s="520"/>
      <c r="CW264" s="520"/>
      <c r="CX264" s="520"/>
      <c r="CY264" s="520"/>
      <c r="CZ264" s="520"/>
      <c r="DA264" s="520"/>
      <c r="DB264" s="520"/>
      <c r="DC264" s="520"/>
      <c r="DD264" s="520"/>
      <c r="DE264" s="520"/>
      <c r="DF264" s="520"/>
      <c r="DG264" s="520"/>
      <c r="DH264" s="520"/>
      <c r="DI264" s="520"/>
      <c r="DJ264" s="520"/>
      <c r="DK264" s="520"/>
      <c r="DL264" s="520"/>
      <c r="DM264" s="520"/>
      <c r="DN264" s="520"/>
      <c r="DO264" s="520"/>
      <c r="DP264" s="520"/>
      <c r="DQ264" s="520"/>
      <c r="DR264" s="520"/>
      <c r="DS264" s="520"/>
      <c r="DT264" s="520"/>
      <c r="DU264" s="520"/>
      <c r="DV264" s="520"/>
      <c r="DW264" s="520"/>
      <c r="DX264" s="520"/>
      <c r="DY264" s="520"/>
      <c r="DZ264" s="520"/>
      <c r="EA264" s="520"/>
      <c r="EB264" s="520"/>
      <c r="EC264" s="520"/>
      <c r="ED264" s="520"/>
      <c r="EE264" s="520"/>
      <c r="EF264" s="520"/>
      <c r="EG264" s="520"/>
      <c r="EH264" s="520"/>
      <c r="EI264" s="520"/>
      <c r="EJ264" s="520"/>
      <c r="EK264" s="520"/>
      <c r="EL264" s="520"/>
      <c r="EM264" s="520"/>
      <c r="EN264" s="520"/>
      <c r="EO264" s="520"/>
      <c r="EP264" s="520"/>
      <c r="EQ264" s="520"/>
      <c r="ER264" s="520"/>
      <c r="ES264" s="520"/>
      <c r="ET264" s="520"/>
      <c r="EU264" s="520"/>
      <c r="EV264" s="520"/>
      <c r="EW264" s="520"/>
      <c r="EX264" s="520"/>
      <c r="EY264" s="520"/>
      <c r="EZ264" s="520"/>
      <c r="FA264" s="520"/>
      <c r="FB264" s="520"/>
      <c r="FC264" s="520"/>
      <c r="FD264" s="520"/>
      <c r="FE264" s="520"/>
      <c r="FF264" s="520"/>
      <c r="FG264" s="520"/>
      <c r="FH264" s="520"/>
      <c r="FI264" s="520"/>
      <c r="FJ264" s="520"/>
      <c r="FK264" s="520"/>
      <c r="FL264" s="520"/>
      <c r="FM264" s="520"/>
      <c r="FN264" s="520"/>
      <c r="FO264" s="520"/>
      <c r="FP264" s="520"/>
      <c r="FQ264" s="520"/>
      <c r="FR264" s="520"/>
      <c r="FS264" s="520"/>
      <c r="FT264" s="520"/>
      <c r="FU264" s="520"/>
      <c r="FV264" s="520"/>
      <c r="FW264" s="520"/>
      <c r="FX264" s="520"/>
      <c r="FY264" s="520"/>
      <c r="FZ264" s="520"/>
      <c r="GA264" s="520"/>
      <c r="GB264" s="520"/>
      <c r="GC264" s="520"/>
      <c r="GD264" s="520"/>
      <c r="GE264" s="520"/>
      <c r="GF264" s="520"/>
      <c r="GG264" s="520"/>
      <c r="GH264" s="520"/>
      <c r="GI264" s="520"/>
      <c r="GJ264" s="520"/>
      <c r="GK264" s="520"/>
      <c r="GL264" s="520"/>
      <c r="GM264" s="520"/>
      <c r="GN264" s="520"/>
      <c r="GO264" s="520"/>
      <c r="GP264" s="520"/>
      <c r="GQ264" s="520"/>
      <c r="GR264" s="520"/>
      <c r="GS264" s="520"/>
      <c r="GT264" s="520"/>
      <c r="GU264" s="520"/>
      <c r="GV264" s="520"/>
    </row>
    <row r="265" spans="1:204" ht="15">
      <c r="A265" s="565">
        <v>2</v>
      </c>
      <c r="B265" s="566"/>
      <c r="C265" s="565" t="s">
        <v>4008</v>
      </c>
      <c r="D265" s="565">
        <v>3</v>
      </c>
      <c r="E265" s="565" t="s">
        <v>222</v>
      </c>
      <c r="F265" s="571">
        <v>0</v>
      </c>
      <c r="G265" s="555">
        <f t="shared" si="14"/>
        <v>0</v>
      </c>
      <c r="H265" s="520"/>
      <c r="I265" s="520"/>
      <c r="J265" s="520"/>
      <c r="K265" s="520"/>
      <c r="L265" s="520"/>
      <c r="M265" s="520"/>
      <c r="N265" s="520"/>
      <c r="O265" s="520"/>
      <c r="P265" s="520"/>
      <c r="Q265" s="520"/>
      <c r="R265" s="520"/>
      <c r="S265" s="520"/>
      <c r="T265" s="520"/>
      <c r="U265" s="520"/>
      <c r="V265" s="520"/>
      <c r="W265" s="520"/>
      <c r="X265" s="520"/>
      <c r="Y265" s="520"/>
      <c r="Z265" s="520"/>
      <c r="AA265" s="520"/>
      <c r="AB265" s="520"/>
      <c r="AC265" s="520"/>
      <c r="AD265" s="520"/>
      <c r="AE265" s="520"/>
      <c r="AF265" s="520"/>
      <c r="AG265" s="520"/>
      <c r="AH265" s="520"/>
      <c r="AI265" s="520"/>
      <c r="AJ265" s="520"/>
      <c r="AK265" s="520"/>
      <c r="AL265" s="520"/>
      <c r="AM265" s="520"/>
      <c r="AN265" s="520"/>
      <c r="AO265" s="520"/>
      <c r="AP265" s="520"/>
      <c r="AQ265" s="520"/>
      <c r="AR265" s="520"/>
      <c r="AS265" s="520"/>
      <c r="AT265" s="520"/>
      <c r="AU265" s="520"/>
      <c r="AV265" s="520"/>
      <c r="AW265" s="520"/>
      <c r="AX265" s="520"/>
      <c r="AY265" s="520"/>
      <c r="AZ265" s="520"/>
      <c r="BA265" s="520"/>
      <c r="BB265" s="520"/>
      <c r="BC265" s="520"/>
      <c r="BD265" s="520"/>
      <c r="BE265" s="520"/>
      <c r="BF265" s="520"/>
      <c r="BG265" s="520"/>
      <c r="BH265" s="520"/>
      <c r="BI265" s="520"/>
      <c r="BJ265" s="520"/>
      <c r="BK265" s="520"/>
      <c r="BL265" s="520"/>
      <c r="BM265" s="520"/>
      <c r="BN265" s="520"/>
      <c r="BO265" s="520"/>
      <c r="BP265" s="520"/>
      <c r="BQ265" s="520"/>
      <c r="BR265" s="520"/>
      <c r="BS265" s="520"/>
      <c r="BT265" s="520"/>
      <c r="BU265" s="520"/>
      <c r="BV265" s="520"/>
      <c r="BW265" s="520"/>
      <c r="BX265" s="520"/>
      <c r="BY265" s="520"/>
      <c r="BZ265" s="520"/>
      <c r="CA265" s="520"/>
      <c r="CB265" s="520"/>
      <c r="CC265" s="520"/>
      <c r="CD265" s="520"/>
      <c r="CE265" s="520"/>
      <c r="CF265" s="520"/>
      <c r="CG265" s="520"/>
      <c r="CH265" s="520"/>
      <c r="CI265" s="520"/>
      <c r="CJ265" s="520"/>
      <c r="CK265" s="520"/>
      <c r="CL265" s="520"/>
      <c r="CM265" s="520"/>
      <c r="CN265" s="520"/>
      <c r="CO265" s="520"/>
      <c r="CP265" s="520"/>
      <c r="CQ265" s="520"/>
      <c r="CR265" s="520"/>
      <c r="CS265" s="520"/>
      <c r="CT265" s="520"/>
      <c r="CU265" s="520"/>
      <c r="CV265" s="520"/>
      <c r="CW265" s="520"/>
      <c r="CX265" s="520"/>
      <c r="CY265" s="520"/>
      <c r="CZ265" s="520"/>
      <c r="DA265" s="520"/>
      <c r="DB265" s="520"/>
      <c r="DC265" s="520"/>
      <c r="DD265" s="520"/>
      <c r="DE265" s="520"/>
      <c r="DF265" s="520"/>
      <c r="DG265" s="520"/>
      <c r="DH265" s="520"/>
      <c r="DI265" s="520"/>
      <c r="DJ265" s="520"/>
      <c r="DK265" s="520"/>
      <c r="DL265" s="520"/>
      <c r="DM265" s="520"/>
      <c r="DN265" s="520"/>
      <c r="DO265" s="520"/>
      <c r="DP265" s="520"/>
      <c r="DQ265" s="520"/>
      <c r="DR265" s="520"/>
      <c r="DS265" s="520"/>
      <c r="DT265" s="520"/>
      <c r="DU265" s="520"/>
      <c r="DV265" s="520"/>
      <c r="DW265" s="520"/>
      <c r="DX265" s="520"/>
      <c r="DY265" s="520"/>
      <c r="DZ265" s="520"/>
      <c r="EA265" s="520"/>
      <c r="EB265" s="520"/>
      <c r="EC265" s="520"/>
      <c r="ED265" s="520"/>
      <c r="EE265" s="520"/>
      <c r="EF265" s="520"/>
      <c r="EG265" s="520"/>
      <c r="EH265" s="520"/>
      <c r="EI265" s="520"/>
      <c r="EJ265" s="520"/>
      <c r="EK265" s="520"/>
      <c r="EL265" s="520"/>
      <c r="EM265" s="520"/>
      <c r="EN265" s="520"/>
      <c r="EO265" s="520"/>
      <c r="EP265" s="520"/>
      <c r="EQ265" s="520"/>
      <c r="ER265" s="520"/>
      <c r="ES265" s="520"/>
      <c r="ET265" s="520"/>
      <c r="EU265" s="520"/>
      <c r="EV265" s="520"/>
      <c r="EW265" s="520"/>
      <c r="EX265" s="520"/>
      <c r="EY265" s="520"/>
      <c r="EZ265" s="520"/>
      <c r="FA265" s="520"/>
      <c r="FB265" s="520"/>
      <c r="FC265" s="520"/>
      <c r="FD265" s="520"/>
      <c r="FE265" s="520"/>
      <c r="FF265" s="520"/>
      <c r="FG265" s="520"/>
      <c r="FH265" s="520"/>
      <c r="FI265" s="520"/>
      <c r="FJ265" s="520"/>
      <c r="FK265" s="520"/>
      <c r="FL265" s="520"/>
      <c r="FM265" s="520"/>
      <c r="FN265" s="520"/>
      <c r="FO265" s="520"/>
      <c r="FP265" s="520"/>
      <c r="FQ265" s="520"/>
      <c r="FR265" s="520"/>
      <c r="FS265" s="520"/>
      <c r="FT265" s="520"/>
      <c r="FU265" s="520"/>
      <c r="FV265" s="520"/>
      <c r="FW265" s="520"/>
      <c r="FX265" s="520"/>
      <c r="FY265" s="520"/>
      <c r="FZ265" s="520"/>
      <c r="GA265" s="520"/>
      <c r="GB265" s="520"/>
      <c r="GC265" s="520"/>
      <c r="GD265" s="520"/>
      <c r="GE265" s="520"/>
      <c r="GF265" s="520"/>
      <c r="GG265" s="520"/>
      <c r="GH265" s="520"/>
      <c r="GI265" s="520"/>
      <c r="GJ265" s="520"/>
      <c r="GK265" s="520"/>
      <c r="GL265" s="520"/>
      <c r="GM265" s="520"/>
      <c r="GN265" s="520"/>
      <c r="GO265" s="520"/>
      <c r="GP265" s="520"/>
      <c r="GQ265" s="520"/>
      <c r="GR265" s="520"/>
      <c r="GS265" s="520"/>
      <c r="GT265" s="520"/>
      <c r="GU265" s="520"/>
      <c r="GV265" s="520"/>
    </row>
    <row r="266" spans="1:204" ht="15">
      <c r="A266" s="565">
        <v>3</v>
      </c>
      <c r="B266" s="566"/>
      <c r="C266" s="568" t="s">
        <v>4009</v>
      </c>
      <c r="D266" s="565">
        <v>1</v>
      </c>
      <c r="E266" s="565" t="s">
        <v>222</v>
      </c>
      <c r="F266" s="571">
        <v>0</v>
      </c>
      <c r="G266" s="555">
        <f t="shared" si="14"/>
        <v>0</v>
      </c>
      <c r="H266" s="520"/>
      <c r="I266" s="520"/>
      <c r="J266" s="520"/>
      <c r="K266" s="520"/>
      <c r="L266" s="520"/>
      <c r="M266" s="520"/>
      <c r="N266" s="520"/>
      <c r="O266" s="520"/>
      <c r="P266" s="520"/>
      <c r="Q266" s="520"/>
      <c r="R266" s="520"/>
      <c r="S266" s="520"/>
      <c r="T266" s="520"/>
      <c r="U266" s="520"/>
      <c r="V266" s="520"/>
      <c r="W266" s="520"/>
      <c r="X266" s="520"/>
      <c r="Y266" s="520"/>
      <c r="Z266" s="520"/>
      <c r="AA266" s="520"/>
      <c r="AB266" s="520"/>
      <c r="AC266" s="520"/>
      <c r="AD266" s="520"/>
      <c r="AE266" s="520"/>
      <c r="AF266" s="520"/>
      <c r="AG266" s="520"/>
      <c r="AH266" s="520"/>
      <c r="AI266" s="520"/>
      <c r="AJ266" s="520"/>
      <c r="AK266" s="520"/>
      <c r="AL266" s="520"/>
      <c r="AM266" s="520"/>
      <c r="AN266" s="520"/>
      <c r="AO266" s="520"/>
      <c r="AP266" s="520"/>
      <c r="AQ266" s="520"/>
      <c r="AR266" s="520"/>
      <c r="AS266" s="520"/>
      <c r="AT266" s="520"/>
      <c r="AU266" s="520"/>
      <c r="AV266" s="520"/>
      <c r="AW266" s="520"/>
      <c r="AX266" s="520"/>
      <c r="AY266" s="520"/>
      <c r="AZ266" s="520"/>
      <c r="BA266" s="520"/>
      <c r="BB266" s="520"/>
      <c r="BC266" s="520"/>
      <c r="BD266" s="520"/>
      <c r="BE266" s="520"/>
      <c r="BF266" s="520"/>
      <c r="BG266" s="520"/>
      <c r="BH266" s="520"/>
      <c r="BI266" s="520"/>
      <c r="BJ266" s="520"/>
      <c r="BK266" s="520"/>
      <c r="BL266" s="520"/>
      <c r="BM266" s="520"/>
      <c r="BN266" s="520"/>
      <c r="BO266" s="520"/>
      <c r="BP266" s="520"/>
      <c r="BQ266" s="520"/>
      <c r="BR266" s="520"/>
      <c r="BS266" s="520"/>
      <c r="BT266" s="520"/>
      <c r="BU266" s="520"/>
      <c r="BV266" s="520"/>
      <c r="BW266" s="520"/>
      <c r="BX266" s="520"/>
      <c r="BY266" s="520"/>
      <c r="BZ266" s="520"/>
      <c r="CA266" s="520"/>
      <c r="CB266" s="520"/>
      <c r="CC266" s="520"/>
      <c r="CD266" s="520"/>
      <c r="CE266" s="520"/>
      <c r="CF266" s="520"/>
      <c r="CG266" s="520"/>
      <c r="CH266" s="520"/>
      <c r="CI266" s="520"/>
      <c r="CJ266" s="520"/>
      <c r="CK266" s="520"/>
      <c r="CL266" s="520"/>
      <c r="CM266" s="520"/>
      <c r="CN266" s="520"/>
      <c r="CO266" s="520"/>
      <c r="CP266" s="520"/>
      <c r="CQ266" s="520"/>
      <c r="CR266" s="520"/>
      <c r="CS266" s="520"/>
      <c r="CT266" s="520"/>
      <c r="CU266" s="520"/>
      <c r="CV266" s="520"/>
      <c r="CW266" s="520"/>
      <c r="CX266" s="520"/>
      <c r="CY266" s="520"/>
      <c r="CZ266" s="520"/>
      <c r="DA266" s="520"/>
      <c r="DB266" s="520"/>
      <c r="DC266" s="520"/>
      <c r="DD266" s="520"/>
      <c r="DE266" s="520"/>
      <c r="DF266" s="520"/>
      <c r="DG266" s="520"/>
      <c r="DH266" s="520"/>
      <c r="DI266" s="520"/>
      <c r="DJ266" s="520"/>
      <c r="DK266" s="520"/>
      <c r="DL266" s="520"/>
      <c r="DM266" s="520"/>
      <c r="DN266" s="520"/>
      <c r="DO266" s="520"/>
      <c r="DP266" s="520"/>
      <c r="DQ266" s="520"/>
      <c r="DR266" s="520"/>
      <c r="DS266" s="520"/>
      <c r="DT266" s="520"/>
      <c r="DU266" s="520"/>
      <c r="DV266" s="520"/>
      <c r="DW266" s="520"/>
      <c r="DX266" s="520"/>
      <c r="DY266" s="520"/>
      <c r="DZ266" s="520"/>
      <c r="EA266" s="520"/>
      <c r="EB266" s="520"/>
      <c r="EC266" s="520"/>
      <c r="ED266" s="520"/>
      <c r="EE266" s="520"/>
      <c r="EF266" s="520"/>
      <c r="EG266" s="520"/>
      <c r="EH266" s="520"/>
      <c r="EI266" s="520"/>
      <c r="EJ266" s="520"/>
      <c r="EK266" s="520"/>
      <c r="EL266" s="520"/>
      <c r="EM266" s="520"/>
      <c r="EN266" s="520"/>
      <c r="EO266" s="520"/>
      <c r="EP266" s="520"/>
      <c r="EQ266" s="520"/>
      <c r="ER266" s="520"/>
      <c r="ES266" s="520"/>
      <c r="ET266" s="520"/>
      <c r="EU266" s="520"/>
      <c r="EV266" s="520"/>
      <c r="EW266" s="520"/>
      <c r="EX266" s="520"/>
      <c r="EY266" s="520"/>
      <c r="EZ266" s="520"/>
      <c r="FA266" s="520"/>
      <c r="FB266" s="520"/>
      <c r="FC266" s="520"/>
      <c r="FD266" s="520"/>
      <c r="FE266" s="520"/>
      <c r="FF266" s="520"/>
      <c r="FG266" s="520"/>
      <c r="FH266" s="520"/>
      <c r="FI266" s="520"/>
      <c r="FJ266" s="520"/>
      <c r="FK266" s="520"/>
      <c r="FL266" s="520"/>
      <c r="FM266" s="520"/>
      <c r="FN266" s="520"/>
      <c r="FO266" s="520"/>
      <c r="FP266" s="520"/>
      <c r="FQ266" s="520"/>
      <c r="FR266" s="520"/>
      <c r="FS266" s="520"/>
      <c r="FT266" s="520"/>
      <c r="FU266" s="520"/>
      <c r="FV266" s="520"/>
      <c r="FW266" s="520"/>
      <c r="FX266" s="520"/>
      <c r="FY266" s="520"/>
      <c r="FZ266" s="520"/>
      <c r="GA266" s="520"/>
      <c r="GB266" s="520"/>
      <c r="GC266" s="520"/>
      <c r="GD266" s="520"/>
      <c r="GE266" s="520"/>
      <c r="GF266" s="520"/>
      <c r="GG266" s="520"/>
      <c r="GH266" s="520"/>
      <c r="GI266" s="520"/>
      <c r="GJ266" s="520"/>
      <c r="GK266" s="520"/>
      <c r="GL266" s="520"/>
      <c r="GM266" s="520"/>
      <c r="GN266" s="520"/>
      <c r="GO266" s="520"/>
      <c r="GP266" s="520"/>
      <c r="GQ266" s="520"/>
      <c r="GR266" s="520"/>
      <c r="GS266" s="520"/>
      <c r="GT266" s="520"/>
      <c r="GU266" s="520"/>
      <c r="GV266" s="520"/>
    </row>
    <row r="267" spans="1:204" ht="15">
      <c r="A267" s="565">
        <v>4</v>
      </c>
      <c r="B267" s="566"/>
      <c r="C267" s="565" t="s">
        <v>4010</v>
      </c>
      <c r="D267" s="565">
        <v>3</v>
      </c>
      <c r="E267" s="565" t="s">
        <v>222</v>
      </c>
      <c r="F267" s="571">
        <v>0</v>
      </c>
      <c r="G267" s="555">
        <f t="shared" si="14"/>
        <v>0</v>
      </c>
      <c r="H267" s="520"/>
      <c r="I267" s="520"/>
      <c r="J267" s="520"/>
      <c r="K267" s="520"/>
      <c r="L267" s="520"/>
      <c r="M267" s="520"/>
      <c r="N267" s="520"/>
      <c r="O267" s="520"/>
      <c r="P267" s="520"/>
      <c r="Q267" s="520"/>
      <c r="R267" s="520"/>
      <c r="S267" s="520"/>
      <c r="T267" s="520"/>
      <c r="U267" s="520"/>
      <c r="V267" s="520"/>
      <c r="W267" s="520"/>
      <c r="X267" s="520"/>
      <c r="Y267" s="520"/>
      <c r="Z267" s="520"/>
      <c r="AA267" s="520"/>
      <c r="AB267" s="520"/>
      <c r="AC267" s="520"/>
      <c r="AD267" s="520"/>
      <c r="AE267" s="520"/>
      <c r="AF267" s="520"/>
      <c r="AG267" s="520"/>
      <c r="AH267" s="520"/>
      <c r="AI267" s="520"/>
      <c r="AJ267" s="520"/>
      <c r="AK267" s="520"/>
      <c r="AL267" s="520"/>
      <c r="AM267" s="520"/>
      <c r="AN267" s="520"/>
      <c r="AO267" s="520"/>
      <c r="AP267" s="520"/>
      <c r="AQ267" s="520"/>
      <c r="AR267" s="520"/>
      <c r="AS267" s="520"/>
      <c r="AT267" s="520"/>
      <c r="AU267" s="520"/>
      <c r="AV267" s="520"/>
      <c r="AW267" s="520"/>
      <c r="AX267" s="520"/>
      <c r="AY267" s="520"/>
      <c r="AZ267" s="520"/>
      <c r="BA267" s="520"/>
      <c r="BB267" s="520"/>
      <c r="BC267" s="520"/>
      <c r="BD267" s="520"/>
      <c r="BE267" s="520"/>
      <c r="BF267" s="520"/>
      <c r="BG267" s="520"/>
      <c r="BH267" s="520"/>
      <c r="BI267" s="520"/>
      <c r="BJ267" s="520"/>
      <c r="BK267" s="520"/>
      <c r="BL267" s="520"/>
      <c r="BM267" s="520"/>
      <c r="BN267" s="520"/>
      <c r="BO267" s="520"/>
      <c r="BP267" s="520"/>
      <c r="BQ267" s="520"/>
      <c r="BR267" s="520"/>
      <c r="BS267" s="520"/>
      <c r="BT267" s="520"/>
      <c r="BU267" s="520"/>
      <c r="BV267" s="520"/>
      <c r="BW267" s="520"/>
      <c r="BX267" s="520"/>
      <c r="BY267" s="520"/>
      <c r="BZ267" s="520"/>
      <c r="CA267" s="520"/>
      <c r="CB267" s="520"/>
      <c r="CC267" s="520"/>
      <c r="CD267" s="520"/>
      <c r="CE267" s="520"/>
      <c r="CF267" s="520"/>
      <c r="CG267" s="520"/>
      <c r="CH267" s="520"/>
      <c r="CI267" s="520"/>
      <c r="CJ267" s="520"/>
      <c r="CK267" s="520"/>
      <c r="CL267" s="520"/>
      <c r="CM267" s="520"/>
      <c r="CN267" s="520"/>
      <c r="CO267" s="520"/>
      <c r="CP267" s="520"/>
      <c r="CQ267" s="520"/>
      <c r="CR267" s="520"/>
      <c r="CS267" s="520"/>
      <c r="CT267" s="520"/>
      <c r="CU267" s="520"/>
      <c r="CV267" s="520"/>
      <c r="CW267" s="520"/>
      <c r="CX267" s="520"/>
      <c r="CY267" s="520"/>
      <c r="CZ267" s="520"/>
      <c r="DA267" s="520"/>
      <c r="DB267" s="520"/>
      <c r="DC267" s="520"/>
      <c r="DD267" s="520"/>
      <c r="DE267" s="520"/>
      <c r="DF267" s="520"/>
      <c r="DG267" s="520"/>
      <c r="DH267" s="520"/>
      <c r="DI267" s="520"/>
      <c r="DJ267" s="520"/>
      <c r="DK267" s="520"/>
      <c r="DL267" s="520"/>
      <c r="DM267" s="520"/>
      <c r="DN267" s="520"/>
      <c r="DO267" s="520"/>
      <c r="DP267" s="520"/>
      <c r="DQ267" s="520"/>
      <c r="DR267" s="520"/>
      <c r="DS267" s="520"/>
      <c r="DT267" s="520"/>
      <c r="DU267" s="520"/>
      <c r="DV267" s="520"/>
      <c r="DW267" s="520"/>
      <c r="DX267" s="520"/>
      <c r="DY267" s="520"/>
      <c r="DZ267" s="520"/>
      <c r="EA267" s="520"/>
      <c r="EB267" s="520"/>
      <c r="EC267" s="520"/>
      <c r="ED267" s="520"/>
      <c r="EE267" s="520"/>
      <c r="EF267" s="520"/>
      <c r="EG267" s="520"/>
      <c r="EH267" s="520"/>
      <c r="EI267" s="520"/>
      <c r="EJ267" s="520"/>
      <c r="EK267" s="520"/>
      <c r="EL267" s="520"/>
      <c r="EM267" s="520"/>
      <c r="EN267" s="520"/>
      <c r="EO267" s="520"/>
      <c r="EP267" s="520"/>
      <c r="EQ267" s="520"/>
      <c r="ER267" s="520"/>
      <c r="ES267" s="520"/>
      <c r="ET267" s="520"/>
      <c r="EU267" s="520"/>
      <c r="EV267" s="520"/>
      <c r="EW267" s="520"/>
      <c r="EX267" s="520"/>
      <c r="EY267" s="520"/>
      <c r="EZ267" s="520"/>
      <c r="FA267" s="520"/>
      <c r="FB267" s="520"/>
      <c r="FC267" s="520"/>
      <c r="FD267" s="520"/>
      <c r="FE267" s="520"/>
      <c r="FF267" s="520"/>
      <c r="FG267" s="520"/>
      <c r="FH267" s="520"/>
      <c r="FI267" s="520"/>
      <c r="FJ267" s="520"/>
      <c r="FK267" s="520"/>
      <c r="FL267" s="520"/>
      <c r="FM267" s="520"/>
      <c r="FN267" s="520"/>
      <c r="FO267" s="520"/>
      <c r="FP267" s="520"/>
      <c r="FQ267" s="520"/>
      <c r="FR267" s="520"/>
      <c r="FS267" s="520"/>
      <c r="FT267" s="520"/>
      <c r="FU267" s="520"/>
      <c r="FV267" s="520"/>
      <c r="FW267" s="520"/>
      <c r="FX267" s="520"/>
      <c r="FY267" s="520"/>
      <c r="FZ267" s="520"/>
      <c r="GA267" s="520"/>
      <c r="GB267" s="520"/>
      <c r="GC267" s="520"/>
      <c r="GD267" s="520"/>
      <c r="GE267" s="520"/>
      <c r="GF267" s="520"/>
      <c r="GG267" s="520"/>
      <c r="GH267" s="520"/>
      <c r="GI267" s="520"/>
      <c r="GJ267" s="520"/>
      <c r="GK267" s="520"/>
      <c r="GL267" s="520"/>
      <c r="GM267" s="520"/>
      <c r="GN267" s="520"/>
      <c r="GO267" s="520"/>
      <c r="GP267" s="520"/>
      <c r="GQ267" s="520"/>
      <c r="GR267" s="520"/>
      <c r="GS267" s="520"/>
      <c r="GT267" s="520"/>
      <c r="GU267" s="520"/>
      <c r="GV267" s="520"/>
    </row>
    <row r="268" spans="1:204" ht="15">
      <c r="A268" s="565">
        <v>5</v>
      </c>
      <c r="B268" s="569"/>
      <c r="C268" s="568" t="s">
        <v>4011</v>
      </c>
      <c r="D268" s="565">
        <v>1</v>
      </c>
      <c r="E268" s="565" t="s">
        <v>222</v>
      </c>
      <c r="F268" s="571">
        <v>0</v>
      </c>
      <c r="G268" s="555">
        <f t="shared" si="14"/>
        <v>0</v>
      </c>
      <c r="H268" s="520"/>
      <c r="I268" s="520"/>
      <c r="J268" s="520"/>
      <c r="K268" s="520"/>
      <c r="L268" s="520"/>
      <c r="M268" s="520"/>
      <c r="N268" s="520"/>
      <c r="O268" s="520"/>
      <c r="P268" s="520"/>
      <c r="Q268" s="520"/>
      <c r="R268" s="520"/>
      <c r="S268" s="520"/>
      <c r="T268" s="520"/>
      <c r="U268" s="520"/>
      <c r="V268" s="520"/>
      <c r="W268" s="520"/>
      <c r="X268" s="520"/>
      <c r="Y268" s="520"/>
      <c r="Z268" s="520"/>
      <c r="AA268" s="520"/>
      <c r="AB268" s="520"/>
      <c r="AC268" s="520"/>
      <c r="AD268" s="520"/>
      <c r="AE268" s="520"/>
      <c r="AF268" s="520"/>
      <c r="AG268" s="520"/>
      <c r="AH268" s="520"/>
      <c r="AI268" s="520"/>
      <c r="AJ268" s="520"/>
      <c r="AK268" s="520"/>
      <c r="AL268" s="520"/>
      <c r="AM268" s="520"/>
      <c r="AN268" s="520"/>
      <c r="AO268" s="520"/>
      <c r="AP268" s="520"/>
      <c r="AQ268" s="520"/>
      <c r="AR268" s="520"/>
      <c r="AS268" s="520"/>
      <c r="AT268" s="520"/>
      <c r="AU268" s="520"/>
      <c r="AV268" s="520"/>
      <c r="AW268" s="520"/>
      <c r="AX268" s="520"/>
      <c r="AY268" s="520"/>
      <c r="AZ268" s="520"/>
      <c r="BA268" s="520"/>
      <c r="BB268" s="520"/>
      <c r="BC268" s="520"/>
      <c r="BD268" s="520"/>
      <c r="BE268" s="520"/>
      <c r="BF268" s="520"/>
      <c r="BG268" s="520"/>
      <c r="BH268" s="520"/>
      <c r="BI268" s="520"/>
      <c r="BJ268" s="520"/>
      <c r="BK268" s="520"/>
      <c r="BL268" s="520"/>
      <c r="BM268" s="520"/>
      <c r="BN268" s="520"/>
      <c r="BO268" s="520"/>
      <c r="BP268" s="520"/>
      <c r="BQ268" s="520"/>
      <c r="BR268" s="520"/>
      <c r="BS268" s="520"/>
      <c r="BT268" s="520"/>
      <c r="BU268" s="520"/>
      <c r="BV268" s="520"/>
      <c r="BW268" s="520"/>
      <c r="BX268" s="520"/>
      <c r="BY268" s="520"/>
      <c r="BZ268" s="520"/>
      <c r="CA268" s="520"/>
      <c r="CB268" s="520"/>
      <c r="CC268" s="520"/>
      <c r="CD268" s="520"/>
      <c r="CE268" s="520"/>
      <c r="CF268" s="520"/>
      <c r="CG268" s="520"/>
      <c r="CH268" s="520"/>
      <c r="CI268" s="520"/>
      <c r="CJ268" s="520"/>
      <c r="CK268" s="520"/>
      <c r="CL268" s="520"/>
      <c r="CM268" s="520"/>
      <c r="CN268" s="520"/>
      <c r="CO268" s="520"/>
      <c r="CP268" s="520"/>
      <c r="CQ268" s="520"/>
      <c r="CR268" s="520"/>
      <c r="CS268" s="520"/>
      <c r="CT268" s="520"/>
      <c r="CU268" s="520"/>
      <c r="CV268" s="520"/>
      <c r="CW268" s="520"/>
      <c r="CX268" s="520"/>
      <c r="CY268" s="520"/>
      <c r="CZ268" s="520"/>
      <c r="DA268" s="520"/>
      <c r="DB268" s="520"/>
      <c r="DC268" s="520"/>
      <c r="DD268" s="520"/>
      <c r="DE268" s="520"/>
      <c r="DF268" s="520"/>
      <c r="DG268" s="520"/>
      <c r="DH268" s="520"/>
      <c r="DI268" s="520"/>
      <c r="DJ268" s="520"/>
      <c r="DK268" s="520"/>
      <c r="DL268" s="520"/>
      <c r="DM268" s="520"/>
      <c r="DN268" s="520"/>
      <c r="DO268" s="520"/>
      <c r="DP268" s="520"/>
      <c r="DQ268" s="520"/>
      <c r="DR268" s="520"/>
      <c r="DS268" s="520"/>
      <c r="DT268" s="520"/>
      <c r="DU268" s="520"/>
      <c r="DV268" s="520"/>
      <c r="DW268" s="520"/>
      <c r="DX268" s="520"/>
      <c r="DY268" s="520"/>
      <c r="DZ268" s="520"/>
      <c r="EA268" s="520"/>
      <c r="EB268" s="520"/>
      <c r="EC268" s="520"/>
      <c r="ED268" s="520"/>
      <c r="EE268" s="520"/>
      <c r="EF268" s="520"/>
      <c r="EG268" s="520"/>
      <c r="EH268" s="520"/>
      <c r="EI268" s="520"/>
      <c r="EJ268" s="520"/>
      <c r="EK268" s="520"/>
      <c r="EL268" s="520"/>
      <c r="EM268" s="520"/>
      <c r="EN268" s="520"/>
      <c r="EO268" s="520"/>
      <c r="EP268" s="520"/>
      <c r="EQ268" s="520"/>
      <c r="ER268" s="520"/>
      <c r="ES268" s="520"/>
      <c r="ET268" s="520"/>
      <c r="EU268" s="520"/>
      <c r="EV268" s="520"/>
      <c r="EW268" s="520"/>
      <c r="EX268" s="520"/>
      <c r="EY268" s="520"/>
      <c r="EZ268" s="520"/>
      <c r="FA268" s="520"/>
      <c r="FB268" s="520"/>
      <c r="FC268" s="520"/>
      <c r="FD268" s="520"/>
      <c r="FE268" s="520"/>
      <c r="FF268" s="520"/>
      <c r="FG268" s="520"/>
      <c r="FH268" s="520"/>
      <c r="FI268" s="520"/>
      <c r="FJ268" s="520"/>
      <c r="FK268" s="520"/>
      <c r="FL268" s="520"/>
      <c r="FM268" s="520"/>
      <c r="FN268" s="520"/>
      <c r="FO268" s="520"/>
      <c r="FP268" s="520"/>
      <c r="FQ268" s="520"/>
      <c r="FR268" s="520"/>
      <c r="FS268" s="520"/>
      <c r="FT268" s="520"/>
      <c r="FU268" s="520"/>
      <c r="FV268" s="520"/>
      <c r="FW268" s="520"/>
      <c r="FX268" s="520"/>
      <c r="FY268" s="520"/>
      <c r="FZ268" s="520"/>
      <c r="GA268" s="520"/>
      <c r="GB268" s="520"/>
      <c r="GC268" s="520"/>
      <c r="GD268" s="520"/>
      <c r="GE268" s="520"/>
      <c r="GF268" s="520"/>
      <c r="GG268" s="520"/>
      <c r="GH268" s="520"/>
      <c r="GI268" s="520"/>
      <c r="GJ268" s="520"/>
      <c r="GK268" s="520"/>
      <c r="GL268" s="520"/>
      <c r="GM268" s="520"/>
      <c r="GN268" s="520"/>
      <c r="GO268" s="520"/>
      <c r="GP268" s="520"/>
      <c r="GQ268" s="520"/>
      <c r="GR268" s="520"/>
      <c r="GS268" s="520"/>
      <c r="GT268" s="520"/>
      <c r="GU268" s="520"/>
      <c r="GV268" s="520"/>
    </row>
    <row r="269" spans="1:204" ht="15">
      <c r="A269" s="565">
        <v>6</v>
      </c>
      <c r="B269" s="508"/>
      <c r="C269" s="567" t="s">
        <v>4012</v>
      </c>
      <c r="D269" s="565">
        <v>1</v>
      </c>
      <c r="E269" s="565" t="s">
        <v>222</v>
      </c>
      <c r="F269" s="571">
        <v>0</v>
      </c>
      <c r="G269" s="555">
        <f t="shared" si="14"/>
        <v>0</v>
      </c>
      <c r="H269" s="520"/>
      <c r="I269" s="520"/>
      <c r="J269" s="520"/>
      <c r="K269" s="520"/>
      <c r="L269" s="520"/>
      <c r="M269" s="520"/>
      <c r="N269" s="520"/>
      <c r="O269" s="520"/>
      <c r="P269" s="520"/>
      <c r="Q269" s="520"/>
      <c r="R269" s="520"/>
      <c r="S269" s="520"/>
      <c r="T269" s="520"/>
      <c r="U269" s="520"/>
      <c r="V269" s="520"/>
      <c r="W269" s="520"/>
      <c r="X269" s="520"/>
      <c r="Y269" s="520"/>
      <c r="Z269" s="520"/>
      <c r="AA269" s="520"/>
      <c r="AB269" s="520"/>
      <c r="AC269" s="520"/>
      <c r="AD269" s="520"/>
      <c r="AE269" s="520"/>
      <c r="AF269" s="520"/>
      <c r="AG269" s="520"/>
      <c r="AH269" s="520"/>
      <c r="AI269" s="520"/>
      <c r="AJ269" s="520"/>
      <c r="AK269" s="520"/>
      <c r="AL269" s="520"/>
      <c r="AM269" s="520"/>
      <c r="AN269" s="520"/>
      <c r="AO269" s="520"/>
      <c r="AP269" s="520"/>
      <c r="AQ269" s="520"/>
      <c r="AR269" s="520"/>
      <c r="AS269" s="520"/>
      <c r="AT269" s="520"/>
      <c r="AU269" s="520"/>
      <c r="AV269" s="520"/>
      <c r="AW269" s="520"/>
      <c r="AX269" s="520"/>
      <c r="AY269" s="520"/>
      <c r="AZ269" s="520"/>
      <c r="BA269" s="520"/>
      <c r="BB269" s="520"/>
      <c r="BC269" s="520"/>
      <c r="BD269" s="520"/>
      <c r="BE269" s="520"/>
      <c r="BF269" s="520"/>
      <c r="BG269" s="520"/>
      <c r="BH269" s="520"/>
      <c r="BI269" s="520"/>
      <c r="BJ269" s="520"/>
      <c r="BK269" s="520"/>
      <c r="BL269" s="520"/>
      <c r="BM269" s="520"/>
      <c r="BN269" s="520"/>
      <c r="BO269" s="520"/>
      <c r="BP269" s="520"/>
      <c r="BQ269" s="520"/>
      <c r="BR269" s="520"/>
      <c r="BS269" s="520"/>
      <c r="BT269" s="520"/>
      <c r="BU269" s="520"/>
      <c r="BV269" s="520"/>
      <c r="BW269" s="520"/>
      <c r="BX269" s="520"/>
      <c r="BY269" s="520"/>
      <c r="BZ269" s="520"/>
      <c r="CA269" s="520"/>
      <c r="CB269" s="520"/>
      <c r="CC269" s="520"/>
      <c r="CD269" s="520"/>
      <c r="CE269" s="520"/>
      <c r="CF269" s="520"/>
      <c r="CG269" s="520"/>
      <c r="CH269" s="520"/>
      <c r="CI269" s="520"/>
      <c r="CJ269" s="520"/>
      <c r="CK269" s="520"/>
      <c r="CL269" s="520"/>
      <c r="CM269" s="520"/>
      <c r="CN269" s="520"/>
      <c r="CO269" s="520"/>
      <c r="CP269" s="520"/>
      <c r="CQ269" s="520"/>
      <c r="CR269" s="520"/>
      <c r="CS269" s="520"/>
      <c r="CT269" s="520"/>
      <c r="CU269" s="520"/>
      <c r="CV269" s="520"/>
      <c r="CW269" s="520"/>
      <c r="CX269" s="520"/>
      <c r="CY269" s="520"/>
      <c r="CZ269" s="520"/>
      <c r="DA269" s="520"/>
      <c r="DB269" s="520"/>
      <c r="DC269" s="520"/>
      <c r="DD269" s="520"/>
      <c r="DE269" s="520"/>
      <c r="DF269" s="520"/>
      <c r="DG269" s="520"/>
      <c r="DH269" s="520"/>
      <c r="DI269" s="520"/>
      <c r="DJ269" s="520"/>
      <c r="DK269" s="520"/>
      <c r="DL269" s="520"/>
      <c r="DM269" s="520"/>
      <c r="DN269" s="520"/>
      <c r="DO269" s="520"/>
      <c r="DP269" s="520"/>
      <c r="DQ269" s="520"/>
      <c r="DR269" s="520"/>
      <c r="DS269" s="520"/>
      <c r="DT269" s="520"/>
      <c r="DU269" s="520"/>
      <c r="DV269" s="520"/>
      <c r="DW269" s="520"/>
      <c r="DX269" s="520"/>
      <c r="DY269" s="520"/>
      <c r="DZ269" s="520"/>
      <c r="EA269" s="520"/>
      <c r="EB269" s="520"/>
      <c r="EC269" s="520"/>
      <c r="ED269" s="520"/>
      <c r="EE269" s="520"/>
      <c r="EF269" s="520"/>
      <c r="EG269" s="520"/>
      <c r="EH269" s="520"/>
      <c r="EI269" s="520"/>
      <c r="EJ269" s="520"/>
      <c r="EK269" s="520"/>
      <c r="EL269" s="520"/>
      <c r="EM269" s="520"/>
      <c r="EN269" s="520"/>
      <c r="EO269" s="520"/>
      <c r="EP269" s="520"/>
      <c r="EQ269" s="520"/>
      <c r="ER269" s="520"/>
      <c r="ES269" s="520"/>
      <c r="ET269" s="520"/>
      <c r="EU269" s="520"/>
      <c r="EV269" s="520"/>
      <c r="EW269" s="520"/>
      <c r="EX269" s="520"/>
      <c r="EY269" s="520"/>
      <c r="EZ269" s="520"/>
      <c r="FA269" s="520"/>
      <c r="FB269" s="520"/>
      <c r="FC269" s="520"/>
      <c r="FD269" s="520"/>
      <c r="FE269" s="520"/>
      <c r="FF269" s="520"/>
      <c r="FG269" s="520"/>
      <c r="FH269" s="520"/>
      <c r="FI269" s="520"/>
      <c r="FJ269" s="520"/>
      <c r="FK269" s="520"/>
      <c r="FL269" s="520"/>
      <c r="FM269" s="520"/>
      <c r="FN269" s="520"/>
      <c r="FO269" s="520"/>
      <c r="FP269" s="520"/>
      <c r="FQ269" s="520"/>
      <c r="FR269" s="520"/>
      <c r="FS269" s="520"/>
      <c r="FT269" s="520"/>
      <c r="FU269" s="520"/>
      <c r="FV269" s="520"/>
      <c r="FW269" s="520"/>
      <c r="FX269" s="520"/>
      <c r="FY269" s="520"/>
      <c r="FZ269" s="520"/>
      <c r="GA269" s="520"/>
      <c r="GB269" s="520"/>
      <c r="GC269" s="520"/>
      <c r="GD269" s="520"/>
      <c r="GE269" s="520"/>
      <c r="GF269" s="520"/>
      <c r="GG269" s="520"/>
      <c r="GH269" s="520"/>
      <c r="GI269" s="520"/>
      <c r="GJ269" s="520"/>
      <c r="GK269" s="520"/>
      <c r="GL269" s="520"/>
      <c r="GM269" s="520"/>
      <c r="GN269" s="520"/>
      <c r="GO269" s="520"/>
      <c r="GP269" s="520"/>
      <c r="GQ269" s="520"/>
      <c r="GR269" s="520"/>
      <c r="GS269" s="520"/>
      <c r="GT269" s="520"/>
      <c r="GU269" s="520"/>
      <c r="GV269" s="520"/>
    </row>
    <row r="270" spans="1:204" ht="15">
      <c r="A270" s="565">
        <v>7</v>
      </c>
      <c r="B270" s="566"/>
      <c r="C270" s="565" t="s">
        <v>4013</v>
      </c>
      <c r="D270" s="565">
        <v>25</v>
      </c>
      <c r="E270" s="565" t="s">
        <v>694</v>
      </c>
      <c r="F270" s="571">
        <v>0</v>
      </c>
      <c r="G270" s="555">
        <f t="shared" si="14"/>
        <v>0</v>
      </c>
      <c r="H270" s="520"/>
      <c r="I270" s="520"/>
      <c r="J270" s="520"/>
      <c r="K270" s="520"/>
      <c r="L270" s="520"/>
      <c r="M270" s="520"/>
      <c r="N270" s="520"/>
      <c r="O270" s="520"/>
      <c r="P270" s="520"/>
      <c r="Q270" s="520"/>
      <c r="R270" s="520"/>
      <c r="S270" s="520"/>
      <c r="T270" s="520"/>
      <c r="U270" s="520"/>
      <c r="V270" s="520"/>
      <c r="W270" s="520"/>
      <c r="X270" s="520"/>
      <c r="Y270" s="520"/>
      <c r="Z270" s="520"/>
      <c r="AA270" s="520"/>
      <c r="AB270" s="520"/>
      <c r="AC270" s="520"/>
      <c r="AD270" s="520"/>
      <c r="AE270" s="520"/>
      <c r="AF270" s="520"/>
      <c r="AG270" s="520"/>
      <c r="AH270" s="520"/>
      <c r="AI270" s="520"/>
      <c r="AJ270" s="520"/>
      <c r="AK270" s="520"/>
      <c r="AL270" s="520"/>
      <c r="AM270" s="520"/>
      <c r="AN270" s="520"/>
      <c r="AO270" s="520"/>
      <c r="AP270" s="520"/>
      <c r="AQ270" s="520"/>
      <c r="AR270" s="520"/>
      <c r="AS270" s="520"/>
      <c r="AT270" s="520"/>
      <c r="AU270" s="520"/>
      <c r="AV270" s="520"/>
      <c r="AW270" s="520"/>
      <c r="AX270" s="520"/>
      <c r="AY270" s="520"/>
      <c r="AZ270" s="520"/>
      <c r="BA270" s="520"/>
      <c r="BB270" s="520"/>
      <c r="BC270" s="520"/>
      <c r="BD270" s="520"/>
      <c r="BE270" s="520"/>
      <c r="BF270" s="520"/>
      <c r="BG270" s="520"/>
      <c r="BH270" s="520"/>
      <c r="BI270" s="520"/>
      <c r="BJ270" s="520"/>
      <c r="BK270" s="520"/>
      <c r="BL270" s="520"/>
      <c r="BM270" s="520"/>
      <c r="BN270" s="520"/>
      <c r="BO270" s="520"/>
      <c r="BP270" s="520"/>
      <c r="BQ270" s="520"/>
      <c r="BR270" s="520"/>
      <c r="BS270" s="520"/>
      <c r="BT270" s="520"/>
      <c r="BU270" s="520"/>
      <c r="BV270" s="520"/>
      <c r="BW270" s="520"/>
      <c r="BX270" s="520"/>
      <c r="BY270" s="520"/>
      <c r="BZ270" s="520"/>
      <c r="CA270" s="520"/>
      <c r="CB270" s="520"/>
      <c r="CC270" s="520"/>
      <c r="CD270" s="520"/>
      <c r="CE270" s="520"/>
      <c r="CF270" s="520"/>
      <c r="CG270" s="520"/>
      <c r="CH270" s="520"/>
      <c r="CI270" s="520"/>
      <c r="CJ270" s="520"/>
      <c r="CK270" s="520"/>
      <c r="CL270" s="520"/>
      <c r="CM270" s="520"/>
      <c r="CN270" s="520"/>
      <c r="CO270" s="520"/>
      <c r="CP270" s="520"/>
      <c r="CQ270" s="520"/>
      <c r="CR270" s="520"/>
      <c r="CS270" s="520"/>
      <c r="CT270" s="520"/>
      <c r="CU270" s="520"/>
      <c r="CV270" s="520"/>
      <c r="CW270" s="520"/>
      <c r="CX270" s="520"/>
      <c r="CY270" s="520"/>
      <c r="CZ270" s="520"/>
      <c r="DA270" s="520"/>
      <c r="DB270" s="520"/>
      <c r="DC270" s="520"/>
      <c r="DD270" s="520"/>
      <c r="DE270" s="520"/>
      <c r="DF270" s="520"/>
      <c r="DG270" s="520"/>
      <c r="DH270" s="520"/>
      <c r="DI270" s="520"/>
      <c r="DJ270" s="520"/>
      <c r="DK270" s="520"/>
      <c r="DL270" s="520"/>
      <c r="DM270" s="520"/>
      <c r="DN270" s="520"/>
      <c r="DO270" s="520"/>
      <c r="DP270" s="520"/>
      <c r="DQ270" s="520"/>
      <c r="DR270" s="520"/>
      <c r="DS270" s="520"/>
      <c r="DT270" s="520"/>
      <c r="DU270" s="520"/>
      <c r="DV270" s="520"/>
      <c r="DW270" s="520"/>
      <c r="DX270" s="520"/>
      <c r="DY270" s="520"/>
      <c r="DZ270" s="520"/>
      <c r="EA270" s="520"/>
      <c r="EB270" s="520"/>
      <c r="EC270" s="520"/>
      <c r="ED270" s="520"/>
      <c r="EE270" s="520"/>
      <c r="EF270" s="520"/>
      <c r="EG270" s="520"/>
      <c r="EH270" s="520"/>
      <c r="EI270" s="520"/>
      <c r="EJ270" s="520"/>
      <c r="EK270" s="520"/>
      <c r="EL270" s="520"/>
      <c r="EM270" s="520"/>
      <c r="EN270" s="520"/>
      <c r="EO270" s="520"/>
      <c r="EP270" s="520"/>
      <c r="EQ270" s="520"/>
      <c r="ER270" s="520"/>
      <c r="ES270" s="520"/>
      <c r="ET270" s="520"/>
      <c r="EU270" s="520"/>
      <c r="EV270" s="520"/>
      <c r="EW270" s="520"/>
      <c r="EX270" s="520"/>
      <c r="EY270" s="520"/>
      <c r="EZ270" s="520"/>
      <c r="FA270" s="520"/>
      <c r="FB270" s="520"/>
      <c r="FC270" s="520"/>
      <c r="FD270" s="520"/>
      <c r="FE270" s="520"/>
      <c r="FF270" s="520"/>
      <c r="FG270" s="520"/>
      <c r="FH270" s="520"/>
      <c r="FI270" s="520"/>
      <c r="FJ270" s="520"/>
      <c r="FK270" s="520"/>
      <c r="FL270" s="520"/>
      <c r="FM270" s="520"/>
      <c r="FN270" s="520"/>
      <c r="FO270" s="520"/>
      <c r="FP270" s="520"/>
      <c r="FQ270" s="520"/>
      <c r="FR270" s="520"/>
      <c r="FS270" s="520"/>
      <c r="FT270" s="520"/>
      <c r="FU270" s="520"/>
      <c r="FV270" s="520"/>
      <c r="FW270" s="520"/>
      <c r="FX270" s="520"/>
      <c r="FY270" s="520"/>
      <c r="FZ270" s="520"/>
      <c r="GA270" s="520"/>
      <c r="GB270" s="520"/>
      <c r="GC270" s="520"/>
      <c r="GD270" s="520"/>
      <c r="GE270" s="520"/>
      <c r="GF270" s="520"/>
      <c r="GG270" s="520"/>
      <c r="GH270" s="520"/>
      <c r="GI270" s="520"/>
      <c r="GJ270" s="520"/>
      <c r="GK270" s="520"/>
      <c r="GL270" s="520"/>
      <c r="GM270" s="520"/>
      <c r="GN270" s="520"/>
      <c r="GO270" s="520"/>
      <c r="GP270" s="520"/>
      <c r="GQ270" s="520"/>
      <c r="GR270" s="520"/>
      <c r="GS270" s="520"/>
      <c r="GT270" s="520"/>
      <c r="GU270" s="520"/>
      <c r="GV270" s="520"/>
    </row>
    <row r="271" spans="1:204" ht="15">
      <c r="A271" s="565">
        <v>8</v>
      </c>
      <c r="B271" s="566"/>
      <c r="C271" s="565" t="s">
        <v>4014</v>
      </c>
      <c r="D271" s="565">
        <v>35</v>
      </c>
      <c r="E271" s="565" t="s">
        <v>694</v>
      </c>
      <c r="F271" s="571">
        <v>0</v>
      </c>
      <c r="G271" s="555">
        <f t="shared" si="14"/>
        <v>0</v>
      </c>
      <c r="H271" s="520"/>
      <c r="I271" s="520"/>
      <c r="J271" s="520"/>
      <c r="K271" s="520"/>
      <c r="L271" s="520"/>
      <c r="M271" s="520"/>
      <c r="N271" s="520"/>
      <c r="O271" s="520"/>
      <c r="P271" s="520"/>
      <c r="Q271" s="520"/>
      <c r="R271" s="520"/>
      <c r="S271" s="520"/>
      <c r="T271" s="520"/>
      <c r="U271" s="520"/>
      <c r="V271" s="520"/>
      <c r="W271" s="520"/>
      <c r="X271" s="520"/>
      <c r="Y271" s="520"/>
      <c r="Z271" s="520"/>
      <c r="AA271" s="520"/>
      <c r="AB271" s="520"/>
      <c r="AC271" s="520"/>
      <c r="AD271" s="520"/>
      <c r="AE271" s="520"/>
      <c r="AF271" s="520"/>
      <c r="AG271" s="520"/>
      <c r="AH271" s="520"/>
      <c r="AI271" s="520"/>
      <c r="AJ271" s="520"/>
      <c r="AK271" s="520"/>
      <c r="AL271" s="520"/>
      <c r="AM271" s="520"/>
      <c r="AN271" s="520"/>
      <c r="AO271" s="520"/>
      <c r="AP271" s="520"/>
      <c r="AQ271" s="520"/>
      <c r="AR271" s="520"/>
      <c r="AS271" s="520"/>
      <c r="AT271" s="520"/>
      <c r="AU271" s="520"/>
      <c r="AV271" s="520"/>
      <c r="AW271" s="520"/>
      <c r="AX271" s="520"/>
      <c r="AY271" s="520"/>
      <c r="AZ271" s="520"/>
      <c r="BA271" s="520"/>
      <c r="BB271" s="520"/>
      <c r="BC271" s="520"/>
      <c r="BD271" s="520"/>
      <c r="BE271" s="520"/>
      <c r="BF271" s="520"/>
      <c r="BG271" s="520"/>
      <c r="BH271" s="520"/>
      <c r="BI271" s="520"/>
      <c r="BJ271" s="520"/>
      <c r="BK271" s="520"/>
      <c r="BL271" s="520"/>
      <c r="BM271" s="520"/>
      <c r="BN271" s="520"/>
      <c r="BO271" s="520"/>
      <c r="BP271" s="520"/>
      <c r="BQ271" s="520"/>
      <c r="BR271" s="520"/>
      <c r="BS271" s="520"/>
      <c r="BT271" s="520"/>
      <c r="BU271" s="520"/>
      <c r="BV271" s="520"/>
      <c r="BW271" s="520"/>
      <c r="BX271" s="520"/>
      <c r="BY271" s="520"/>
      <c r="BZ271" s="520"/>
      <c r="CA271" s="520"/>
      <c r="CB271" s="520"/>
      <c r="CC271" s="520"/>
      <c r="CD271" s="520"/>
      <c r="CE271" s="520"/>
      <c r="CF271" s="520"/>
      <c r="CG271" s="520"/>
      <c r="CH271" s="520"/>
      <c r="CI271" s="520"/>
      <c r="CJ271" s="520"/>
      <c r="CK271" s="520"/>
      <c r="CL271" s="520"/>
      <c r="CM271" s="520"/>
      <c r="CN271" s="520"/>
      <c r="CO271" s="520"/>
      <c r="CP271" s="520"/>
      <c r="CQ271" s="520"/>
      <c r="CR271" s="520"/>
      <c r="CS271" s="520"/>
      <c r="CT271" s="520"/>
      <c r="CU271" s="520"/>
      <c r="CV271" s="520"/>
      <c r="CW271" s="520"/>
      <c r="CX271" s="520"/>
      <c r="CY271" s="520"/>
      <c r="CZ271" s="520"/>
      <c r="DA271" s="520"/>
      <c r="DB271" s="520"/>
      <c r="DC271" s="520"/>
      <c r="DD271" s="520"/>
      <c r="DE271" s="520"/>
      <c r="DF271" s="520"/>
      <c r="DG271" s="520"/>
      <c r="DH271" s="520"/>
      <c r="DI271" s="520"/>
      <c r="DJ271" s="520"/>
      <c r="DK271" s="520"/>
      <c r="DL271" s="520"/>
      <c r="DM271" s="520"/>
      <c r="DN271" s="520"/>
      <c r="DO271" s="520"/>
      <c r="DP271" s="520"/>
      <c r="DQ271" s="520"/>
      <c r="DR271" s="520"/>
      <c r="DS271" s="520"/>
      <c r="DT271" s="520"/>
      <c r="DU271" s="520"/>
      <c r="DV271" s="520"/>
      <c r="DW271" s="520"/>
      <c r="DX271" s="520"/>
      <c r="DY271" s="520"/>
      <c r="DZ271" s="520"/>
      <c r="EA271" s="520"/>
      <c r="EB271" s="520"/>
      <c r="EC271" s="520"/>
      <c r="ED271" s="520"/>
      <c r="EE271" s="520"/>
      <c r="EF271" s="520"/>
      <c r="EG271" s="520"/>
      <c r="EH271" s="520"/>
      <c r="EI271" s="520"/>
      <c r="EJ271" s="520"/>
      <c r="EK271" s="520"/>
      <c r="EL271" s="520"/>
      <c r="EM271" s="520"/>
      <c r="EN271" s="520"/>
      <c r="EO271" s="520"/>
      <c r="EP271" s="520"/>
      <c r="EQ271" s="520"/>
      <c r="ER271" s="520"/>
      <c r="ES271" s="520"/>
      <c r="ET271" s="520"/>
      <c r="EU271" s="520"/>
      <c r="EV271" s="520"/>
      <c r="EW271" s="520"/>
      <c r="EX271" s="520"/>
      <c r="EY271" s="520"/>
      <c r="EZ271" s="520"/>
      <c r="FA271" s="520"/>
      <c r="FB271" s="520"/>
      <c r="FC271" s="520"/>
      <c r="FD271" s="520"/>
      <c r="FE271" s="520"/>
      <c r="FF271" s="520"/>
      <c r="FG271" s="520"/>
      <c r="FH271" s="520"/>
      <c r="FI271" s="520"/>
      <c r="FJ271" s="520"/>
      <c r="FK271" s="520"/>
      <c r="FL271" s="520"/>
      <c r="FM271" s="520"/>
      <c r="FN271" s="520"/>
      <c r="FO271" s="520"/>
      <c r="FP271" s="520"/>
      <c r="FQ271" s="520"/>
      <c r="FR271" s="520"/>
      <c r="FS271" s="520"/>
      <c r="FT271" s="520"/>
      <c r="FU271" s="520"/>
      <c r="FV271" s="520"/>
      <c r="FW271" s="520"/>
      <c r="FX271" s="520"/>
      <c r="FY271" s="520"/>
      <c r="FZ271" s="520"/>
      <c r="GA271" s="520"/>
      <c r="GB271" s="520"/>
      <c r="GC271" s="520"/>
      <c r="GD271" s="520"/>
      <c r="GE271" s="520"/>
      <c r="GF271" s="520"/>
      <c r="GG271" s="520"/>
      <c r="GH271" s="520"/>
      <c r="GI271" s="520"/>
      <c r="GJ271" s="520"/>
      <c r="GK271" s="520"/>
      <c r="GL271" s="520"/>
      <c r="GM271" s="520"/>
      <c r="GN271" s="520"/>
      <c r="GO271" s="520"/>
      <c r="GP271" s="520"/>
      <c r="GQ271" s="520"/>
      <c r="GR271" s="520"/>
      <c r="GS271" s="520"/>
      <c r="GT271" s="520"/>
      <c r="GU271" s="520"/>
      <c r="GV271" s="520"/>
    </row>
    <row r="272" spans="1:204" ht="15">
      <c r="A272" s="565">
        <v>9</v>
      </c>
      <c r="B272" s="566"/>
      <c r="C272" s="565" t="s">
        <v>4015</v>
      </c>
      <c r="D272" s="565">
        <v>40</v>
      </c>
      <c r="E272" s="565" t="s">
        <v>694</v>
      </c>
      <c r="F272" s="571">
        <v>0</v>
      </c>
      <c r="G272" s="555">
        <f t="shared" si="14"/>
        <v>0</v>
      </c>
      <c r="H272" s="520"/>
      <c r="I272" s="520"/>
      <c r="J272" s="520"/>
      <c r="K272" s="520"/>
      <c r="L272" s="520"/>
      <c r="M272" s="520"/>
      <c r="N272" s="520"/>
      <c r="O272" s="520"/>
      <c r="P272" s="520"/>
      <c r="Q272" s="520"/>
      <c r="R272" s="520"/>
      <c r="S272" s="520"/>
      <c r="T272" s="520"/>
      <c r="U272" s="520"/>
      <c r="V272" s="520"/>
      <c r="W272" s="520"/>
      <c r="X272" s="520"/>
      <c r="Y272" s="520"/>
      <c r="Z272" s="520"/>
      <c r="AA272" s="520"/>
      <c r="AB272" s="520"/>
      <c r="AC272" s="520"/>
      <c r="AD272" s="520"/>
      <c r="AE272" s="520"/>
      <c r="AF272" s="520"/>
      <c r="AG272" s="520"/>
      <c r="AH272" s="520"/>
      <c r="AI272" s="520"/>
      <c r="AJ272" s="520"/>
      <c r="AK272" s="520"/>
      <c r="AL272" s="520"/>
      <c r="AM272" s="520"/>
      <c r="AN272" s="520"/>
      <c r="AO272" s="520"/>
      <c r="AP272" s="520"/>
      <c r="AQ272" s="520"/>
      <c r="AR272" s="520"/>
      <c r="AS272" s="520"/>
      <c r="AT272" s="520"/>
      <c r="AU272" s="520"/>
      <c r="AV272" s="520"/>
      <c r="AW272" s="520"/>
      <c r="AX272" s="520"/>
      <c r="AY272" s="520"/>
      <c r="AZ272" s="520"/>
      <c r="BA272" s="520"/>
      <c r="BB272" s="520"/>
      <c r="BC272" s="520"/>
      <c r="BD272" s="520"/>
      <c r="BE272" s="520"/>
      <c r="BF272" s="520"/>
      <c r="BG272" s="520"/>
      <c r="BH272" s="520"/>
      <c r="BI272" s="520"/>
      <c r="BJ272" s="520"/>
      <c r="BK272" s="520"/>
      <c r="BL272" s="520"/>
      <c r="BM272" s="520"/>
      <c r="BN272" s="520"/>
      <c r="BO272" s="520"/>
      <c r="BP272" s="520"/>
      <c r="BQ272" s="520"/>
      <c r="BR272" s="520"/>
      <c r="BS272" s="520"/>
      <c r="BT272" s="520"/>
      <c r="BU272" s="520"/>
      <c r="BV272" s="520"/>
      <c r="BW272" s="520"/>
      <c r="BX272" s="520"/>
      <c r="BY272" s="520"/>
      <c r="BZ272" s="520"/>
      <c r="CA272" s="520"/>
      <c r="CB272" s="520"/>
      <c r="CC272" s="520"/>
      <c r="CD272" s="520"/>
      <c r="CE272" s="520"/>
      <c r="CF272" s="520"/>
      <c r="CG272" s="520"/>
      <c r="CH272" s="520"/>
      <c r="CI272" s="520"/>
      <c r="CJ272" s="520"/>
      <c r="CK272" s="520"/>
      <c r="CL272" s="520"/>
      <c r="CM272" s="520"/>
      <c r="CN272" s="520"/>
      <c r="CO272" s="520"/>
      <c r="CP272" s="520"/>
      <c r="CQ272" s="520"/>
      <c r="CR272" s="520"/>
      <c r="CS272" s="520"/>
      <c r="CT272" s="520"/>
      <c r="CU272" s="520"/>
      <c r="CV272" s="520"/>
      <c r="CW272" s="520"/>
      <c r="CX272" s="520"/>
      <c r="CY272" s="520"/>
      <c r="CZ272" s="520"/>
      <c r="DA272" s="520"/>
      <c r="DB272" s="520"/>
      <c r="DC272" s="520"/>
      <c r="DD272" s="520"/>
      <c r="DE272" s="520"/>
      <c r="DF272" s="520"/>
      <c r="DG272" s="520"/>
      <c r="DH272" s="520"/>
      <c r="DI272" s="520"/>
      <c r="DJ272" s="520"/>
      <c r="DK272" s="520"/>
      <c r="DL272" s="520"/>
      <c r="DM272" s="520"/>
      <c r="DN272" s="520"/>
      <c r="DO272" s="520"/>
      <c r="DP272" s="520"/>
      <c r="DQ272" s="520"/>
      <c r="DR272" s="520"/>
      <c r="DS272" s="520"/>
      <c r="DT272" s="520"/>
      <c r="DU272" s="520"/>
      <c r="DV272" s="520"/>
      <c r="DW272" s="520"/>
      <c r="DX272" s="520"/>
      <c r="DY272" s="520"/>
      <c r="DZ272" s="520"/>
      <c r="EA272" s="520"/>
      <c r="EB272" s="520"/>
      <c r="EC272" s="520"/>
      <c r="ED272" s="520"/>
      <c r="EE272" s="520"/>
      <c r="EF272" s="520"/>
      <c r="EG272" s="520"/>
      <c r="EH272" s="520"/>
      <c r="EI272" s="520"/>
      <c r="EJ272" s="520"/>
      <c r="EK272" s="520"/>
      <c r="EL272" s="520"/>
      <c r="EM272" s="520"/>
      <c r="EN272" s="520"/>
      <c r="EO272" s="520"/>
      <c r="EP272" s="520"/>
      <c r="EQ272" s="520"/>
      <c r="ER272" s="520"/>
      <c r="ES272" s="520"/>
      <c r="ET272" s="520"/>
      <c r="EU272" s="520"/>
      <c r="EV272" s="520"/>
      <c r="EW272" s="520"/>
      <c r="EX272" s="520"/>
      <c r="EY272" s="520"/>
      <c r="EZ272" s="520"/>
      <c r="FA272" s="520"/>
      <c r="FB272" s="520"/>
      <c r="FC272" s="520"/>
      <c r="FD272" s="520"/>
      <c r="FE272" s="520"/>
      <c r="FF272" s="520"/>
      <c r="FG272" s="520"/>
      <c r="FH272" s="520"/>
      <c r="FI272" s="520"/>
      <c r="FJ272" s="520"/>
      <c r="FK272" s="520"/>
      <c r="FL272" s="520"/>
      <c r="FM272" s="520"/>
      <c r="FN272" s="520"/>
      <c r="FO272" s="520"/>
      <c r="FP272" s="520"/>
      <c r="FQ272" s="520"/>
      <c r="FR272" s="520"/>
      <c r="FS272" s="520"/>
      <c r="FT272" s="520"/>
      <c r="FU272" s="520"/>
      <c r="FV272" s="520"/>
      <c r="FW272" s="520"/>
      <c r="FX272" s="520"/>
      <c r="FY272" s="520"/>
      <c r="FZ272" s="520"/>
      <c r="GA272" s="520"/>
      <c r="GB272" s="520"/>
      <c r="GC272" s="520"/>
      <c r="GD272" s="520"/>
      <c r="GE272" s="520"/>
      <c r="GF272" s="520"/>
      <c r="GG272" s="520"/>
      <c r="GH272" s="520"/>
      <c r="GI272" s="520"/>
      <c r="GJ272" s="520"/>
      <c r="GK272" s="520"/>
      <c r="GL272" s="520"/>
      <c r="GM272" s="520"/>
      <c r="GN272" s="520"/>
      <c r="GO272" s="520"/>
      <c r="GP272" s="520"/>
      <c r="GQ272" s="520"/>
      <c r="GR272" s="520"/>
      <c r="GS272" s="520"/>
      <c r="GT272" s="520"/>
      <c r="GU272" s="520"/>
      <c r="GV272" s="520"/>
    </row>
    <row r="273" spans="1:204" ht="15">
      <c r="A273" s="565">
        <v>10</v>
      </c>
      <c r="B273" s="566"/>
      <c r="C273" s="565" t="s">
        <v>4016</v>
      </c>
      <c r="D273" s="565">
        <v>20</v>
      </c>
      <c r="E273" s="565" t="s">
        <v>694</v>
      </c>
      <c r="F273" s="571">
        <v>0</v>
      </c>
      <c r="G273" s="555">
        <f t="shared" si="14"/>
        <v>0</v>
      </c>
      <c r="H273" s="520"/>
      <c r="I273" s="520"/>
      <c r="J273" s="520"/>
      <c r="K273" s="520"/>
      <c r="L273" s="520"/>
      <c r="M273" s="520"/>
      <c r="N273" s="520"/>
      <c r="O273" s="520"/>
      <c r="P273" s="520"/>
      <c r="Q273" s="520"/>
      <c r="R273" s="520"/>
      <c r="S273" s="520"/>
      <c r="T273" s="520"/>
      <c r="U273" s="520"/>
      <c r="V273" s="520"/>
      <c r="W273" s="520"/>
      <c r="X273" s="520"/>
      <c r="Y273" s="520"/>
      <c r="Z273" s="520"/>
      <c r="AA273" s="520"/>
      <c r="AB273" s="520"/>
      <c r="AC273" s="520"/>
      <c r="AD273" s="520"/>
      <c r="AE273" s="520"/>
      <c r="AF273" s="520"/>
      <c r="AG273" s="520"/>
      <c r="AH273" s="520"/>
      <c r="AI273" s="520"/>
      <c r="AJ273" s="520"/>
      <c r="AK273" s="520"/>
      <c r="AL273" s="520"/>
      <c r="AM273" s="520"/>
      <c r="AN273" s="520"/>
      <c r="AO273" s="520"/>
      <c r="AP273" s="520"/>
      <c r="AQ273" s="520"/>
      <c r="AR273" s="520"/>
      <c r="AS273" s="520"/>
      <c r="AT273" s="520"/>
      <c r="AU273" s="520"/>
      <c r="AV273" s="520"/>
      <c r="AW273" s="520"/>
      <c r="AX273" s="520"/>
      <c r="AY273" s="520"/>
      <c r="AZ273" s="520"/>
      <c r="BA273" s="520"/>
      <c r="BB273" s="520"/>
      <c r="BC273" s="520"/>
      <c r="BD273" s="520"/>
      <c r="BE273" s="520"/>
      <c r="BF273" s="520"/>
      <c r="BG273" s="520"/>
      <c r="BH273" s="520"/>
      <c r="BI273" s="520"/>
      <c r="BJ273" s="520"/>
      <c r="BK273" s="520"/>
      <c r="BL273" s="520"/>
      <c r="BM273" s="520"/>
      <c r="BN273" s="520"/>
      <c r="BO273" s="520"/>
      <c r="BP273" s="520"/>
      <c r="BQ273" s="520"/>
      <c r="BR273" s="520"/>
      <c r="BS273" s="520"/>
      <c r="BT273" s="520"/>
      <c r="BU273" s="520"/>
      <c r="BV273" s="520"/>
      <c r="BW273" s="520"/>
      <c r="BX273" s="520"/>
      <c r="BY273" s="520"/>
      <c r="BZ273" s="520"/>
      <c r="CA273" s="520"/>
      <c r="CB273" s="520"/>
      <c r="CC273" s="520"/>
      <c r="CD273" s="520"/>
      <c r="CE273" s="520"/>
      <c r="CF273" s="520"/>
      <c r="CG273" s="520"/>
      <c r="CH273" s="520"/>
      <c r="CI273" s="520"/>
      <c r="CJ273" s="520"/>
      <c r="CK273" s="520"/>
      <c r="CL273" s="520"/>
      <c r="CM273" s="520"/>
      <c r="CN273" s="520"/>
      <c r="CO273" s="520"/>
      <c r="CP273" s="520"/>
      <c r="CQ273" s="520"/>
      <c r="CR273" s="520"/>
      <c r="CS273" s="520"/>
      <c r="CT273" s="520"/>
      <c r="CU273" s="520"/>
      <c r="CV273" s="520"/>
      <c r="CW273" s="520"/>
      <c r="CX273" s="520"/>
      <c r="CY273" s="520"/>
      <c r="CZ273" s="520"/>
      <c r="DA273" s="520"/>
      <c r="DB273" s="520"/>
      <c r="DC273" s="520"/>
      <c r="DD273" s="520"/>
      <c r="DE273" s="520"/>
      <c r="DF273" s="520"/>
      <c r="DG273" s="520"/>
      <c r="DH273" s="520"/>
      <c r="DI273" s="520"/>
      <c r="DJ273" s="520"/>
      <c r="DK273" s="520"/>
      <c r="DL273" s="520"/>
      <c r="DM273" s="520"/>
      <c r="DN273" s="520"/>
      <c r="DO273" s="520"/>
      <c r="DP273" s="520"/>
      <c r="DQ273" s="520"/>
      <c r="DR273" s="520"/>
      <c r="DS273" s="520"/>
      <c r="DT273" s="520"/>
      <c r="DU273" s="520"/>
      <c r="DV273" s="520"/>
      <c r="DW273" s="520"/>
      <c r="DX273" s="520"/>
      <c r="DY273" s="520"/>
      <c r="DZ273" s="520"/>
      <c r="EA273" s="520"/>
      <c r="EB273" s="520"/>
      <c r="EC273" s="520"/>
      <c r="ED273" s="520"/>
      <c r="EE273" s="520"/>
      <c r="EF273" s="520"/>
      <c r="EG273" s="520"/>
      <c r="EH273" s="520"/>
      <c r="EI273" s="520"/>
      <c r="EJ273" s="520"/>
      <c r="EK273" s="520"/>
      <c r="EL273" s="520"/>
      <c r="EM273" s="520"/>
      <c r="EN273" s="520"/>
      <c r="EO273" s="520"/>
      <c r="EP273" s="520"/>
      <c r="EQ273" s="520"/>
      <c r="ER273" s="520"/>
      <c r="ES273" s="520"/>
      <c r="ET273" s="520"/>
      <c r="EU273" s="520"/>
      <c r="EV273" s="520"/>
      <c r="EW273" s="520"/>
      <c r="EX273" s="520"/>
      <c r="EY273" s="520"/>
      <c r="EZ273" s="520"/>
      <c r="FA273" s="520"/>
      <c r="FB273" s="520"/>
      <c r="FC273" s="520"/>
      <c r="FD273" s="520"/>
      <c r="FE273" s="520"/>
      <c r="FF273" s="520"/>
      <c r="FG273" s="520"/>
      <c r="FH273" s="520"/>
      <c r="FI273" s="520"/>
      <c r="FJ273" s="520"/>
      <c r="FK273" s="520"/>
      <c r="FL273" s="520"/>
      <c r="FM273" s="520"/>
      <c r="FN273" s="520"/>
      <c r="FO273" s="520"/>
      <c r="FP273" s="520"/>
      <c r="FQ273" s="520"/>
      <c r="FR273" s="520"/>
      <c r="FS273" s="520"/>
      <c r="FT273" s="520"/>
      <c r="FU273" s="520"/>
      <c r="FV273" s="520"/>
      <c r="FW273" s="520"/>
      <c r="FX273" s="520"/>
      <c r="FY273" s="520"/>
      <c r="FZ273" s="520"/>
      <c r="GA273" s="520"/>
      <c r="GB273" s="520"/>
      <c r="GC273" s="520"/>
      <c r="GD273" s="520"/>
      <c r="GE273" s="520"/>
      <c r="GF273" s="520"/>
      <c r="GG273" s="520"/>
      <c r="GH273" s="520"/>
      <c r="GI273" s="520"/>
      <c r="GJ273" s="520"/>
      <c r="GK273" s="520"/>
      <c r="GL273" s="520"/>
      <c r="GM273" s="520"/>
      <c r="GN273" s="520"/>
      <c r="GO273" s="520"/>
      <c r="GP273" s="520"/>
      <c r="GQ273" s="520"/>
      <c r="GR273" s="520"/>
      <c r="GS273" s="520"/>
      <c r="GT273" s="520"/>
      <c r="GU273" s="520"/>
      <c r="GV273" s="520"/>
    </row>
    <row r="274" spans="1:204" ht="15">
      <c r="A274" s="570"/>
      <c r="B274" s="570"/>
      <c r="C274" s="513" t="s">
        <v>2683</v>
      </c>
      <c r="D274" s="514"/>
      <c r="E274" s="514"/>
      <c r="F274" s="556"/>
      <c r="G274" s="515">
        <f>SUM(G264:G273)</f>
        <v>0</v>
      </c>
      <c r="H274" s="520"/>
      <c r="I274" s="520"/>
      <c r="J274" s="520"/>
      <c r="K274" s="520"/>
      <c r="L274" s="520"/>
      <c r="M274" s="520"/>
      <c r="N274" s="520"/>
      <c r="O274" s="520"/>
      <c r="P274" s="520"/>
      <c r="Q274" s="520"/>
      <c r="R274" s="520"/>
      <c r="S274" s="520"/>
      <c r="T274" s="520"/>
      <c r="U274" s="520"/>
      <c r="V274" s="520"/>
      <c r="W274" s="520"/>
      <c r="X274" s="520"/>
      <c r="Y274" s="520"/>
      <c r="Z274" s="520"/>
      <c r="AA274" s="520"/>
      <c r="AB274" s="520"/>
      <c r="AC274" s="520"/>
      <c r="AD274" s="520"/>
      <c r="AE274" s="520"/>
      <c r="AF274" s="520"/>
      <c r="AG274" s="520"/>
      <c r="AH274" s="520"/>
      <c r="AI274" s="520"/>
      <c r="AJ274" s="520"/>
      <c r="AK274" s="520"/>
      <c r="AL274" s="520"/>
      <c r="AM274" s="520"/>
      <c r="AN274" s="520"/>
      <c r="AO274" s="520"/>
      <c r="AP274" s="520"/>
      <c r="AQ274" s="520"/>
      <c r="AR274" s="520"/>
      <c r="AS274" s="520"/>
      <c r="AT274" s="520"/>
      <c r="AU274" s="520"/>
      <c r="AV274" s="520"/>
      <c r="AW274" s="520"/>
      <c r="AX274" s="520"/>
      <c r="AY274" s="520"/>
      <c r="AZ274" s="520"/>
      <c r="BA274" s="520"/>
      <c r="BB274" s="520"/>
      <c r="BC274" s="520"/>
      <c r="BD274" s="520"/>
      <c r="BE274" s="520"/>
      <c r="BF274" s="520"/>
      <c r="BG274" s="520"/>
      <c r="BH274" s="520"/>
      <c r="BI274" s="520"/>
      <c r="BJ274" s="520"/>
      <c r="BK274" s="520"/>
      <c r="BL274" s="520"/>
      <c r="BM274" s="520"/>
      <c r="BN274" s="520"/>
      <c r="BO274" s="520"/>
      <c r="BP274" s="520"/>
      <c r="BQ274" s="520"/>
      <c r="BR274" s="520"/>
      <c r="BS274" s="520"/>
      <c r="BT274" s="520"/>
      <c r="BU274" s="520"/>
      <c r="BV274" s="520"/>
      <c r="BW274" s="520"/>
      <c r="BX274" s="520"/>
      <c r="BY274" s="520"/>
      <c r="BZ274" s="520"/>
      <c r="CA274" s="520"/>
      <c r="CB274" s="520"/>
      <c r="CC274" s="520"/>
      <c r="CD274" s="520"/>
      <c r="CE274" s="520"/>
      <c r="CF274" s="520"/>
      <c r="CG274" s="520"/>
      <c r="CH274" s="520"/>
      <c r="CI274" s="520"/>
      <c r="CJ274" s="520"/>
      <c r="CK274" s="520"/>
      <c r="CL274" s="520"/>
      <c r="CM274" s="520"/>
      <c r="CN274" s="520"/>
      <c r="CO274" s="520"/>
      <c r="CP274" s="520"/>
      <c r="CQ274" s="520"/>
      <c r="CR274" s="520"/>
      <c r="CS274" s="520"/>
      <c r="CT274" s="520"/>
      <c r="CU274" s="520"/>
      <c r="CV274" s="520"/>
      <c r="CW274" s="520"/>
      <c r="CX274" s="520"/>
      <c r="CY274" s="520"/>
      <c r="CZ274" s="520"/>
      <c r="DA274" s="520"/>
      <c r="DB274" s="520"/>
      <c r="DC274" s="520"/>
      <c r="DD274" s="520"/>
      <c r="DE274" s="520"/>
      <c r="DF274" s="520"/>
      <c r="DG274" s="520"/>
      <c r="DH274" s="520"/>
      <c r="DI274" s="520"/>
      <c r="DJ274" s="520"/>
      <c r="DK274" s="520"/>
      <c r="DL274" s="520"/>
      <c r="DM274" s="520"/>
      <c r="DN274" s="520"/>
      <c r="DO274" s="520"/>
      <c r="DP274" s="520"/>
      <c r="DQ274" s="520"/>
      <c r="DR274" s="520"/>
      <c r="DS274" s="520"/>
      <c r="DT274" s="520"/>
      <c r="DU274" s="520"/>
      <c r="DV274" s="520"/>
      <c r="DW274" s="520"/>
      <c r="DX274" s="520"/>
      <c r="DY274" s="520"/>
      <c r="DZ274" s="520"/>
      <c r="EA274" s="520"/>
      <c r="EB274" s="520"/>
      <c r="EC274" s="520"/>
      <c r="ED274" s="520"/>
      <c r="EE274" s="520"/>
      <c r="EF274" s="520"/>
      <c r="EG274" s="520"/>
      <c r="EH274" s="520"/>
      <c r="EI274" s="520"/>
      <c r="EJ274" s="520"/>
      <c r="EK274" s="520"/>
      <c r="EL274" s="520"/>
      <c r="EM274" s="520"/>
      <c r="EN274" s="520"/>
      <c r="EO274" s="520"/>
      <c r="EP274" s="520"/>
      <c r="EQ274" s="520"/>
      <c r="ER274" s="520"/>
      <c r="ES274" s="520"/>
      <c r="ET274" s="520"/>
      <c r="EU274" s="520"/>
      <c r="EV274" s="520"/>
      <c r="EW274" s="520"/>
      <c r="EX274" s="520"/>
      <c r="EY274" s="520"/>
      <c r="EZ274" s="520"/>
      <c r="FA274" s="520"/>
      <c r="FB274" s="520"/>
      <c r="FC274" s="520"/>
      <c r="FD274" s="520"/>
      <c r="FE274" s="520"/>
      <c r="FF274" s="520"/>
      <c r="FG274" s="520"/>
      <c r="FH274" s="520"/>
      <c r="FI274" s="520"/>
      <c r="FJ274" s="520"/>
      <c r="FK274" s="520"/>
      <c r="FL274" s="520"/>
      <c r="FM274" s="520"/>
      <c r="FN274" s="520"/>
      <c r="FO274" s="520"/>
      <c r="FP274" s="520"/>
      <c r="FQ274" s="520"/>
      <c r="FR274" s="520"/>
      <c r="FS274" s="520"/>
      <c r="FT274" s="520"/>
      <c r="FU274" s="520"/>
      <c r="FV274" s="520"/>
      <c r="FW274" s="520"/>
      <c r="FX274" s="520"/>
      <c r="FY274" s="520"/>
      <c r="FZ274" s="520"/>
      <c r="GA274" s="520"/>
      <c r="GB274" s="520"/>
      <c r="GC274" s="520"/>
      <c r="GD274" s="520"/>
      <c r="GE274" s="520"/>
      <c r="GF274" s="520"/>
      <c r="GG274" s="520"/>
      <c r="GH274" s="520"/>
      <c r="GI274" s="520"/>
      <c r="GJ274" s="520"/>
      <c r="GK274" s="520"/>
      <c r="GL274" s="520"/>
      <c r="GM274" s="520"/>
      <c r="GN274" s="520"/>
      <c r="GO274" s="520"/>
      <c r="GP274" s="520"/>
      <c r="GQ274" s="520"/>
      <c r="GR274" s="520"/>
      <c r="GS274" s="520"/>
      <c r="GT274" s="520"/>
      <c r="GU274" s="520"/>
      <c r="GV274" s="520"/>
    </row>
    <row r="276" spans="3:7" ht="15">
      <c r="C276" s="572" t="s">
        <v>4018</v>
      </c>
      <c r="G276" s="573">
        <f>SUM(G274,G259,G242,G233,G221,G208,G196,G188,G174,G163,G150,G142,G129,G120,G106,G93,G78,G52,G35)</f>
        <v>0</v>
      </c>
    </row>
  </sheetData>
  <sheetProtection selectLockedCells="1" selectUnlockedCells="1"/>
  <mergeCells count="3">
    <mergeCell ref="A2:G2"/>
    <mergeCell ref="A4:G4"/>
    <mergeCell ref="A1:G1"/>
  </mergeCells>
  <printOptions/>
  <pageMargins left="0.3798611111111111" right="0.4" top="0.9840277777777777" bottom="1.1506944444444445" header="0.5118055555555555" footer="0.9840277777777777"/>
  <pageSetup horizontalDpi="300" verticalDpi="300" orientation="portrait" paperSize="9" r:id="rId1"/>
  <headerFooter alignWithMargins="0">
    <oddFooter>&amp;R&amp;"Times New Roman,obyčejné"&amp;12Stránka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42131-C644-435D-B8B8-948D2F1B07B9}">
  <dimension ref="A1:G208"/>
  <sheetViews>
    <sheetView showGridLines="0" showZeros="0" zoomScale="125" zoomScaleNormal="125" workbookViewId="0" topLeftCell="A190">
      <selection activeCell="I201" sqref="I201"/>
    </sheetView>
  </sheetViews>
  <sheetFormatPr defaultColWidth="9.140625" defaultRowHeight="15"/>
  <cols>
    <col min="1" max="1" width="4.421875" style="439" customWidth="1"/>
    <col min="2" max="2" width="8.00390625" style="439" customWidth="1"/>
    <col min="3" max="3" width="43.7109375" style="439" customWidth="1"/>
    <col min="4" max="4" width="5.57421875" style="439" customWidth="1"/>
    <col min="5" max="5" width="10.140625" style="496" customWidth="1"/>
    <col min="6" max="6" width="11.57421875" style="439" customWidth="1"/>
    <col min="7" max="7" width="16.8515625" style="439" customWidth="1"/>
    <col min="8" max="158" width="9.140625" style="439" customWidth="1"/>
    <col min="159" max="159" width="4.421875" style="439" customWidth="1"/>
    <col min="160" max="160" width="8.00390625" style="439" customWidth="1"/>
    <col min="161" max="161" width="43.7109375" style="439" customWidth="1"/>
    <col min="162" max="162" width="5.57421875" style="439" customWidth="1"/>
    <col min="163" max="163" width="10.140625" style="439" customWidth="1"/>
    <col min="164" max="164" width="11.57421875" style="439" customWidth="1"/>
    <col min="165" max="165" width="16.8515625" style="439" customWidth="1"/>
    <col min="166" max="167" width="9.140625" style="439" customWidth="1"/>
    <col min="168" max="168" width="87.7109375" style="439" customWidth="1"/>
    <col min="169" max="414" width="9.140625" style="439" customWidth="1"/>
    <col min="415" max="415" width="4.421875" style="439" customWidth="1"/>
    <col min="416" max="416" width="8.00390625" style="439" customWidth="1"/>
    <col min="417" max="417" width="43.7109375" style="439" customWidth="1"/>
    <col min="418" max="418" width="5.57421875" style="439" customWidth="1"/>
    <col min="419" max="419" width="10.140625" style="439" customWidth="1"/>
    <col min="420" max="420" width="11.57421875" style="439" customWidth="1"/>
    <col min="421" max="421" width="16.8515625" style="439" customWidth="1"/>
    <col min="422" max="423" width="9.140625" style="439" customWidth="1"/>
    <col min="424" max="424" width="87.7109375" style="439" customWidth="1"/>
    <col min="425" max="670" width="9.140625" style="439" customWidth="1"/>
    <col min="671" max="671" width="4.421875" style="439" customWidth="1"/>
    <col min="672" max="672" width="8.00390625" style="439" customWidth="1"/>
    <col min="673" max="673" width="43.7109375" style="439" customWidth="1"/>
    <col min="674" max="674" width="5.57421875" style="439" customWidth="1"/>
    <col min="675" max="675" width="10.140625" style="439" customWidth="1"/>
    <col min="676" max="676" width="11.57421875" style="439" customWidth="1"/>
    <col min="677" max="677" width="16.8515625" style="439" customWidth="1"/>
    <col min="678" max="679" width="9.140625" style="439" customWidth="1"/>
    <col min="680" max="680" width="87.7109375" style="439" customWidth="1"/>
    <col min="681" max="926" width="9.140625" style="439" customWidth="1"/>
    <col min="927" max="927" width="4.421875" style="439" customWidth="1"/>
    <col min="928" max="928" width="8.00390625" style="439" customWidth="1"/>
    <col min="929" max="929" width="43.7109375" style="439" customWidth="1"/>
    <col min="930" max="930" width="5.57421875" style="439" customWidth="1"/>
    <col min="931" max="931" width="10.140625" style="439" customWidth="1"/>
    <col min="932" max="932" width="11.57421875" style="439" customWidth="1"/>
    <col min="933" max="933" width="16.8515625" style="439" customWidth="1"/>
    <col min="934" max="935" width="9.140625" style="439" customWidth="1"/>
    <col min="936" max="936" width="87.7109375" style="439" customWidth="1"/>
    <col min="937" max="1182" width="9.140625" style="439" customWidth="1"/>
    <col min="1183" max="1183" width="4.421875" style="439" customWidth="1"/>
    <col min="1184" max="1184" width="8.00390625" style="439" customWidth="1"/>
    <col min="1185" max="1185" width="43.7109375" style="439" customWidth="1"/>
    <col min="1186" max="1186" width="5.57421875" style="439" customWidth="1"/>
    <col min="1187" max="1187" width="10.140625" style="439" customWidth="1"/>
    <col min="1188" max="1188" width="11.57421875" style="439" customWidth="1"/>
    <col min="1189" max="1189" width="16.8515625" style="439" customWidth="1"/>
    <col min="1190" max="1191" width="9.140625" style="439" customWidth="1"/>
    <col min="1192" max="1192" width="87.7109375" style="439" customWidth="1"/>
    <col min="1193" max="1438" width="9.140625" style="439" customWidth="1"/>
    <col min="1439" max="1439" width="4.421875" style="439" customWidth="1"/>
    <col min="1440" max="1440" width="8.00390625" style="439" customWidth="1"/>
    <col min="1441" max="1441" width="43.7109375" style="439" customWidth="1"/>
    <col min="1442" max="1442" width="5.57421875" style="439" customWidth="1"/>
    <col min="1443" max="1443" width="10.140625" style="439" customWidth="1"/>
    <col min="1444" max="1444" width="11.57421875" style="439" customWidth="1"/>
    <col min="1445" max="1445" width="16.8515625" style="439" customWidth="1"/>
    <col min="1446" max="1447" width="9.140625" style="439" customWidth="1"/>
    <col min="1448" max="1448" width="87.7109375" style="439" customWidth="1"/>
    <col min="1449" max="1694" width="9.140625" style="439" customWidth="1"/>
    <col min="1695" max="1695" width="4.421875" style="439" customWidth="1"/>
    <col min="1696" max="1696" width="8.00390625" style="439" customWidth="1"/>
    <col min="1697" max="1697" width="43.7109375" style="439" customWidth="1"/>
    <col min="1698" max="1698" width="5.57421875" style="439" customWidth="1"/>
    <col min="1699" max="1699" width="10.140625" style="439" customWidth="1"/>
    <col min="1700" max="1700" width="11.57421875" style="439" customWidth="1"/>
    <col min="1701" max="1701" width="16.8515625" style="439" customWidth="1"/>
    <col min="1702" max="1703" width="9.140625" style="439" customWidth="1"/>
    <col min="1704" max="1704" width="87.7109375" style="439" customWidth="1"/>
    <col min="1705" max="1950" width="9.140625" style="439" customWidth="1"/>
    <col min="1951" max="1951" width="4.421875" style="439" customWidth="1"/>
    <col min="1952" max="1952" width="8.00390625" style="439" customWidth="1"/>
    <col min="1953" max="1953" width="43.7109375" style="439" customWidth="1"/>
    <col min="1954" max="1954" width="5.57421875" style="439" customWidth="1"/>
    <col min="1955" max="1955" width="10.140625" style="439" customWidth="1"/>
    <col min="1956" max="1956" width="11.57421875" style="439" customWidth="1"/>
    <col min="1957" max="1957" width="16.8515625" style="439" customWidth="1"/>
    <col min="1958" max="1959" width="9.140625" style="439" customWidth="1"/>
    <col min="1960" max="1960" width="87.7109375" style="439" customWidth="1"/>
    <col min="1961" max="2206" width="9.140625" style="439" customWidth="1"/>
    <col min="2207" max="2207" width="4.421875" style="439" customWidth="1"/>
    <col min="2208" max="2208" width="8.00390625" style="439" customWidth="1"/>
    <col min="2209" max="2209" width="43.7109375" style="439" customWidth="1"/>
    <col min="2210" max="2210" width="5.57421875" style="439" customWidth="1"/>
    <col min="2211" max="2211" width="10.140625" style="439" customWidth="1"/>
    <col min="2212" max="2212" width="11.57421875" style="439" customWidth="1"/>
    <col min="2213" max="2213" width="16.8515625" style="439" customWidth="1"/>
    <col min="2214" max="2215" width="9.140625" style="439" customWidth="1"/>
    <col min="2216" max="2216" width="87.7109375" style="439" customWidth="1"/>
    <col min="2217" max="2462" width="9.140625" style="439" customWidth="1"/>
    <col min="2463" max="2463" width="4.421875" style="439" customWidth="1"/>
    <col min="2464" max="2464" width="8.00390625" style="439" customWidth="1"/>
    <col min="2465" max="2465" width="43.7109375" style="439" customWidth="1"/>
    <col min="2466" max="2466" width="5.57421875" style="439" customWidth="1"/>
    <col min="2467" max="2467" width="10.140625" style="439" customWidth="1"/>
    <col min="2468" max="2468" width="11.57421875" style="439" customWidth="1"/>
    <col min="2469" max="2469" width="16.8515625" style="439" customWidth="1"/>
    <col min="2470" max="2471" width="9.140625" style="439" customWidth="1"/>
    <col min="2472" max="2472" width="87.7109375" style="439" customWidth="1"/>
    <col min="2473" max="2718" width="9.140625" style="439" customWidth="1"/>
    <col min="2719" max="2719" width="4.421875" style="439" customWidth="1"/>
    <col min="2720" max="2720" width="8.00390625" style="439" customWidth="1"/>
    <col min="2721" max="2721" width="43.7109375" style="439" customWidth="1"/>
    <col min="2722" max="2722" width="5.57421875" style="439" customWidth="1"/>
    <col min="2723" max="2723" width="10.140625" style="439" customWidth="1"/>
    <col min="2724" max="2724" width="11.57421875" style="439" customWidth="1"/>
    <col min="2725" max="2725" width="16.8515625" style="439" customWidth="1"/>
    <col min="2726" max="2727" width="9.140625" style="439" customWidth="1"/>
    <col min="2728" max="2728" width="87.7109375" style="439" customWidth="1"/>
    <col min="2729" max="2974" width="9.140625" style="439" customWidth="1"/>
    <col min="2975" max="2975" width="4.421875" style="439" customWidth="1"/>
    <col min="2976" max="2976" width="8.00390625" style="439" customWidth="1"/>
    <col min="2977" max="2977" width="43.7109375" style="439" customWidth="1"/>
    <col min="2978" max="2978" width="5.57421875" style="439" customWidth="1"/>
    <col min="2979" max="2979" width="10.140625" style="439" customWidth="1"/>
    <col min="2980" max="2980" width="11.57421875" style="439" customWidth="1"/>
    <col min="2981" max="2981" width="16.8515625" style="439" customWidth="1"/>
    <col min="2982" max="2983" width="9.140625" style="439" customWidth="1"/>
    <col min="2984" max="2984" width="87.7109375" style="439" customWidth="1"/>
    <col min="2985" max="3230" width="9.140625" style="439" customWidth="1"/>
    <col min="3231" max="3231" width="4.421875" style="439" customWidth="1"/>
    <col min="3232" max="3232" width="8.00390625" style="439" customWidth="1"/>
    <col min="3233" max="3233" width="43.7109375" style="439" customWidth="1"/>
    <col min="3234" max="3234" width="5.57421875" style="439" customWidth="1"/>
    <col min="3235" max="3235" width="10.140625" style="439" customWidth="1"/>
    <col min="3236" max="3236" width="11.57421875" style="439" customWidth="1"/>
    <col min="3237" max="3237" width="16.8515625" style="439" customWidth="1"/>
    <col min="3238" max="3239" width="9.140625" style="439" customWidth="1"/>
    <col min="3240" max="3240" width="87.7109375" style="439" customWidth="1"/>
    <col min="3241" max="3486" width="9.140625" style="439" customWidth="1"/>
    <col min="3487" max="3487" width="4.421875" style="439" customWidth="1"/>
    <col min="3488" max="3488" width="8.00390625" style="439" customWidth="1"/>
    <col min="3489" max="3489" width="43.7109375" style="439" customWidth="1"/>
    <col min="3490" max="3490" width="5.57421875" style="439" customWidth="1"/>
    <col min="3491" max="3491" width="10.140625" style="439" customWidth="1"/>
    <col min="3492" max="3492" width="11.57421875" style="439" customWidth="1"/>
    <col min="3493" max="3493" width="16.8515625" style="439" customWidth="1"/>
    <col min="3494" max="3495" width="9.140625" style="439" customWidth="1"/>
    <col min="3496" max="3496" width="87.7109375" style="439" customWidth="1"/>
    <col min="3497" max="3742" width="9.140625" style="439" customWidth="1"/>
    <col min="3743" max="3743" width="4.421875" style="439" customWidth="1"/>
    <col min="3744" max="3744" width="8.00390625" style="439" customWidth="1"/>
    <col min="3745" max="3745" width="43.7109375" style="439" customWidth="1"/>
    <col min="3746" max="3746" width="5.57421875" style="439" customWidth="1"/>
    <col min="3747" max="3747" width="10.140625" style="439" customWidth="1"/>
    <col min="3748" max="3748" width="11.57421875" style="439" customWidth="1"/>
    <col min="3749" max="3749" width="16.8515625" style="439" customWidth="1"/>
    <col min="3750" max="3751" width="9.140625" style="439" customWidth="1"/>
    <col min="3752" max="3752" width="87.7109375" style="439" customWidth="1"/>
    <col min="3753" max="3998" width="9.140625" style="439" customWidth="1"/>
    <col min="3999" max="3999" width="4.421875" style="439" customWidth="1"/>
    <col min="4000" max="4000" width="8.00390625" style="439" customWidth="1"/>
    <col min="4001" max="4001" width="43.7109375" style="439" customWidth="1"/>
    <col min="4002" max="4002" width="5.57421875" style="439" customWidth="1"/>
    <col min="4003" max="4003" width="10.140625" style="439" customWidth="1"/>
    <col min="4004" max="4004" width="11.57421875" style="439" customWidth="1"/>
    <col min="4005" max="4005" width="16.8515625" style="439" customWidth="1"/>
    <col min="4006" max="4007" width="9.140625" style="439" customWidth="1"/>
    <col min="4008" max="4008" width="87.7109375" style="439" customWidth="1"/>
    <col min="4009" max="4254" width="9.140625" style="439" customWidth="1"/>
    <col min="4255" max="4255" width="4.421875" style="439" customWidth="1"/>
    <col min="4256" max="4256" width="8.00390625" style="439" customWidth="1"/>
    <col min="4257" max="4257" width="43.7109375" style="439" customWidth="1"/>
    <col min="4258" max="4258" width="5.57421875" style="439" customWidth="1"/>
    <col min="4259" max="4259" width="10.140625" style="439" customWidth="1"/>
    <col min="4260" max="4260" width="11.57421875" style="439" customWidth="1"/>
    <col min="4261" max="4261" width="16.8515625" style="439" customWidth="1"/>
    <col min="4262" max="4263" width="9.140625" style="439" customWidth="1"/>
    <col min="4264" max="4264" width="87.7109375" style="439" customWidth="1"/>
    <col min="4265" max="4510" width="9.140625" style="439" customWidth="1"/>
    <col min="4511" max="4511" width="4.421875" style="439" customWidth="1"/>
    <col min="4512" max="4512" width="8.00390625" style="439" customWidth="1"/>
    <col min="4513" max="4513" width="43.7109375" style="439" customWidth="1"/>
    <col min="4514" max="4514" width="5.57421875" style="439" customWidth="1"/>
    <col min="4515" max="4515" width="10.140625" style="439" customWidth="1"/>
    <col min="4516" max="4516" width="11.57421875" style="439" customWidth="1"/>
    <col min="4517" max="4517" width="16.8515625" style="439" customWidth="1"/>
    <col min="4518" max="4519" width="9.140625" style="439" customWidth="1"/>
    <col min="4520" max="4520" width="87.7109375" style="439" customWidth="1"/>
    <col min="4521" max="4766" width="9.140625" style="439" customWidth="1"/>
    <col min="4767" max="4767" width="4.421875" style="439" customWidth="1"/>
    <col min="4768" max="4768" width="8.00390625" style="439" customWidth="1"/>
    <col min="4769" max="4769" width="43.7109375" style="439" customWidth="1"/>
    <col min="4770" max="4770" width="5.57421875" style="439" customWidth="1"/>
    <col min="4771" max="4771" width="10.140625" style="439" customWidth="1"/>
    <col min="4772" max="4772" width="11.57421875" style="439" customWidth="1"/>
    <col min="4773" max="4773" width="16.8515625" style="439" customWidth="1"/>
    <col min="4774" max="4775" width="9.140625" style="439" customWidth="1"/>
    <col min="4776" max="4776" width="87.7109375" style="439" customWidth="1"/>
    <col min="4777" max="5022" width="9.140625" style="439" customWidth="1"/>
    <col min="5023" max="5023" width="4.421875" style="439" customWidth="1"/>
    <col min="5024" max="5024" width="8.00390625" style="439" customWidth="1"/>
    <col min="5025" max="5025" width="43.7109375" style="439" customWidth="1"/>
    <col min="5026" max="5026" width="5.57421875" style="439" customWidth="1"/>
    <col min="5027" max="5027" width="10.140625" style="439" customWidth="1"/>
    <col min="5028" max="5028" width="11.57421875" style="439" customWidth="1"/>
    <col min="5029" max="5029" width="16.8515625" style="439" customWidth="1"/>
    <col min="5030" max="5031" width="9.140625" style="439" customWidth="1"/>
    <col min="5032" max="5032" width="87.7109375" style="439" customWidth="1"/>
    <col min="5033" max="5278" width="9.140625" style="439" customWidth="1"/>
    <col min="5279" max="5279" width="4.421875" style="439" customWidth="1"/>
    <col min="5280" max="5280" width="8.00390625" style="439" customWidth="1"/>
    <col min="5281" max="5281" width="43.7109375" style="439" customWidth="1"/>
    <col min="5282" max="5282" width="5.57421875" style="439" customWidth="1"/>
    <col min="5283" max="5283" width="10.140625" style="439" customWidth="1"/>
    <col min="5284" max="5284" width="11.57421875" style="439" customWidth="1"/>
    <col min="5285" max="5285" width="16.8515625" style="439" customWidth="1"/>
    <col min="5286" max="5287" width="9.140625" style="439" customWidth="1"/>
    <col min="5288" max="5288" width="87.7109375" style="439" customWidth="1"/>
    <col min="5289" max="5534" width="9.140625" style="439" customWidth="1"/>
    <col min="5535" max="5535" width="4.421875" style="439" customWidth="1"/>
    <col min="5536" max="5536" width="8.00390625" style="439" customWidth="1"/>
    <col min="5537" max="5537" width="43.7109375" style="439" customWidth="1"/>
    <col min="5538" max="5538" width="5.57421875" style="439" customWidth="1"/>
    <col min="5539" max="5539" width="10.140625" style="439" customWidth="1"/>
    <col min="5540" max="5540" width="11.57421875" style="439" customWidth="1"/>
    <col min="5541" max="5541" width="16.8515625" style="439" customWidth="1"/>
    <col min="5542" max="5543" width="9.140625" style="439" customWidth="1"/>
    <col min="5544" max="5544" width="87.7109375" style="439" customWidth="1"/>
    <col min="5545" max="5790" width="9.140625" style="439" customWidth="1"/>
    <col min="5791" max="5791" width="4.421875" style="439" customWidth="1"/>
    <col min="5792" max="5792" width="8.00390625" style="439" customWidth="1"/>
    <col min="5793" max="5793" width="43.7109375" style="439" customWidth="1"/>
    <col min="5794" max="5794" width="5.57421875" style="439" customWidth="1"/>
    <col min="5795" max="5795" width="10.140625" style="439" customWidth="1"/>
    <col min="5796" max="5796" width="11.57421875" style="439" customWidth="1"/>
    <col min="5797" max="5797" width="16.8515625" style="439" customWidth="1"/>
    <col min="5798" max="5799" width="9.140625" style="439" customWidth="1"/>
    <col min="5800" max="5800" width="87.7109375" style="439" customWidth="1"/>
    <col min="5801" max="6046" width="9.140625" style="439" customWidth="1"/>
    <col min="6047" max="6047" width="4.421875" style="439" customWidth="1"/>
    <col min="6048" max="6048" width="8.00390625" style="439" customWidth="1"/>
    <col min="6049" max="6049" width="43.7109375" style="439" customWidth="1"/>
    <col min="6050" max="6050" width="5.57421875" style="439" customWidth="1"/>
    <col min="6051" max="6051" width="10.140625" style="439" customWidth="1"/>
    <col min="6052" max="6052" width="11.57421875" style="439" customWidth="1"/>
    <col min="6053" max="6053" width="16.8515625" style="439" customWidth="1"/>
    <col min="6054" max="6055" width="9.140625" style="439" customWidth="1"/>
    <col min="6056" max="6056" width="87.7109375" style="439" customWidth="1"/>
    <col min="6057" max="6302" width="9.140625" style="439" customWidth="1"/>
    <col min="6303" max="6303" width="4.421875" style="439" customWidth="1"/>
    <col min="6304" max="6304" width="8.00390625" style="439" customWidth="1"/>
    <col min="6305" max="6305" width="43.7109375" style="439" customWidth="1"/>
    <col min="6306" max="6306" width="5.57421875" style="439" customWidth="1"/>
    <col min="6307" max="6307" width="10.140625" style="439" customWidth="1"/>
    <col min="6308" max="6308" width="11.57421875" style="439" customWidth="1"/>
    <col min="6309" max="6309" width="16.8515625" style="439" customWidth="1"/>
    <col min="6310" max="6311" width="9.140625" style="439" customWidth="1"/>
    <col min="6312" max="6312" width="87.7109375" style="439" customWidth="1"/>
    <col min="6313" max="6558" width="9.140625" style="439" customWidth="1"/>
    <col min="6559" max="6559" width="4.421875" style="439" customWidth="1"/>
    <col min="6560" max="6560" width="8.00390625" style="439" customWidth="1"/>
    <col min="6561" max="6561" width="43.7109375" style="439" customWidth="1"/>
    <col min="6562" max="6562" width="5.57421875" style="439" customWidth="1"/>
    <col min="6563" max="6563" width="10.140625" style="439" customWidth="1"/>
    <col min="6564" max="6564" width="11.57421875" style="439" customWidth="1"/>
    <col min="6565" max="6565" width="16.8515625" style="439" customWidth="1"/>
    <col min="6566" max="6567" width="9.140625" style="439" customWidth="1"/>
    <col min="6568" max="6568" width="87.7109375" style="439" customWidth="1"/>
    <col min="6569" max="6814" width="9.140625" style="439" customWidth="1"/>
    <col min="6815" max="6815" width="4.421875" style="439" customWidth="1"/>
    <col min="6816" max="6816" width="8.00390625" style="439" customWidth="1"/>
    <col min="6817" max="6817" width="43.7109375" style="439" customWidth="1"/>
    <col min="6818" max="6818" width="5.57421875" style="439" customWidth="1"/>
    <col min="6819" max="6819" width="10.140625" style="439" customWidth="1"/>
    <col min="6820" max="6820" width="11.57421875" style="439" customWidth="1"/>
    <col min="6821" max="6821" width="16.8515625" style="439" customWidth="1"/>
    <col min="6822" max="6823" width="9.140625" style="439" customWidth="1"/>
    <col min="6824" max="6824" width="87.7109375" style="439" customWidth="1"/>
    <col min="6825" max="7070" width="9.140625" style="439" customWidth="1"/>
    <col min="7071" max="7071" width="4.421875" style="439" customWidth="1"/>
    <col min="7072" max="7072" width="8.00390625" style="439" customWidth="1"/>
    <col min="7073" max="7073" width="43.7109375" style="439" customWidth="1"/>
    <col min="7074" max="7074" width="5.57421875" style="439" customWidth="1"/>
    <col min="7075" max="7075" width="10.140625" style="439" customWidth="1"/>
    <col min="7076" max="7076" width="11.57421875" style="439" customWidth="1"/>
    <col min="7077" max="7077" width="16.8515625" style="439" customWidth="1"/>
    <col min="7078" max="7079" width="9.140625" style="439" customWidth="1"/>
    <col min="7080" max="7080" width="87.7109375" style="439" customWidth="1"/>
    <col min="7081" max="7326" width="9.140625" style="439" customWidth="1"/>
    <col min="7327" max="7327" width="4.421875" style="439" customWidth="1"/>
    <col min="7328" max="7328" width="8.00390625" style="439" customWidth="1"/>
    <col min="7329" max="7329" width="43.7109375" style="439" customWidth="1"/>
    <col min="7330" max="7330" width="5.57421875" style="439" customWidth="1"/>
    <col min="7331" max="7331" width="10.140625" style="439" customWidth="1"/>
    <col min="7332" max="7332" width="11.57421875" style="439" customWidth="1"/>
    <col min="7333" max="7333" width="16.8515625" style="439" customWidth="1"/>
    <col min="7334" max="7335" width="9.140625" style="439" customWidth="1"/>
    <col min="7336" max="7336" width="87.7109375" style="439" customWidth="1"/>
    <col min="7337" max="7582" width="9.140625" style="439" customWidth="1"/>
    <col min="7583" max="7583" width="4.421875" style="439" customWidth="1"/>
    <col min="7584" max="7584" width="8.00390625" style="439" customWidth="1"/>
    <col min="7585" max="7585" width="43.7109375" style="439" customWidth="1"/>
    <col min="7586" max="7586" width="5.57421875" style="439" customWidth="1"/>
    <col min="7587" max="7587" width="10.140625" style="439" customWidth="1"/>
    <col min="7588" max="7588" width="11.57421875" style="439" customWidth="1"/>
    <col min="7589" max="7589" width="16.8515625" style="439" customWidth="1"/>
    <col min="7590" max="7591" width="9.140625" style="439" customWidth="1"/>
    <col min="7592" max="7592" width="87.7109375" style="439" customWidth="1"/>
    <col min="7593" max="7838" width="9.140625" style="439" customWidth="1"/>
    <col min="7839" max="7839" width="4.421875" style="439" customWidth="1"/>
    <col min="7840" max="7840" width="8.00390625" style="439" customWidth="1"/>
    <col min="7841" max="7841" width="43.7109375" style="439" customWidth="1"/>
    <col min="7842" max="7842" width="5.57421875" style="439" customWidth="1"/>
    <col min="7843" max="7843" width="10.140625" style="439" customWidth="1"/>
    <col min="7844" max="7844" width="11.57421875" style="439" customWidth="1"/>
    <col min="7845" max="7845" width="16.8515625" style="439" customWidth="1"/>
    <col min="7846" max="7847" width="9.140625" style="439" customWidth="1"/>
    <col min="7848" max="7848" width="87.7109375" style="439" customWidth="1"/>
    <col min="7849" max="8094" width="9.140625" style="439" customWidth="1"/>
    <col min="8095" max="8095" width="4.421875" style="439" customWidth="1"/>
    <col min="8096" max="8096" width="8.00390625" style="439" customWidth="1"/>
    <col min="8097" max="8097" width="43.7109375" style="439" customWidth="1"/>
    <col min="8098" max="8098" width="5.57421875" style="439" customWidth="1"/>
    <col min="8099" max="8099" width="10.140625" style="439" customWidth="1"/>
    <col min="8100" max="8100" width="11.57421875" style="439" customWidth="1"/>
    <col min="8101" max="8101" width="16.8515625" style="439" customWidth="1"/>
    <col min="8102" max="8103" width="9.140625" style="439" customWidth="1"/>
    <col min="8104" max="8104" width="87.7109375" style="439" customWidth="1"/>
    <col min="8105" max="8350" width="9.140625" style="439" customWidth="1"/>
    <col min="8351" max="8351" width="4.421875" style="439" customWidth="1"/>
    <col min="8352" max="8352" width="8.00390625" style="439" customWidth="1"/>
    <col min="8353" max="8353" width="43.7109375" style="439" customWidth="1"/>
    <col min="8354" max="8354" width="5.57421875" style="439" customWidth="1"/>
    <col min="8355" max="8355" width="10.140625" style="439" customWidth="1"/>
    <col min="8356" max="8356" width="11.57421875" style="439" customWidth="1"/>
    <col min="8357" max="8357" width="16.8515625" style="439" customWidth="1"/>
    <col min="8358" max="8359" width="9.140625" style="439" customWidth="1"/>
    <col min="8360" max="8360" width="87.7109375" style="439" customWidth="1"/>
    <col min="8361" max="8606" width="9.140625" style="439" customWidth="1"/>
    <col min="8607" max="8607" width="4.421875" style="439" customWidth="1"/>
    <col min="8608" max="8608" width="8.00390625" style="439" customWidth="1"/>
    <col min="8609" max="8609" width="43.7109375" style="439" customWidth="1"/>
    <col min="8610" max="8610" width="5.57421875" style="439" customWidth="1"/>
    <col min="8611" max="8611" width="10.140625" style="439" customWidth="1"/>
    <col min="8612" max="8612" width="11.57421875" style="439" customWidth="1"/>
    <col min="8613" max="8613" width="16.8515625" style="439" customWidth="1"/>
    <col min="8614" max="8615" width="9.140625" style="439" customWidth="1"/>
    <col min="8616" max="8616" width="87.7109375" style="439" customWidth="1"/>
    <col min="8617" max="8862" width="9.140625" style="439" customWidth="1"/>
    <col min="8863" max="8863" width="4.421875" style="439" customWidth="1"/>
    <col min="8864" max="8864" width="8.00390625" style="439" customWidth="1"/>
    <col min="8865" max="8865" width="43.7109375" style="439" customWidth="1"/>
    <col min="8866" max="8866" width="5.57421875" style="439" customWidth="1"/>
    <col min="8867" max="8867" width="10.140625" style="439" customWidth="1"/>
    <col min="8868" max="8868" width="11.57421875" style="439" customWidth="1"/>
    <col min="8869" max="8869" width="16.8515625" style="439" customWidth="1"/>
    <col min="8870" max="8871" width="9.140625" style="439" customWidth="1"/>
    <col min="8872" max="8872" width="87.7109375" style="439" customWidth="1"/>
    <col min="8873" max="9118" width="9.140625" style="439" customWidth="1"/>
    <col min="9119" max="9119" width="4.421875" style="439" customWidth="1"/>
    <col min="9120" max="9120" width="8.00390625" style="439" customWidth="1"/>
    <col min="9121" max="9121" width="43.7109375" style="439" customWidth="1"/>
    <col min="9122" max="9122" width="5.57421875" style="439" customWidth="1"/>
    <col min="9123" max="9123" width="10.140625" style="439" customWidth="1"/>
    <col min="9124" max="9124" width="11.57421875" style="439" customWidth="1"/>
    <col min="9125" max="9125" width="16.8515625" style="439" customWidth="1"/>
    <col min="9126" max="9127" width="9.140625" style="439" customWidth="1"/>
    <col min="9128" max="9128" width="87.7109375" style="439" customWidth="1"/>
    <col min="9129" max="9374" width="9.140625" style="439" customWidth="1"/>
    <col min="9375" max="9375" width="4.421875" style="439" customWidth="1"/>
    <col min="9376" max="9376" width="8.00390625" style="439" customWidth="1"/>
    <col min="9377" max="9377" width="43.7109375" style="439" customWidth="1"/>
    <col min="9378" max="9378" width="5.57421875" style="439" customWidth="1"/>
    <col min="9379" max="9379" width="10.140625" style="439" customWidth="1"/>
    <col min="9380" max="9380" width="11.57421875" style="439" customWidth="1"/>
    <col min="9381" max="9381" width="16.8515625" style="439" customWidth="1"/>
    <col min="9382" max="9383" width="9.140625" style="439" customWidth="1"/>
    <col min="9384" max="9384" width="87.7109375" style="439" customWidth="1"/>
    <col min="9385" max="9630" width="9.140625" style="439" customWidth="1"/>
    <col min="9631" max="9631" width="4.421875" style="439" customWidth="1"/>
    <col min="9632" max="9632" width="8.00390625" style="439" customWidth="1"/>
    <col min="9633" max="9633" width="43.7109375" style="439" customWidth="1"/>
    <col min="9634" max="9634" width="5.57421875" style="439" customWidth="1"/>
    <col min="9635" max="9635" width="10.140625" style="439" customWidth="1"/>
    <col min="9636" max="9636" width="11.57421875" style="439" customWidth="1"/>
    <col min="9637" max="9637" width="16.8515625" style="439" customWidth="1"/>
    <col min="9638" max="9639" width="9.140625" style="439" customWidth="1"/>
    <col min="9640" max="9640" width="87.7109375" style="439" customWidth="1"/>
    <col min="9641" max="9886" width="9.140625" style="439" customWidth="1"/>
    <col min="9887" max="9887" width="4.421875" style="439" customWidth="1"/>
    <col min="9888" max="9888" width="8.00390625" style="439" customWidth="1"/>
    <col min="9889" max="9889" width="43.7109375" style="439" customWidth="1"/>
    <col min="9890" max="9890" width="5.57421875" style="439" customWidth="1"/>
    <col min="9891" max="9891" width="10.140625" style="439" customWidth="1"/>
    <col min="9892" max="9892" width="11.57421875" style="439" customWidth="1"/>
    <col min="9893" max="9893" width="16.8515625" style="439" customWidth="1"/>
    <col min="9894" max="9895" width="9.140625" style="439" customWidth="1"/>
    <col min="9896" max="9896" width="87.7109375" style="439" customWidth="1"/>
    <col min="9897" max="10142" width="9.140625" style="439" customWidth="1"/>
    <col min="10143" max="10143" width="4.421875" style="439" customWidth="1"/>
    <col min="10144" max="10144" width="8.00390625" style="439" customWidth="1"/>
    <col min="10145" max="10145" width="43.7109375" style="439" customWidth="1"/>
    <col min="10146" max="10146" width="5.57421875" style="439" customWidth="1"/>
    <col min="10147" max="10147" width="10.140625" style="439" customWidth="1"/>
    <col min="10148" max="10148" width="11.57421875" style="439" customWidth="1"/>
    <col min="10149" max="10149" width="16.8515625" style="439" customWidth="1"/>
    <col min="10150" max="10151" width="9.140625" style="439" customWidth="1"/>
    <col min="10152" max="10152" width="87.7109375" style="439" customWidth="1"/>
    <col min="10153" max="10398" width="9.140625" style="439" customWidth="1"/>
    <col min="10399" max="10399" width="4.421875" style="439" customWidth="1"/>
    <col min="10400" max="10400" width="8.00390625" style="439" customWidth="1"/>
    <col min="10401" max="10401" width="43.7109375" style="439" customWidth="1"/>
    <col min="10402" max="10402" width="5.57421875" style="439" customWidth="1"/>
    <col min="10403" max="10403" width="10.140625" style="439" customWidth="1"/>
    <col min="10404" max="10404" width="11.57421875" style="439" customWidth="1"/>
    <col min="10405" max="10405" width="16.8515625" style="439" customWidth="1"/>
    <col min="10406" max="10407" width="9.140625" style="439" customWidth="1"/>
    <col min="10408" max="10408" width="87.7109375" style="439" customWidth="1"/>
    <col min="10409" max="10654" width="9.140625" style="439" customWidth="1"/>
    <col min="10655" max="10655" width="4.421875" style="439" customWidth="1"/>
    <col min="10656" max="10656" width="8.00390625" style="439" customWidth="1"/>
    <col min="10657" max="10657" width="43.7109375" style="439" customWidth="1"/>
    <col min="10658" max="10658" width="5.57421875" style="439" customWidth="1"/>
    <col min="10659" max="10659" width="10.140625" style="439" customWidth="1"/>
    <col min="10660" max="10660" width="11.57421875" style="439" customWidth="1"/>
    <col min="10661" max="10661" width="16.8515625" style="439" customWidth="1"/>
    <col min="10662" max="10663" width="9.140625" style="439" customWidth="1"/>
    <col min="10664" max="10664" width="87.7109375" style="439" customWidth="1"/>
    <col min="10665" max="10910" width="9.140625" style="439" customWidth="1"/>
    <col min="10911" max="10911" width="4.421875" style="439" customWidth="1"/>
    <col min="10912" max="10912" width="8.00390625" style="439" customWidth="1"/>
    <col min="10913" max="10913" width="43.7109375" style="439" customWidth="1"/>
    <col min="10914" max="10914" width="5.57421875" style="439" customWidth="1"/>
    <col min="10915" max="10915" width="10.140625" style="439" customWidth="1"/>
    <col min="10916" max="10916" width="11.57421875" style="439" customWidth="1"/>
    <col min="10917" max="10917" width="16.8515625" style="439" customWidth="1"/>
    <col min="10918" max="10919" width="9.140625" style="439" customWidth="1"/>
    <col min="10920" max="10920" width="87.7109375" style="439" customWidth="1"/>
    <col min="10921" max="11166" width="9.140625" style="439" customWidth="1"/>
    <col min="11167" max="11167" width="4.421875" style="439" customWidth="1"/>
    <col min="11168" max="11168" width="8.00390625" style="439" customWidth="1"/>
    <col min="11169" max="11169" width="43.7109375" style="439" customWidth="1"/>
    <col min="11170" max="11170" width="5.57421875" style="439" customWidth="1"/>
    <col min="11171" max="11171" width="10.140625" style="439" customWidth="1"/>
    <col min="11172" max="11172" width="11.57421875" style="439" customWidth="1"/>
    <col min="11173" max="11173" width="16.8515625" style="439" customWidth="1"/>
    <col min="11174" max="11175" width="9.140625" style="439" customWidth="1"/>
    <col min="11176" max="11176" width="87.7109375" style="439" customWidth="1"/>
    <col min="11177" max="11422" width="9.140625" style="439" customWidth="1"/>
    <col min="11423" max="11423" width="4.421875" style="439" customWidth="1"/>
    <col min="11424" max="11424" width="8.00390625" style="439" customWidth="1"/>
    <col min="11425" max="11425" width="43.7109375" style="439" customWidth="1"/>
    <col min="11426" max="11426" width="5.57421875" style="439" customWidth="1"/>
    <col min="11427" max="11427" width="10.140625" style="439" customWidth="1"/>
    <col min="11428" max="11428" width="11.57421875" style="439" customWidth="1"/>
    <col min="11429" max="11429" width="16.8515625" style="439" customWidth="1"/>
    <col min="11430" max="11431" width="9.140625" style="439" customWidth="1"/>
    <col min="11432" max="11432" width="87.7109375" style="439" customWidth="1"/>
    <col min="11433" max="11678" width="9.140625" style="439" customWidth="1"/>
    <col min="11679" max="11679" width="4.421875" style="439" customWidth="1"/>
    <col min="11680" max="11680" width="8.00390625" style="439" customWidth="1"/>
    <col min="11681" max="11681" width="43.7109375" style="439" customWidth="1"/>
    <col min="11682" max="11682" width="5.57421875" style="439" customWidth="1"/>
    <col min="11683" max="11683" width="10.140625" style="439" customWidth="1"/>
    <col min="11684" max="11684" width="11.57421875" style="439" customWidth="1"/>
    <col min="11685" max="11685" width="16.8515625" style="439" customWidth="1"/>
    <col min="11686" max="11687" width="9.140625" style="439" customWidth="1"/>
    <col min="11688" max="11688" width="87.7109375" style="439" customWidth="1"/>
    <col min="11689" max="11934" width="9.140625" style="439" customWidth="1"/>
    <col min="11935" max="11935" width="4.421875" style="439" customWidth="1"/>
    <col min="11936" max="11936" width="8.00390625" style="439" customWidth="1"/>
    <col min="11937" max="11937" width="43.7109375" style="439" customWidth="1"/>
    <col min="11938" max="11938" width="5.57421875" style="439" customWidth="1"/>
    <col min="11939" max="11939" width="10.140625" style="439" customWidth="1"/>
    <col min="11940" max="11940" width="11.57421875" style="439" customWidth="1"/>
    <col min="11941" max="11941" width="16.8515625" style="439" customWidth="1"/>
    <col min="11942" max="11943" width="9.140625" style="439" customWidth="1"/>
    <col min="11944" max="11944" width="87.7109375" style="439" customWidth="1"/>
    <col min="11945" max="12190" width="9.140625" style="439" customWidth="1"/>
    <col min="12191" max="12191" width="4.421875" style="439" customWidth="1"/>
    <col min="12192" max="12192" width="8.00390625" style="439" customWidth="1"/>
    <col min="12193" max="12193" width="43.7109375" style="439" customWidth="1"/>
    <col min="12194" max="12194" width="5.57421875" style="439" customWidth="1"/>
    <col min="12195" max="12195" width="10.140625" style="439" customWidth="1"/>
    <col min="12196" max="12196" width="11.57421875" style="439" customWidth="1"/>
    <col min="12197" max="12197" width="16.8515625" style="439" customWidth="1"/>
    <col min="12198" max="12199" width="9.140625" style="439" customWidth="1"/>
    <col min="12200" max="12200" width="87.7109375" style="439" customWidth="1"/>
    <col min="12201" max="12446" width="9.140625" style="439" customWidth="1"/>
    <col min="12447" max="12447" width="4.421875" style="439" customWidth="1"/>
    <col min="12448" max="12448" width="8.00390625" style="439" customWidth="1"/>
    <col min="12449" max="12449" width="43.7109375" style="439" customWidth="1"/>
    <col min="12450" max="12450" width="5.57421875" style="439" customWidth="1"/>
    <col min="12451" max="12451" width="10.140625" style="439" customWidth="1"/>
    <col min="12452" max="12452" width="11.57421875" style="439" customWidth="1"/>
    <col min="12453" max="12453" width="16.8515625" style="439" customWidth="1"/>
    <col min="12454" max="12455" width="9.140625" style="439" customWidth="1"/>
    <col min="12456" max="12456" width="87.7109375" style="439" customWidth="1"/>
    <col min="12457" max="12702" width="9.140625" style="439" customWidth="1"/>
    <col min="12703" max="12703" width="4.421875" style="439" customWidth="1"/>
    <col min="12704" max="12704" width="8.00390625" style="439" customWidth="1"/>
    <col min="12705" max="12705" width="43.7109375" style="439" customWidth="1"/>
    <col min="12706" max="12706" width="5.57421875" style="439" customWidth="1"/>
    <col min="12707" max="12707" width="10.140625" style="439" customWidth="1"/>
    <col min="12708" max="12708" width="11.57421875" style="439" customWidth="1"/>
    <col min="12709" max="12709" width="16.8515625" style="439" customWidth="1"/>
    <col min="12710" max="12711" width="9.140625" style="439" customWidth="1"/>
    <col min="12712" max="12712" width="87.7109375" style="439" customWidth="1"/>
    <col min="12713" max="12958" width="9.140625" style="439" customWidth="1"/>
    <col min="12959" max="12959" width="4.421875" style="439" customWidth="1"/>
    <col min="12960" max="12960" width="8.00390625" style="439" customWidth="1"/>
    <col min="12961" max="12961" width="43.7109375" style="439" customWidth="1"/>
    <col min="12962" max="12962" width="5.57421875" style="439" customWidth="1"/>
    <col min="12963" max="12963" width="10.140625" style="439" customWidth="1"/>
    <col min="12964" max="12964" width="11.57421875" style="439" customWidth="1"/>
    <col min="12965" max="12965" width="16.8515625" style="439" customWidth="1"/>
    <col min="12966" max="12967" width="9.140625" style="439" customWidth="1"/>
    <col min="12968" max="12968" width="87.7109375" style="439" customWidth="1"/>
    <col min="12969" max="13214" width="9.140625" style="439" customWidth="1"/>
    <col min="13215" max="13215" width="4.421875" style="439" customWidth="1"/>
    <col min="13216" max="13216" width="8.00390625" style="439" customWidth="1"/>
    <col min="13217" max="13217" width="43.7109375" style="439" customWidth="1"/>
    <col min="13218" max="13218" width="5.57421875" style="439" customWidth="1"/>
    <col min="13219" max="13219" width="10.140625" style="439" customWidth="1"/>
    <col min="13220" max="13220" width="11.57421875" style="439" customWidth="1"/>
    <col min="13221" max="13221" width="16.8515625" style="439" customWidth="1"/>
    <col min="13222" max="13223" width="9.140625" style="439" customWidth="1"/>
    <col min="13224" max="13224" width="87.7109375" style="439" customWidth="1"/>
    <col min="13225" max="13470" width="9.140625" style="439" customWidth="1"/>
    <col min="13471" max="13471" width="4.421875" style="439" customWidth="1"/>
    <col min="13472" max="13472" width="8.00390625" style="439" customWidth="1"/>
    <col min="13473" max="13473" width="43.7109375" style="439" customWidth="1"/>
    <col min="13474" max="13474" width="5.57421875" style="439" customWidth="1"/>
    <col min="13475" max="13475" width="10.140625" style="439" customWidth="1"/>
    <col min="13476" max="13476" width="11.57421875" style="439" customWidth="1"/>
    <col min="13477" max="13477" width="16.8515625" style="439" customWidth="1"/>
    <col min="13478" max="13479" width="9.140625" style="439" customWidth="1"/>
    <col min="13480" max="13480" width="87.7109375" style="439" customWidth="1"/>
    <col min="13481" max="13726" width="9.140625" style="439" customWidth="1"/>
    <col min="13727" max="13727" width="4.421875" style="439" customWidth="1"/>
    <col min="13728" max="13728" width="8.00390625" style="439" customWidth="1"/>
    <col min="13729" max="13729" width="43.7109375" style="439" customWidth="1"/>
    <col min="13730" max="13730" width="5.57421875" style="439" customWidth="1"/>
    <col min="13731" max="13731" width="10.140625" style="439" customWidth="1"/>
    <col min="13732" max="13732" width="11.57421875" style="439" customWidth="1"/>
    <col min="13733" max="13733" width="16.8515625" style="439" customWidth="1"/>
    <col min="13734" max="13735" width="9.140625" style="439" customWidth="1"/>
    <col min="13736" max="13736" width="87.7109375" style="439" customWidth="1"/>
    <col min="13737" max="13982" width="9.140625" style="439" customWidth="1"/>
    <col min="13983" max="13983" width="4.421875" style="439" customWidth="1"/>
    <col min="13984" max="13984" width="8.00390625" style="439" customWidth="1"/>
    <col min="13985" max="13985" width="43.7109375" style="439" customWidth="1"/>
    <col min="13986" max="13986" width="5.57421875" style="439" customWidth="1"/>
    <col min="13987" max="13987" width="10.140625" style="439" customWidth="1"/>
    <col min="13988" max="13988" width="11.57421875" style="439" customWidth="1"/>
    <col min="13989" max="13989" width="16.8515625" style="439" customWidth="1"/>
    <col min="13990" max="13991" width="9.140625" style="439" customWidth="1"/>
    <col min="13992" max="13992" width="87.7109375" style="439" customWidth="1"/>
    <col min="13993" max="14238" width="9.140625" style="439" customWidth="1"/>
    <col min="14239" max="14239" width="4.421875" style="439" customWidth="1"/>
    <col min="14240" max="14240" width="8.00390625" style="439" customWidth="1"/>
    <col min="14241" max="14241" width="43.7109375" style="439" customWidth="1"/>
    <col min="14242" max="14242" width="5.57421875" style="439" customWidth="1"/>
    <col min="14243" max="14243" width="10.140625" style="439" customWidth="1"/>
    <col min="14244" max="14244" width="11.57421875" style="439" customWidth="1"/>
    <col min="14245" max="14245" width="16.8515625" style="439" customWidth="1"/>
    <col min="14246" max="14247" width="9.140625" style="439" customWidth="1"/>
    <col min="14248" max="14248" width="87.7109375" style="439" customWidth="1"/>
    <col min="14249" max="14494" width="9.140625" style="439" customWidth="1"/>
    <col min="14495" max="14495" width="4.421875" style="439" customWidth="1"/>
    <col min="14496" max="14496" width="8.00390625" style="439" customWidth="1"/>
    <col min="14497" max="14497" width="43.7109375" style="439" customWidth="1"/>
    <col min="14498" max="14498" width="5.57421875" style="439" customWidth="1"/>
    <col min="14499" max="14499" width="10.140625" style="439" customWidth="1"/>
    <col min="14500" max="14500" width="11.57421875" style="439" customWidth="1"/>
    <col min="14501" max="14501" width="16.8515625" style="439" customWidth="1"/>
    <col min="14502" max="14503" width="9.140625" style="439" customWidth="1"/>
    <col min="14504" max="14504" width="87.7109375" style="439" customWidth="1"/>
    <col min="14505" max="14750" width="9.140625" style="439" customWidth="1"/>
    <col min="14751" max="14751" width="4.421875" style="439" customWidth="1"/>
    <col min="14752" max="14752" width="8.00390625" style="439" customWidth="1"/>
    <col min="14753" max="14753" width="43.7109375" style="439" customWidth="1"/>
    <col min="14754" max="14754" width="5.57421875" style="439" customWidth="1"/>
    <col min="14755" max="14755" width="10.140625" style="439" customWidth="1"/>
    <col min="14756" max="14756" width="11.57421875" style="439" customWidth="1"/>
    <col min="14757" max="14757" width="16.8515625" style="439" customWidth="1"/>
    <col min="14758" max="14759" width="9.140625" style="439" customWidth="1"/>
    <col min="14760" max="14760" width="87.7109375" style="439" customWidth="1"/>
    <col min="14761" max="15006" width="9.140625" style="439" customWidth="1"/>
    <col min="15007" max="15007" width="4.421875" style="439" customWidth="1"/>
    <col min="15008" max="15008" width="8.00390625" style="439" customWidth="1"/>
    <col min="15009" max="15009" width="43.7109375" style="439" customWidth="1"/>
    <col min="15010" max="15010" width="5.57421875" style="439" customWidth="1"/>
    <col min="15011" max="15011" width="10.140625" style="439" customWidth="1"/>
    <col min="15012" max="15012" width="11.57421875" style="439" customWidth="1"/>
    <col min="15013" max="15013" width="16.8515625" style="439" customWidth="1"/>
    <col min="15014" max="15015" width="9.140625" style="439" customWidth="1"/>
    <col min="15016" max="15016" width="87.7109375" style="439" customWidth="1"/>
    <col min="15017" max="15262" width="9.140625" style="439" customWidth="1"/>
    <col min="15263" max="15263" width="4.421875" style="439" customWidth="1"/>
    <col min="15264" max="15264" width="8.00390625" style="439" customWidth="1"/>
    <col min="15265" max="15265" width="43.7109375" style="439" customWidth="1"/>
    <col min="15266" max="15266" width="5.57421875" style="439" customWidth="1"/>
    <col min="15267" max="15267" width="10.140625" style="439" customWidth="1"/>
    <col min="15268" max="15268" width="11.57421875" style="439" customWidth="1"/>
    <col min="15269" max="15269" width="16.8515625" style="439" customWidth="1"/>
    <col min="15270" max="15271" width="9.140625" style="439" customWidth="1"/>
    <col min="15272" max="15272" width="87.7109375" style="439" customWidth="1"/>
    <col min="15273" max="15518" width="9.140625" style="439" customWidth="1"/>
    <col min="15519" max="15519" width="4.421875" style="439" customWidth="1"/>
    <col min="15520" max="15520" width="8.00390625" style="439" customWidth="1"/>
    <col min="15521" max="15521" width="43.7109375" style="439" customWidth="1"/>
    <col min="15522" max="15522" width="5.57421875" style="439" customWidth="1"/>
    <col min="15523" max="15523" width="10.140625" style="439" customWidth="1"/>
    <col min="15524" max="15524" width="11.57421875" style="439" customWidth="1"/>
    <col min="15525" max="15525" width="16.8515625" style="439" customWidth="1"/>
    <col min="15526" max="15527" width="9.140625" style="439" customWidth="1"/>
    <col min="15528" max="15528" width="87.7109375" style="439" customWidth="1"/>
    <col min="15529" max="15774" width="9.140625" style="439" customWidth="1"/>
    <col min="15775" max="15775" width="4.421875" style="439" customWidth="1"/>
    <col min="15776" max="15776" width="8.00390625" style="439" customWidth="1"/>
    <col min="15777" max="15777" width="43.7109375" style="439" customWidth="1"/>
    <col min="15778" max="15778" width="5.57421875" style="439" customWidth="1"/>
    <col min="15779" max="15779" width="10.140625" style="439" customWidth="1"/>
    <col min="15780" max="15780" width="11.57421875" style="439" customWidth="1"/>
    <col min="15781" max="15781" width="16.8515625" style="439" customWidth="1"/>
    <col min="15782" max="15783" width="9.140625" style="439" customWidth="1"/>
    <col min="15784" max="15784" width="87.7109375" style="439" customWidth="1"/>
    <col min="15785" max="16030" width="9.140625" style="439" customWidth="1"/>
    <col min="16031" max="16031" width="4.421875" style="439" customWidth="1"/>
    <col min="16032" max="16032" width="8.00390625" style="439" customWidth="1"/>
    <col min="16033" max="16033" width="43.7109375" style="439" customWidth="1"/>
    <col min="16034" max="16034" width="5.57421875" style="439" customWidth="1"/>
    <col min="16035" max="16035" width="10.140625" style="439" customWidth="1"/>
    <col min="16036" max="16036" width="11.57421875" style="439" customWidth="1"/>
    <col min="16037" max="16037" width="16.8515625" style="439" customWidth="1"/>
    <col min="16038" max="16039" width="9.140625" style="439" customWidth="1"/>
    <col min="16040" max="16040" width="87.7109375" style="439" customWidth="1"/>
    <col min="16041" max="16384" width="9.140625" style="439" customWidth="1"/>
  </cols>
  <sheetData>
    <row r="1" spans="1:7" ht="15.75">
      <c r="A1" s="930" t="s">
        <v>5359</v>
      </c>
      <c r="B1" s="931"/>
      <c r="C1" s="931"/>
      <c r="D1" s="931"/>
      <c r="E1" s="931"/>
      <c r="F1" s="931"/>
      <c r="G1" s="932"/>
    </row>
    <row r="2" spans="1:7" ht="13.5" thickBot="1">
      <c r="A2" s="440"/>
      <c r="B2" s="441"/>
      <c r="C2" s="442"/>
      <c r="D2" s="442"/>
      <c r="E2" s="443"/>
      <c r="F2" s="442"/>
      <c r="G2" s="444"/>
    </row>
    <row r="3" spans="1:7" ht="15.75" thickTop="1">
      <c r="A3" s="933" t="s">
        <v>9</v>
      </c>
      <c r="B3" s="934"/>
      <c r="C3" s="445" t="s">
        <v>5360</v>
      </c>
      <c r="D3" s="446"/>
      <c r="E3" s="447"/>
      <c r="F3" s="446"/>
      <c r="G3" s="448" t="s">
        <v>63</v>
      </c>
    </row>
    <row r="4" spans="1:7" ht="15.75" thickBot="1">
      <c r="A4" s="935" t="s">
        <v>11</v>
      </c>
      <c r="B4" s="936"/>
      <c r="C4" s="449" t="s">
        <v>5362</v>
      </c>
      <c r="D4" s="450"/>
      <c r="E4" s="451"/>
      <c r="F4" s="450"/>
      <c r="G4" s="452">
        <v>0</v>
      </c>
    </row>
    <row r="5" spans="1:7" ht="15.75" thickTop="1">
      <c r="A5" s="453"/>
      <c r="B5" s="454"/>
      <c r="C5" s="454"/>
      <c r="D5" s="455"/>
      <c r="E5" s="456"/>
      <c r="F5" s="455"/>
      <c r="G5" s="457"/>
    </row>
    <row r="6" spans="1:7" ht="24">
      <c r="A6" s="458" t="s">
        <v>12</v>
      </c>
      <c r="B6" s="459" t="s">
        <v>13</v>
      </c>
      <c r="C6" s="460" t="s">
        <v>14</v>
      </c>
      <c r="D6" s="461" t="s">
        <v>15</v>
      </c>
      <c r="E6" s="462" t="s">
        <v>16</v>
      </c>
      <c r="F6" s="463" t="s">
        <v>17</v>
      </c>
      <c r="G6" s="464" t="s">
        <v>18</v>
      </c>
    </row>
    <row r="7" spans="1:7" ht="15">
      <c r="A7" s="465" t="s">
        <v>21</v>
      </c>
      <c r="B7" s="466" t="s">
        <v>3696</v>
      </c>
      <c r="C7" s="467" t="s">
        <v>3697</v>
      </c>
      <c r="D7" s="468"/>
      <c r="E7" s="469"/>
      <c r="F7" s="469"/>
      <c r="G7" s="470"/>
    </row>
    <row r="8" spans="1:7" ht="15">
      <c r="A8" s="465"/>
      <c r="B8" s="466"/>
      <c r="C8" s="471" t="s">
        <v>3698</v>
      </c>
      <c r="D8" s="468"/>
      <c r="E8" s="469"/>
      <c r="F8" s="469"/>
      <c r="G8" s="470"/>
    </row>
    <row r="9" spans="1:7" ht="25.5">
      <c r="A9" s="472"/>
      <c r="B9" s="473" t="s">
        <v>3699</v>
      </c>
      <c r="C9" s="474" t="s">
        <v>3700</v>
      </c>
      <c r="D9" s="475" t="s">
        <v>549</v>
      </c>
      <c r="E9" s="498">
        <v>1</v>
      </c>
      <c r="F9" s="499">
        <v>0</v>
      </c>
      <c r="G9" s="497">
        <f>E9*F9</f>
        <v>0</v>
      </c>
    </row>
    <row r="10" spans="1:7" ht="15">
      <c r="A10" s="478"/>
      <c r="B10" s="479"/>
      <c r="C10" s="474" t="s">
        <v>3701</v>
      </c>
      <c r="D10" s="480"/>
      <c r="E10" s="481">
        <v>0</v>
      </c>
      <c r="F10" s="482"/>
      <c r="G10" s="483"/>
    </row>
    <row r="11" spans="1:7" ht="15">
      <c r="A11" s="478"/>
      <c r="B11" s="479"/>
      <c r="C11" s="474" t="s">
        <v>3702</v>
      </c>
      <c r="D11" s="480"/>
      <c r="E11" s="481"/>
      <c r="F11" s="482"/>
      <c r="G11" s="483"/>
    </row>
    <row r="12" spans="1:7" ht="25.5">
      <c r="A12" s="478"/>
      <c r="B12" s="479"/>
      <c r="C12" s="474" t="s">
        <v>3703</v>
      </c>
      <c r="D12" s="484"/>
      <c r="E12" s="481"/>
      <c r="F12" s="482"/>
      <c r="G12" s="483"/>
    </row>
    <row r="13" spans="1:7" ht="25.5">
      <c r="A13" s="478"/>
      <c r="B13" s="479"/>
      <c r="C13" s="474" t="s">
        <v>3704</v>
      </c>
      <c r="D13" s="484"/>
      <c r="E13" s="481"/>
      <c r="F13" s="482"/>
      <c r="G13" s="483"/>
    </row>
    <row r="14" spans="1:7" ht="15">
      <c r="A14" s="478"/>
      <c r="B14" s="479"/>
      <c r="C14" s="474" t="s">
        <v>3705</v>
      </c>
      <c r="D14" s="480"/>
      <c r="E14" s="481"/>
      <c r="F14" s="482"/>
      <c r="G14" s="483"/>
    </row>
    <row r="15" spans="1:7" ht="15">
      <c r="A15" s="472"/>
      <c r="B15" s="485"/>
      <c r="C15" s="474" t="s">
        <v>3706</v>
      </c>
      <c r="D15" s="475" t="s">
        <v>549</v>
      </c>
      <c r="E15" s="476">
        <v>1</v>
      </c>
      <c r="F15" s="499">
        <v>0</v>
      </c>
      <c r="G15" s="477">
        <f aca="true" t="shared" si="0" ref="G15:G42">E15*F15</f>
        <v>0</v>
      </c>
    </row>
    <row r="16" spans="1:7" ht="240" customHeight="1">
      <c r="A16" s="472"/>
      <c r="B16" s="485"/>
      <c r="C16" s="474" t="s">
        <v>5369</v>
      </c>
      <c r="D16" s="475" t="s">
        <v>3707</v>
      </c>
      <c r="E16" s="476">
        <v>1</v>
      </c>
      <c r="F16" s="499">
        <v>0</v>
      </c>
      <c r="G16" s="477">
        <f t="shared" si="0"/>
        <v>0</v>
      </c>
    </row>
    <row r="17" spans="1:7" ht="37.5" customHeight="1">
      <c r="A17" s="472"/>
      <c r="B17" s="485"/>
      <c r="C17" s="474" t="s">
        <v>5338</v>
      </c>
      <c r="D17" s="475" t="s">
        <v>3708</v>
      </c>
      <c r="E17" s="476">
        <v>1</v>
      </c>
      <c r="F17" s="499">
        <v>0</v>
      </c>
      <c r="G17" s="477">
        <f t="shared" si="0"/>
        <v>0</v>
      </c>
    </row>
    <row r="18" spans="1:7" ht="25.5">
      <c r="A18" s="472"/>
      <c r="B18" s="485"/>
      <c r="C18" s="474" t="s">
        <v>3709</v>
      </c>
      <c r="D18" s="475" t="s">
        <v>48</v>
      </c>
      <c r="E18" s="476">
        <v>32</v>
      </c>
      <c r="F18" s="499">
        <v>0</v>
      </c>
      <c r="G18" s="477">
        <f t="shared" si="0"/>
        <v>0</v>
      </c>
    </row>
    <row r="19" spans="1:7" ht="15">
      <c r="A19" s="472"/>
      <c r="B19" s="473" t="s">
        <v>3710</v>
      </c>
      <c r="C19" s="474" t="s">
        <v>3711</v>
      </c>
      <c r="D19" s="475" t="s">
        <v>549</v>
      </c>
      <c r="E19" s="476">
        <v>4</v>
      </c>
      <c r="F19" s="499">
        <v>0</v>
      </c>
      <c r="G19" s="477">
        <f t="shared" si="0"/>
        <v>0</v>
      </c>
    </row>
    <row r="20" spans="1:7" ht="15">
      <c r="A20" s="472"/>
      <c r="B20" s="485"/>
      <c r="C20" s="474" t="s">
        <v>3712</v>
      </c>
      <c r="D20" s="475" t="s">
        <v>549</v>
      </c>
      <c r="E20" s="476">
        <v>4</v>
      </c>
      <c r="F20" s="499">
        <v>0</v>
      </c>
      <c r="G20" s="477">
        <f t="shared" si="0"/>
        <v>0</v>
      </c>
    </row>
    <row r="21" spans="1:7" ht="15">
      <c r="A21" s="472"/>
      <c r="B21" s="473" t="s">
        <v>3713</v>
      </c>
      <c r="C21" s="474" t="s">
        <v>3714</v>
      </c>
      <c r="D21" s="475" t="s">
        <v>549</v>
      </c>
      <c r="E21" s="476">
        <v>3</v>
      </c>
      <c r="F21" s="499">
        <v>0</v>
      </c>
      <c r="G21" s="477">
        <f t="shared" si="0"/>
        <v>0</v>
      </c>
    </row>
    <row r="22" spans="1:7" ht="15">
      <c r="A22" s="472"/>
      <c r="B22" s="485"/>
      <c r="C22" s="474" t="s">
        <v>3712</v>
      </c>
      <c r="D22" s="475" t="s">
        <v>549</v>
      </c>
      <c r="E22" s="476">
        <v>3</v>
      </c>
      <c r="F22" s="499">
        <v>0</v>
      </c>
      <c r="G22" s="477">
        <f t="shared" si="0"/>
        <v>0</v>
      </c>
    </row>
    <row r="23" spans="1:7" ht="53.45" customHeight="1">
      <c r="A23" s="472"/>
      <c r="B23" s="473" t="s">
        <v>3715</v>
      </c>
      <c r="C23" s="474" t="s">
        <v>3716</v>
      </c>
      <c r="D23" s="475" t="s">
        <v>549</v>
      </c>
      <c r="E23" s="476">
        <v>2</v>
      </c>
      <c r="F23" s="499">
        <v>0</v>
      </c>
      <c r="G23" s="477">
        <f t="shared" si="0"/>
        <v>0</v>
      </c>
    </row>
    <row r="24" spans="1:7" ht="15">
      <c r="A24" s="472"/>
      <c r="B24" s="485"/>
      <c r="C24" s="474" t="s">
        <v>3717</v>
      </c>
      <c r="D24" s="475" t="s">
        <v>549</v>
      </c>
      <c r="E24" s="476">
        <v>2</v>
      </c>
      <c r="F24" s="499">
        <v>0</v>
      </c>
      <c r="G24" s="477">
        <f t="shared" si="0"/>
        <v>0</v>
      </c>
    </row>
    <row r="25" spans="1:7" ht="53.45" customHeight="1">
      <c r="A25" s="472"/>
      <c r="B25" s="473" t="s">
        <v>3718</v>
      </c>
      <c r="C25" s="474" t="s">
        <v>3719</v>
      </c>
      <c r="D25" s="475" t="s">
        <v>549</v>
      </c>
      <c r="E25" s="476">
        <v>4</v>
      </c>
      <c r="F25" s="499">
        <v>0</v>
      </c>
      <c r="G25" s="477">
        <f t="shared" si="0"/>
        <v>0</v>
      </c>
    </row>
    <row r="26" spans="1:7" ht="15">
      <c r="A26" s="472"/>
      <c r="B26" s="485"/>
      <c r="C26" s="474" t="s">
        <v>3717</v>
      </c>
      <c r="D26" s="475" t="s">
        <v>549</v>
      </c>
      <c r="E26" s="476">
        <v>4</v>
      </c>
      <c r="F26" s="499">
        <v>0</v>
      </c>
      <c r="G26" s="477">
        <f t="shared" si="0"/>
        <v>0</v>
      </c>
    </row>
    <row r="27" spans="1:7" ht="20.65" customHeight="1">
      <c r="A27" s="472"/>
      <c r="B27" s="473" t="s">
        <v>3720</v>
      </c>
      <c r="C27" s="474" t="s">
        <v>3721</v>
      </c>
      <c r="D27" s="475" t="s">
        <v>549</v>
      </c>
      <c r="E27" s="476">
        <v>13</v>
      </c>
      <c r="F27" s="499">
        <v>0</v>
      </c>
      <c r="G27" s="477">
        <f t="shared" si="0"/>
        <v>0</v>
      </c>
    </row>
    <row r="28" spans="1:7" ht="15">
      <c r="A28" s="472"/>
      <c r="B28" s="485"/>
      <c r="C28" s="474" t="s">
        <v>3722</v>
      </c>
      <c r="D28" s="475" t="s">
        <v>549</v>
      </c>
      <c r="E28" s="476">
        <v>13</v>
      </c>
      <c r="F28" s="499">
        <v>0</v>
      </c>
      <c r="G28" s="477">
        <f t="shared" si="0"/>
        <v>0</v>
      </c>
    </row>
    <row r="29" spans="1:7" ht="15">
      <c r="A29" s="472"/>
      <c r="B29" s="473">
        <v>43678</v>
      </c>
      <c r="C29" s="474" t="s">
        <v>3723</v>
      </c>
      <c r="D29" s="475" t="s">
        <v>549</v>
      </c>
      <c r="E29" s="476">
        <v>23</v>
      </c>
      <c r="F29" s="499">
        <v>0</v>
      </c>
      <c r="G29" s="477">
        <f t="shared" si="0"/>
        <v>0</v>
      </c>
    </row>
    <row r="30" spans="1:7" ht="15">
      <c r="A30" s="472"/>
      <c r="B30" s="485"/>
      <c r="C30" s="474" t="s">
        <v>3722</v>
      </c>
      <c r="D30" s="475" t="s">
        <v>549</v>
      </c>
      <c r="E30" s="476">
        <v>23</v>
      </c>
      <c r="F30" s="499">
        <v>0</v>
      </c>
      <c r="G30" s="477">
        <f t="shared" si="0"/>
        <v>0</v>
      </c>
    </row>
    <row r="31" spans="1:7" ht="15">
      <c r="A31" s="472"/>
      <c r="B31" s="473">
        <v>43709</v>
      </c>
      <c r="C31" s="474" t="s">
        <v>3724</v>
      </c>
      <c r="D31" s="475" t="s">
        <v>549</v>
      </c>
      <c r="E31" s="476">
        <v>1</v>
      </c>
      <c r="F31" s="499">
        <v>0</v>
      </c>
      <c r="G31" s="477">
        <f t="shared" si="0"/>
        <v>0</v>
      </c>
    </row>
    <row r="32" spans="1:7" ht="20.65" customHeight="1">
      <c r="A32" s="472"/>
      <c r="B32" s="485"/>
      <c r="C32" s="474" t="s">
        <v>3725</v>
      </c>
      <c r="D32" s="475" t="s">
        <v>549</v>
      </c>
      <c r="E32" s="476">
        <v>1</v>
      </c>
      <c r="F32" s="499">
        <v>0</v>
      </c>
      <c r="G32" s="477">
        <f t="shared" si="0"/>
        <v>0</v>
      </c>
    </row>
    <row r="33" spans="1:7" ht="15">
      <c r="A33" s="472"/>
      <c r="B33" s="473">
        <v>43739</v>
      </c>
      <c r="C33" s="474" t="s">
        <v>3726</v>
      </c>
      <c r="D33" s="475" t="s">
        <v>549</v>
      </c>
      <c r="E33" s="476">
        <v>1</v>
      </c>
      <c r="F33" s="499">
        <v>0</v>
      </c>
      <c r="G33" s="477">
        <f t="shared" si="0"/>
        <v>0</v>
      </c>
    </row>
    <row r="34" spans="1:7" ht="20.65" customHeight="1">
      <c r="A34" s="472"/>
      <c r="B34" s="485"/>
      <c r="C34" s="474" t="s">
        <v>3725</v>
      </c>
      <c r="D34" s="475" t="s">
        <v>549</v>
      </c>
      <c r="E34" s="476">
        <v>1</v>
      </c>
      <c r="F34" s="499">
        <v>0</v>
      </c>
      <c r="G34" s="477">
        <f t="shared" si="0"/>
        <v>0</v>
      </c>
    </row>
    <row r="35" spans="1:7" ht="25.5">
      <c r="A35" s="472"/>
      <c r="B35" s="473">
        <v>43770</v>
      </c>
      <c r="C35" s="474" t="s">
        <v>3727</v>
      </c>
      <c r="D35" s="475" t="s">
        <v>549</v>
      </c>
      <c r="E35" s="476">
        <v>21</v>
      </c>
      <c r="F35" s="499">
        <v>0</v>
      </c>
      <c r="G35" s="477">
        <f t="shared" si="0"/>
        <v>0</v>
      </c>
    </row>
    <row r="36" spans="1:7" ht="15">
      <c r="A36" s="472"/>
      <c r="B36" s="485"/>
      <c r="C36" s="474" t="s">
        <v>3728</v>
      </c>
      <c r="D36" s="475" t="s">
        <v>549</v>
      </c>
      <c r="E36" s="476">
        <v>21</v>
      </c>
      <c r="F36" s="499">
        <v>0</v>
      </c>
      <c r="G36" s="477">
        <f t="shared" si="0"/>
        <v>0</v>
      </c>
    </row>
    <row r="37" spans="1:7" ht="25.5">
      <c r="A37" s="472"/>
      <c r="B37" s="473">
        <v>43800</v>
      </c>
      <c r="C37" s="474" t="s">
        <v>3729</v>
      </c>
      <c r="D37" s="475" t="s">
        <v>549</v>
      </c>
      <c r="E37" s="476">
        <v>18</v>
      </c>
      <c r="F37" s="499">
        <v>0</v>
      </c>
      <c r="G37" s="477">
        <f t="shared" si="0"/>
        <v>0</v>
      </c>
    </row>
    <row r="38" spans="1:7" ht="15">
      <c r="A38" s="472"/>
      <c r="B38" s="485"/>
      <c r="C38" s="474" t="s">
        <v>3728</v>
      </c>
      <c r="D38" s="475" t="s">
        <v>549</v>
      </c>
      <c r="E38" s="476">
        <v>18</v>
      </c>
      <c r="F38" s="499">
        <v>0</v>
      </c>
      <c r="G38" s="477">
        <f t="shared" si="0"/>
        <v>0</v>
      </c>
    </row>
    <row r="39" spans="1:7" ht="51">
      <c r="A39" s="472"/>
      <c r="B39" s="473" t="s">
        <v>3730</v>
      </c>
      <c r="C39" s="474" t="s">
        <v>3731</v>
      </c>
      <c r="D39" s="475" t="s">
        <v>549</v>
      </c>
      <c r="E39" s="476">
        <v>22</v>
      </c>
      <c r="F39" s="499">
        <v>0</v>
      </c>
      <c r="G39" s="477">
        <f t="shared" si="0"/>
        <v>0</v>
      </c>
    </row>
    <row r="40" spans="1:7" ht="15">
      <c r="A40" s="472"/>
      <c r="B40" s="485"/>
      <c r="C40" s="474" t="s">
        <v>3732</v>
      </c>
      <c r="D40" s="475" t="s">
        <v>549</v>
      </c>
      <c r="E40" s="476">
        <v>22</v>
      </c>
      <c r="F40" s="499">
        <v>0</v>
      </c>
      <c r="G40" s="477">
        <f t="shared" si="0"/>
        <v>0</v>
      </c>
    </row>
    <row r="41" spans="1:7" ht="15">
      <c r="A41" s="472"/>
      <c r="B41" s="473" t="s">
        <v>3733</v>
      </c>
      <c r="C41" s="474" t="s">
        <v>3734</v>
      </c>
      <c r="D41" s="475" t="s">
        <v>549</v>
      </c>
      <c r="E41" s="476">
        <v>22</v>
      </c>
      <c r="F41" s="499">
        <v>0</v>
      </c>
      <c r="G41" s="477">
        <f t="shared" si="0"/>
        <v>0</v>
      </c>
    </row>
    <row r="42" spans="1:7" ht="15">
      <c r="A42" s="472"/>
      <c r="B42" s="485"/>
      <c r="C42" s="474" t="s">
        <v>3712</v>
      </c>
      <c r="D42" s="475" t="s">
        <v>549</v>
      </c>
      <c r="E42" s="476">
        <v>22</v>
      </c>
      <c r="F42" s="499">
        <v>0</v>
      </c>
      <c r="G42" s="477">
        <f t="shared" si="0"/>
        <v>0</v>
      </c>
    </row>
    <row r="43" spans="1:7" ht="15">
      <c r="A43" s="472"/>
      <c r="B43" s="485"/>
      <c r="C43" s="474"/>
      <c r="D43" s="475"/>
      <c r="E43" s="476"/>
      <c r="F43" s="476"/>
      <c r="G43" s="477"/>
    </row>
    <row r="44" spans="1:7" ht="15">
      <c r="A44" s="465"/>
      <c r="B44" s="466"/>
      <c r="C44" s="471" t="s">
        <v>3735</v>
      </c>
      <c r="D44" s="468"/>
      <c r="E44" s="469"/>
      <c r="F44" s="469"/>
      <c r="G44" s="470"/>
    </row>
    <row r="45" spans="1:7" ht="25.5">
      <c r="A45" s="472"/>
      <c r="B45" s="473">
        <v>43467</v>
      </c>
      <c r="C45" s="474" t="s">
        <v>3700</v>
      </c>
      <c r="D45" s="475" t="s">
        <v>549</v>
      </c>
      <c r="E45" s="476">
        <v>1</v>
      </c>
      <c r="F45" s="499">
        <v>0</v>
      </c>
      <c r="G45" s="477">
        <f>E45*F45</f>
        <v>0</v>
      </c>
    </row>
    <row r="46" spans="1:7" ht="15">
      <c r="A46" s="478"/>
      <c r="B46" s="479"/>
      <c r="C46" s="474" t="s">
        <v>3736</v>
      </c>
      <c r="D46" s="480"/>
      <c r="E46" s="481">
        <v>0</v>
      </c>
      <c r="F46" s="482"/>
      <c r="G46" s="483"/>
    </row>
    <row r="47" spans="1:7" ht="15">
      <c r="A47" s="478"/>
      <c r="B47" s="479"/>
      <c r="C47" s="474" t="s">
        <v>3737</v>
      </c>
      <c r="D47" s="480"/>
      <c r="E47" s="481"/>
      <c r="F47" s="482"/>
      <c r="G47" s="483"/>
    </row>
    <row r="48" spans="1:7" ht="25.5">
      <c r="A48" s="478"/>
      <c r="B48" s="479"/>
      <c r="C48" s="474" t="s">
        <v>3738</v>
      </c>
      <c r="D48" s="484"/>
      <c r="E48" s="481"/>
      <c r="F48" s="482"/>
      <c r="G48" s="483"/>
    </row>
    <row r="49" spans="1:7" ht="15">
      <c r="A49" s="478"/>
      <c r="B49" s="479"/>
      <c r="C49" s="474" t="s">
        <v>3739</v>
      </c>
      <c r="D49" s="484"/>
      <c r="E49" s="481"/>
      <c r="F49" s="482"/>
      <c r="G49" s="483"/>
    </row>
    <row r="50" spans="1:7" ht="15">
      <c r="A50" s="478"/>
      <c r="B50" s="479"/>
      <c r="C50" s="474" t="s">
        <v>3705</v>
      </c>
      <c r="D50" s="480"/>
      <c r="E50" s="481"/>
      <c r="F50" s="482"/>
      <c r="G50" s="483"/>
    </row>
    <row r="51" spans="1:7" ht="15">
      <c r="A51" s="472"/>
      <c r="B51" s="485"/>
      <c r="C51" s="474" t="s">
        <v>3706</v>
      </c>
      <c r="D51" s="475" t="s">
        <v>549</v>
      </c>
      <c r="E51" s="476">
        <v>1</v>
      </c>
      <c r="F51" s="499">
        <v>0</v>
      </c>
      <c r="G51" s="477">
        <f aca="true" t="shared" si="1" ref="G51:G62">E51*F51</f>
        <v>0</v>
      </c>
    </row>
    <row r="52" spans="1:7" ht="237" customHeight="1">
      <c r="A52" s="472"/>
      <c r="B52" s="485"/>
      <c r="C52" s="474" t="s">
        <v>5368</v>
      </c>
      <c r="D52" s="475" t="s">
        <v>3707</v>
      </c>
      <c r="E52" s="476">
        <v>1</v>
      </c>
      <c r="F52" s="499">
        <v>0</v>
      </c>
      <c r="G52" s="477">
        <f t="shared" si="1"/>
        <v>0</v>
      </c>
    </row>
    <row r="53" spans="1:7" ht="37.5" customHeight="1">
      <c r="A53" s="472"/>
      <c r="B53" s="485"/>
      <c r="C53" s="474" t="s">
        <v>5338</v>
      </c>
      <c r="D53" s="475" t="s">
        <v>3708</v>
      </c>
      <c r="E53" s="476">
        <v>1</v>
      </c>
      <c r="F53" s="499">
        <v>0</v>
      </c>
      <c r="G53" s="477">
        <f t="shared" si="1"/>
        <v>0</v>
      </c>
    </row>
    <row r="54" spans="1:7" ht="25.5">
      <c r="A54" s="472"/>
      <c r="B54" s="485"/>
      <c r="C54" s="474" t="s">
        <v>3709</v>
      </c>
      <c r="D54" s="475" t="s">
        <v>48</v>
      </c>
      <c r="E54" s="476">
        <v>24</v>
      </c>
      <c r="F54" s="499">
        <v>0</v>
      </c>
      <c r="G54" s="477">
        <f t="shared" si="1"/>
        <v>0</v>
      </c>
    </row>
    <row r="55" spans="1:7" ht="15">
      <c r="A55" s="472"/>
      <c r="B55" s="473" t="s">
        <v>3740</v>
      </c>
      <c r="C55" s="474" t="s">
        <v>3723</v>
      </c>
      <c r="D55" s="475" t="s">
        <v>549</v>
      </c>
      <c r="E55" s="476">
        <v>2</v>
      </c>
      <c r="F55" s="499">
        <v>0</v>
      </c>
      <c r="G55" s="477">
        <f t="shared" si="1"/>
        <v>0</v>
      </c>
    </row>
    <row r="56" spans="1:7" ht="15">
      <c r="A56" s="472"/>
      <c r="B56" s="485"/>
      <c r="C56" s="474" t="s">
        <v>3722</v>
      </c>
      <c r="D56" s="475" t="s">
        <v>549</v>
      </c>
      <c r="E56" s="476">
        <v>2</v>
      </c>
      <c r="F56" s="499">
        <v>0</v>
      </c>
      <c r="G56" s="477">
        <f t="shared" si="1"/>
        <v>0</v>
      </c>
    </row>
    <row r="57" spans="1:7" ht="20.65" customHeight="1">
      <c r="A57" s="472"/>
      <c r="B57" s="473">
        <v>43526</v>
      </c>
      <c r="C57" s="474" t="s">
        <v>3721</v>
      </c>
      <c r="D57" s="475" t="s">
        <v>549</v>
      </c>
      <c r="E57" s="476">
        <v>2</v>
      </c>
      <c r="F57" s="499">
        <v>0</v>
      </c>
      <c r="G57" s="477">
        <f t="shared" si="1"/>
        <v>0</v>
      </c>
    </row>
    <row r="58" spans="1:7" ht="15">
      <c r="A58" s="472"/>
      <c r="B58" s="485"/>
      <c r="C58" s="474" t="s">
        <v>3722</v>
      </c>
      <c r="D58" s="475" t="s">
        <v>549</v>
      </c>
      <c r="E58" s="476">
        <v>2</v>
      </c>
      <c r="F58" s="499">
        <v>0</v>
      </c>
      <c r="G58" s="477">
        <f t="shared" si="1"/>
        <v>0</v>
      </c>
    </row>
    <row r="59" spans="1:7" ht="27" customHeight="1">
      <c r="A59" s="472"/>
      <c r="B59" s="473">
        <v>43557</v>
      </c>
      <c r="C59" s="474" t="s">
        <v>3741</v>
      </c>
      <c r="D59" s="475" t="s">
        <v>549</v>
      </c>
      <c r="E59" s="476">
        <v>18</v>
      </c>
      <c r="F59" s="499">
        <v>0</v>
      </c>
      <c r="G59" s="477">
        <f t="shared" si="1"/>
        <v>0</v>
      </c>
    </row>
    <row r="60" spans="1:7" ht="15">
      <c r="A60" s="472"/>
      <c r="B60" s="485"/>
      <c r="C60" s="474" t="s">
        <v>3742</v>
      </c>
      <c r="D60" s="475" t="s">
        <v>549</v>
      </c>
      <c r="E60" s="476">
        <v>18</v>
      </c>
      <c r="F60" s="499">
        <v>0</v>
      </c>
      <c r="G60" s="477">
        <f t="shared" si="1"/>
        <v>0</v>
      </c>
    </row>
    <row r="61" spans="1:7" ht="25.5">
      <c r="A61" s="472"/>
      <c r="B61" s="473" t="s">
        <v>3743</v>
      </c>
      <c r="C61" s="474" t="s">
        <v>3744</v>
      </c>
      <c r="D61" s="475" t="s">
        <v>549</v>
      </c>
      <c r="E61" s="476">
        <v>12</v>
      </c>
      <c r="F61" s="499">
        <v>0</v>
      </c>
      <c r="G61" s="477">
        <f t="shared" si="1"/>
        <v>0</v>
      </c>
    </row>
    <row r="62" spans="1:7" ht="20.65" customHeight="1">
      <c r="A62" s="472"/>
      <c r="B62" s="485"/>
      <c r="C62" s="474" t="s">
        <v>3725</v>
      </c>
      <c r="D62" s="475" t="s">
        <v>549</v>
      </c>
      <c r="E62" s="476">
        <v>12</v>
      </c>
      <c r="F62" s="499">
        <v>0</v>
      </c>
      <c r="G62" s="477">
        <f t="shared" si="1"/>
        <v>0</v>
      </c>
    </row>
    <row r="63" spans="1:7" ht="15">
      <c r="A63" s="472"/>
      <c r="B63" s="485"/>
      <c r="C63" s="474"/>
      <c r="D63" s="475"/>
      <c r="E63" s="476"/>
      <c r="F63" s="476"/>
      <c r="G63" s="477"/>
    </row>
    <row r="64" spans="1:7" ht="15">
      <c r="A64" s="465"/>
      <c r="B64" s="466"/>
      <c r="C64" s="471" t="s">
        <v>3745</v>
      </c>
      <c r="D64" s="468"/>
      <c r="E64" s="469"/>
      <c r="F64" s="469"/>
      <c r="G64" s="470"/>
    </row>
    <row r="65" spans="1:7" ht="38.25">
      <c r="A65" s="472"/>
      <c r="B65" s="473">
        <v>43468</v>
      </c>
      <c r="C65" s="474" t="s">
        <v>3746</v>
      </c>
      <c r="D65" s="475" t="s">
        <v>549</v>
      </c>
      <c r="E65" s="476">
        <v>1</v>
      </c>
      <c r="F65" s="499">
        <v>0</v>
      </c>
      <c r="G65" s="477">
        <f aca="true" t="shared" si="2" ref="G65:G74">E65*F65</f>
        <v>0</v>
      </c>
    </row>
    <row r="66" spans="1:7" ht="15">
      <c r="A66" s="472"/>
      <c r="B66" s="485"/>
      <c r="C66" s="474" t="s">
        <v>5339</v>
      </c>
      <c r="D66" s="475" t="s">
        <v>549</v>
      </c>
      <c r="E66" s="476">
        <v>1</v>
      </c>
      <c r="F66" s="499">
        <v>0</v>
      </c>
      <c r="G66" s="477">
        <f t="shared" si="2"/>
        <v>0</v>
      </c>
    </row>
    <row r="67" spans="1:7" ht="15">
      <c r="A67" s="472"/>
      <c r="B67" s="473"/>
      <c r="C67" s="474" t="s">
        <v>3747</v>
      </c>
      <c r="D67" s="475" t="s">
        <v>549</v>
      </c>
      <c r="E67" s="476">
        <v>1</v>
      </c>
      <c r="F67" s="499">
        <v>0</v>
      </c>
      <c r="G67" s="477">
        <f t="shared" si="2"/>
        <v>0</v>
      </c>
    </row>
    <row r="68" spans="1:7" ht="15">
      <c r="A68" s="472"/>
      <c r="B68" s="485"/>
      <c r="C68" s="474" t="s">
        <v>3748</v>
      </c>
      <c r="D68" s="475" t="s">
        <v>549</v>
      </c>
      <c r="E68" s="476">
        <v>1</v>
      </c>
      <c r="F68" s="499">
        <v>0</v>
      </c>
      <c r="G68" s="477">
        <f t="shared" si="2"/>
        <v>0</v>
      </c>
    </row>
    <row r="69" spans="1:7" ht="27" customHeight="1">
      <c r="A69" s="472"/>
      <c r="B69" s="473" t="s">
        <v>3749</v>
      </c>
      <c r="C69" s="474" t="s">
        <v>3750</v>
      </c>
      <c r="D69" s="475" t="s">
        <v>549</v>
      </c>
      <c r="E69" s="476">
        <v>2</v>
      </c>
      <c r="F69" s="499">
        <v>0</v>
      </c>
      <c r="G69" s="477">
        <f t="shared" si="2"/>
        <v>0</v>
      </c>
    </row>
    <row r="70" spans="1:7" ht="15">
      <c r="A70" s="472"/>
      <c r="B70" s="485"/>
      <c r="C70" s="474" t="s">
        <v>3751</v>
      </c>
      <c r="D70" s="475" t="s">
        <v>549</v>
      </c>
      <c r="E70" s="476">
        <v>2</v>
      </c>
      <c r="F70" s="499">
        <v>0</v>
      </c>
      <c r="G70" s="477">
        <f t="shared" si="2"/>
        <v>0</v>
      </c>
    </row>
    <row r="71" spans="1:7" ht="27" customHeight="1">
      <c r="A71" s="472"/>
      <c r="B71" s="473">
        <v>43527</v>
      </c>
      <c r="C71" s="474" t="s">
        <v>3752</v>
      </c>
      <c r="D71" s="475" t="s">
        <v>549</v>
      </c>
      <c r="E71" s="476">
        <v>6</v>
      </c>
      <c r="F71" s="499">
        <v>0</v>
      </c>
      <c r="G71" s="477">
        <f t="shared" si="2"/>
        <v>0</v>
      </c>
    </row>
    <row r="72" spans="1:7" ht="15">
      <c r="A72" s="472"/>
      <c r="B72" s="485"/>
      <c r="C72" s="474" t="s">
        <v>3742</v>
      </c>
      <c r="D72" s="475" t="s">
        <v>549</v>
      </c>
      <c r="E72" s="476">
        <v>6</v>
      </c>
      <c r="F72" s="499">
        <v>0</v>
      </c>
      <c r="G72" s="477">
        <f t="shared" si="2"/>
        <v>0</v>
      </c>
    </row>
    <row r="73" spans="1:7" ht="25.5">
      <c r="A73" s="472"/>
      <c r="B73" s="473">
        <v>43558</v>
      </c>
      <c r="C73" s="474" t="s">
        <v>3753</v>
      </c>
      <c r="D73" s="475" t="s">
        <v>549</v>
      </c>
      <c r="E73" s="476">
        <v>4</v>
      </c>
      <c r="F73" s="499">
        <v>0</v>
      </c>
      <c r="G73" s="477">
        <f t="shared" si="2"/>
        <v>0</v>
      </c>
    </row>
    <row r="74" spans="1:7" ht="20.65" customHeight="1">
      <c r="A74" s="472"/>
      <c r="B74" s="485"/>
      <c r="C74" s="474" t="s">
        <v>3725</v>
      </c>
      <c r="D74" s="475" t="s">
        <v>549</v>
      </c>
      <c r="E74" s="476">
        <v>4</v>
      </c>
      <c r="F74" s="499">
        <v>0</v>
      </c>
      <c r="G74" s="477">
        <f t="shared" si="2"/>
        <v>0</v>
      </c>
    </row>
    <row r="75" spans="1:7" ht="15">
      <c r="A75" s="472"/>
      <c r="B75" s="485"/>
      <c r="C75" s="474"/>
      <c r="D75" s="475"/>
      <c r="E75" s="476"/>
      <c r="F75" s="476"/>
      <c r="G75" s="477"/>
    </row>
    <row r="76" spans="1:7" ht="15">
      <c r="A76" s="465"/>
      <c r="B76" s="466"/>
      <c r="C76" s="471" t="s">
        <v>3754</v>
      </c>
      <c r="D76" s="468"/>
      <c r="E76" s="469"/>
      <c r="F76" s="469"/>
      <c r="G76" s="470"/>
    </row>
    <row r="77" spans="1:7" ht="38.25">
      <c r="A77" s="472"/>
      <c r="B77" s="473" t="s">
        <v>3755</v>
      </c>
      <c r="C77" s="474" t="s">
        <v>3756</v>
      </c>
      <c r="D77" s="475" t="s">
        <v>549</v>
      </c>
      <c r="E77" s="476">
        <v>1</v>
      </c>
      <c r="F77" s="499">
        <v>0</v>
      </c>
      <c r="G77" s="477">
        <f aca="true" t="shared" si="3" ref="G77:G90">E77*F77</f>
        <v>0</v>
      </c>
    </row>
    <row r="78" spans="1:7" ht="15">
      <c r="A78" s="472"/>
      <c r="B78" s="485"/>
      <c r="C78" s="474" t="s">
        <v>5339</v>
      </c>
      <c r="D78" s="475" t="s">
        <v>549</v>
      </c>
      <c r="E78" s="476">
        <v>1</v>
      </c>
      <c r="F78" s="499">
        <v>0</v>
      </c>
      <c r="G78" s="477">
        <f t="shared" si="3"/>
        <v>0</v>
      </c>
    </row>
    <row r="79" spans="1:7" ht="15">
      <c r="A79" s="472"/>
      <c r="B79" s="473"/>
      <c r="C79" s="474" t="s">
        <v>3757</v>
      </c>
      <c r="D79" s="475" t="s">
        <v>549</v>
      </c>
      <c r="E79" s="476">
        <v>1</v>
      </c>
      <c r="F79" s="499">
        <v>0</v>
      </c>
      <c r="G79" s="477">
        <f t="shared" si="3"/>
        <v>0</v>
      </c>
    </row>
    <row r="80" spans="1:7" ht="15">
      <c r="A80" s="472"/>
      <c r="B80" s="485"/>
      <c r="C80" s="474" t="s">
        <v>3748</v>
      </c>
      <c r="D80" s="475" t="s">
        <v>549</v>
      </c>
      <c r="E80" s="476">
        <v>1</v>
      </c>
      <c r="F80" s="499">
        <v>0</v>
      </c>
      <c r="G80" s="477">
        <f t="shared" si="3"/>
        <v>0</v>
      </c>
    </row>
    <row r="81" spans="1:7" ht="27" customHeight="1">
      <c r="A81" s="472"/>
      <c r="B81" s="473">
        <v>43500</v>
      </c>
      <c r="C81" s="474" t="s">
        <v>3758</v>
      </c>
      <c r="D81" s="475" t="s">
        <v>549</v>
      </c>
      <c r="E81" s="476">
        <v>2</v>
      </c>
      <c r="F81" s="499">
        <v>0</v>
      </c>
      <c r="G81" s="477">
        <f t="shared" si="3"/>
        <v>0</v>
      </c>
    </row>
    <row r="82" spans="1:7" ht="15">
      <c r="A82" s="472"/>
      <c r="B82" s="485"/>
      <c r="C82" s="474" t="s">
        <v>3751</v>
      </c>
      <c r="D82" s="475" t="s">
        <v>549</v>
      </c>
      <c r="E82" s="476">
        <v>2</v>
      </c>
      <c r="F82" s="499">
        <v>0</v>
      </c>
      <c r="G82" s="477">
        <f t="shared" si="3"/>
        <v>0</v>
      </c>
    </row>
    <row r="83" spans="1:7" ht="27" customHeight="1">
      <c r="A83" s="472"/>
      <c r="B83" s="473">
        <v>43528</v>
      </c>
      <c r="C83" s="474" t="s">
        <v>3752</v>
      </c>
      <c r="D83" s="475" t="s">
        <v>549</v>
      </c>
      <c r="E83" s="476">
        <v>6</v>
      </c>
      <c r="F83" s="499">
        <v>0</v>
      </c>
      <c r="G83" s="477">
        <f t="shared" si="3"/>
        <v>0</v>
      </c>
    </row>
    <row r="84" spans="1:7" ht="15">
      <c r="A84" s="472"/>
      <c r="B84" s="485"/>
      <c r="C84" s="474" t="s">
        <v>3742</v>
      </c>
      <c r="D84" s="475" t="s">
        <v>549</v>
      </c>
      <c r="E84" s="476">
        <v>6</v>
      </c>
      <c r="F84" s="499">
        <v>0</v>
      </c>
      <c r="G84" s="477">
        <f t="shared" si="3"/>
        <v>0</v>
      </c>
    </row>
    <row r="85" spans="1:7" ht="25.5">
      <c r="A85" s="472"/>
      <c r="B85" s="473">
        <v>43559</v>
      </c>
      <c r="C85" s="474" t="s">
        <v>3744</v>
      </c>
      <c r="D85" s="475" t="s">
        <v>549</v>
      </c>
      <c r="E85" s="476">
        <v>4</v>
      </c>
      <c r="F85" s="499">
        <v>0</v>
      </c>
      <c r="G85" s="477">
        <f t="shared" si="3"/>
        <v>0</v>
      </c>
    </row>
    <row r="86" spans="1:7" ht="20.65" customHeight="1">
      <c r="A86" s="472"/>
      <c r="B86" s="485"/>
      <c r="C86" s="474" t="s">
        <v>3725</v>
      </c>
      <c r="D86" s="475" t="s">
        <v>549</v>
      </c>
      <c r="E86" s="476">
        <v>4</v>
      </c>
      <c r="F86" s="499">
        <v>0</v>
      </c>
      <c r="G86" s="477">
        <f t="shared" si="3"/>
        <v>0</v>
      </c>
    </row>
    <row r="87" spans="1:7" ht="25.5">
      <c r="A87" s="472"/>
      <c r="B87" s="473">
        <v>43589</v>
      </c>
      <c r="C87" s="474" t="s">
        <v>3759</v>
      </c>
      <c r="D87" s="475" t="s">
        <v>549</v>
      </c>
      <c r="E87" s="476">
        <v>6</v>
      </c>
      <c r="F87" s="499">
        <v>0</v>
      </c>
      <c r="G87" s="477">
        <f t="shared" si="3"/>
        <v>0</v>
      </c>
    </row>
    <row r="88" spans="1:7" ht="20.65" customHeight="1">
      <c r="A88" s="472"/>
      <c r="B88" s="485"/>
      <c r="C88" s="474" t="s">
        <v>3725</v>
      </c>
      <c r="D88" s="475" t="s">
        <v>549</v>
      </c>
      <c r="E88" s="476">
        <v>6</v>
      </c>
      <c r="F88" s="499">
        <v>0</v>
      </c>
      <c r="G88" s="477">
        <f t="shared" si="3"/>
        <v>0</v>
      </c>
    </row>
    <row r="89" spans="1:7" ht="25.5">
      <c r="A89" s="472"/>
      <c r="B89" s="473">
        <v>43620</v>
      </c>
      <c r="C89" s="474" t="s">
        <v>3760</v>
      </c>
      <c r="D89" s="475" t="s">
        <v>549</v>
      </c>
      <c r="E89" s="476">
        <v>1</v>
      </c>
      <c r="F89" s="499">
        <v>0</v>
      </c>
      <c r="G89" s="477">
        <f t="shared" si="3"/>
        <v>0</v>
      </c>
    </row>
    <row r="90" spans="1:7" ht="20.65" customHeight="1">
      <c r="A90" s="472"/>
      <c r="B90" s="485"/>
      <c r="C90" s="474" t="s">
        <v>3761</v>
      </c>
      <c r="D90" s="475" t="s">
        <v>549</v>
      </c>
      <c r="E90" s="476">
        <v>1</v>
      </c>
      <c r="F90" s="499">
        <v>0</v>
      </c>
      <c r="G90" s="477">
        <f t="shared" si="3"/>
        <v>0</v>
      </c>
    </row>
    <row r="91" spans="1:7" ht="15">
      <c r="A91" s="472"/>
      <c r="B91" s="485"/>
      <c r="C91" s="474"/>
      <c r="D91" s="475"/>
      <c r="E91" s="476"/>
      <c r="F91" s="476"/>
      <c r="G91" s="477"/>
    </row>
    <row r="92" spans="1:7" ht="15">
      <c r="A92" s="465"/>
      <c r="B92" s="466"/>
      <c r="C92" s="471" t="s">
        <v>3762</v>
      </c>
      <c r="D92" s="468"/>
      <c r="E92" s="469"/>
      <c r="F92" s="469"/>
      <c r="G92" s="470"/>
    </row>
    <row r="93" spans="1:7" ht="38.25">
      <c r="A93" s="472"/>
      <c r="B93" s="473">
        <v>43470</v>
      </c>
      <c r="C93" s="474" t="s">
        <v>3763</v>
      </c>
      <c r="D93" s="475" t="s">
        <v>549</v>
      </c>
      <c r="E93" s="476">
        <v>1</v>
      </c>
      <c r="F93" s="499">
        <v>0</v>
      </c>
      <c r="G93" s="477">
        <f aca="true" t="shared" si="4" ref="G93:G104">E93*F93</f>
        <v>0</v>
      </c>
    </row>
    <row r="94" spans="1:7" ht="15">
      <c r="A94" s="472"/>
      <c r="B94" s="485"/>
      <c r="C94" s="474" t="s">
        <v>5339</v>
      </c>
      <c r="D94" s="475" t="s">
        <v>549</v>
      </c>
      <c r="E94" s="476">
        <v>1</v>
      </c>
      <c r="F94" s="499">
        <v>0</v>
      </c>
      <c r="G94" s="477">
        <f t="shared" si="4"/>
        <v>0</v>
      </c>
    </row>
    <row r="95" spans="1:7" ht="15">
      <c r="A95" s="472"/>
      <c r="B95" s="473"/>
      <c r="C95" s="474" t="s">
        <v>3764</v>
      </c>
      <c r="D95" s="475" t="s">
        <v>549</v>
      </c>
      <c r="E95" s="476">
        <v>1</v>
      </c>
      <c r="F95" s="499">
        <v>0</v>
      </c>
      <c r="G95" s="477">
        <f t="shared" si="4"/>
        <v>0</v>
      </c>
    </row>
    <row r="96" spans="1:7" ht="15">
      <c r="A96" s="472"/>
      <c r="B96" s="485"/>
      <c r="C96" s="474" t="s">
        <v>3748</v>
      </c>
      <c r="D96" s="475" t="s">
        <v>549</v>
      </c>
      <c r="E96" s="476">
        <v>1</v>
      </c>
      <c r="F96" s="499">
        <v>0</v>
      </c>
      <c r="G96" s="477">
        <f t="shared" si="4"/>
        <v>0</v>
      </c>
    </row>
    <row r="97" spans="1:7" ht="27" customHeight="1">
      <c r="A97" s="472"/>
      <c r="B97" s="473">
        <v>43501</v>
      </c>
      <c r="C97" s="474" t="s">
        <v>3765</v>
      </c>
      <c r="D97" s="475" t="s">
        <v>549</v>
      </c>
      <c r="E97" s="476">
        <v>2</v>
      </c>
      <c r="F97" s="499">
        <v>0</v>
      </c>
      <c r="G97" s="477">
        <f t="shared" si="4"/>
        <v>0</v>
      </c>
    </row>
    <row r="98" spans="1:7" ht="15">
      <c r="A98" s="472"/>
      <c r="B98" s="485"/>
      <c r="C98" s="474" t="s">
        <v>3751</v>
      </c>
      <c r="D98" s="475" t="s">
        <v>549</v>
      </c>
      <c r="E98" s="476">
        <v>2</v>
      </c>
      <c r="F98" s="499">
        <v>0</v>
      </c>
      <c r="G98" s="477">
        <f t="shared" si="4"/>
        <v>0</v>
      </c>
    </row>
    <row r="99" spans="1:7" ht="27" customHeight="1">
      <c r="A99" s="472"/>
      <c r="B99" s="473">
        <v>43529</v>
      </c>
      <c r="C99" s="474" t="s">
        <v>3752</v>
      </c>
      <c r="D99" s="475" t="s">
        <v>549</v>
      </c>
      <c r="E99" s="476">
        <v>4</v>
      </c>
      <c r="F99" s="499">
        <v>0</v>
      </c>
      <c r="G99" s="477">
        <f t="shared" si="4"/>
        <v>0</v>
      </c>
    </row>
    <row r="100" spans="1:7" ht="15">
      <c r="A100" s="472"/>
      <c r="B100" s="485"/>
      <c r="C100" s="474" t="s">
        <v>3742</v>
      </c>
      <c r="D100" s="475" t="s">
        <v>549</v>
      </c>
      <c r="E100" s="476">
        <v>4</v>
      </c>
      <c r="F100" s="499">
        <v>0</v>
      </c>
      <c r="G100" s="477">
        <f t="shared" si="4"/>
        <v>0</v>
      </c>
    </row>
    <row r="101" spans="1:7" ht="25.5">
      <c r="A101" s="472"/>
      <c r="B101" s="473">
        <v>43560</v>
      </c>
      <c r="C101" s="474" t="s">
        <v>3766</v>
      </c>
      <c r="D101" s="475" t="s">
        <v>549</v>
      </c>
      <c r="E101" s="476">
        <v>2</v>
      </c>
      <c r="F101" s="499">
        <v>0</v>
      </c>
      <c r="G101" s="477">
        <f t="shared" si="4"/>
        <v>0</v>
      </c>
    </row>
    <row r="102" spans="1:7" ht="20.65" customHeight="1">
      <c r="A102" s="472"/>
      <c r="B102" s="485"/>
      <c r="C102" s="474" t="s">
        <v>3725</v>
      </c>
      <c r="D102" s="475" t="s">
        <v>549</v>
      </c>
      <c r="E102" s="476">
        <v>2</v>
      </c>
      <c r="F102" s="499">
        <v>0</v>
      </c>
      <c r="G102" s="477">
        <f t="shared" si="4"/>
        <v>0</v>
      </c>
    </row>
    <row r="103" spans="1:7" ht="27" customHeight="1">
      <c r="A103" s="472"/>
      <c r="B103" s="473">
        <v>43590</v>
      </c>
      <c r="C103" s="474" t="s">
        <v>3767</v>
      </c>
      <c r="D103" s="475" t="s">
        <v>549</v>
      </c>
      <c r="E103" s="476">
        <v>2</v>
      </c>
      <c r="F103" s="499">
        <v>0</v>
      </c>
      <c r="G103" s="477">
        <f t="shared" si="4"/>
        <v>0</v>
      </c>
    </row>
    <row r="104" spans="1:7" ht="15">
      <c r="A104" s="472"/>
      <c r="B104" s="485"/>
      <c r="C104" s="474" t="s">
        <v>3742</v>
      </c>
      <c r="D104" s="475" t="s">
        <v>549</v>
      </c>
      <c r="E104" s="476">
        <v>2</v>
      </c>
      <c r="F104" s="499">
        <v>0</v>
      </c>
      <c r="G104" s="477">
        <f t="shared" si="4"/>
        <v>0</v>
      </c>
    </row>
    <row r="105" spans="1:7" ht="15">
      <c r="A105" s="472"/>
      <c r="B105" s="485"/>
      <c r="C105" s="474"/>
      <c r="D105" s="475"/>
      <c r="E105" s="476"/>
      <c r="F105" s="476"/>
      <c r="G105" s="477"/>
    </row>
    <row r="106" spans="1:7" ht="15">
      <c r="A106" s="465"/>
      <c r="B106" s="466"/>
      <c r="C106" s="471" t="s">
        <v>3768</v>
      </c>
      <c r="D106" s="468"/>
      <c r="E106" s="469"/>
      <c r="F106" s="469"/>
      <c r="G106" s="470"/>
    </row>
    <row r="107" spans="1:7" ht="38.25">
      <c r="A107" s="472"/>
      <c r="B107" s="473">
        <v>43471</v>
      </c>
      <c r="C107" s="474" t="s">
        <v>3769</v>
      </c>
      <c r="D107" s="475" t="s">
        <v>549</v>
      </c>
      <c r="E107" s="476">
        <v>1</v>
      </c>
      <c r="F107" s="499">
        <v>0</v>
      </c>
      <c r="G107" s="477">
        <f aca="true" t="shared" si="5" ref="G107:G120">E107*F107</f>
        <v>0</v>
      </c>
    </row>
    <row r="108" spans="1:7" ht="15">
      <c r="A108" s="472"/>
      <c r="B108" s="485"/>
      <c r="C108" s="474" t="s">
        <v>5339</v>
      </c>
      <c r="D108" s="475" t="s">
        <v>549</v>
      </c>
      <c r="E108" s="476">
        <v>1</v>
      </c>
      <c r="F108" s="499">
        <v>0</v>
      </c>
      <c r="G108" s="477">
        <f t="shared" si="5"/>
        <v>0</v>
      </c>
    </row>
    <row r="109" spans="1:7" ht="15">
      <c r="A109" s="472"/>
      <c r="B109" s="473"/>
      <c r="C109" s="474" t="s">
        <v>3757</v>
      </c>
      <c r="D109" s="475" t="s">
        <v>549</v>
      </c>
      <c r="E109" s="476">
        <v>1</v>
      </c>
      <c r="F109" s="499">
        <v>0</v>
      </c>
      <c r="G109" s="477">
        <f t="shared" si="5"/>
        <v>0</v>
      </c>
    </row>
    <row r="110" spans="1:7" ht="15">
      <c r="A110" s="472"/>
      <c r="B110" s="485"/>
      <c r="C110" s="474" t="s">
        <v>3748</v>
      </c>
      <c r="D110" s="475" t="s">
        <v>549</v>
      </c>
      <c r="E110" s="476">
        <v>1</v>
      </c>
      <c r="F110" s="499">
        <v>0</v>
      </c>
      <c r="G110" s="477">
        <f t="shared" si="5"/>
        <v>0</v>
      </c>
    </row>
    <row r="111" spans="1:7" ht="27" customHeight="1">
      <c r="A111" s="472"/>
      <c r="B111" s="473">
        <v>43502</v>
      </c>
      <c r="C111" s="474" t="s">
        <v>3758</v>
      </c>
      <c r="D111" s="475" t="s">
        <v>549</v>
      </c>
      <c r="E111" s="476">
        <v>2</v>
      </c>
      <c r="F111" s="499">
        <v>0</v>
      </c>
      <c r="G111" s="477">
        <f t="shared" si="5"/>
        <v>0</v>
      </c>
    </row>
    <row r="112" spans="1:7" ht="15">
      <c r="A112" s="472"/>
      <c r="B112" s="485"/>
      <c r="C112" s="474" t="s">
        <v>3751</v>
      </c>
      <c r="D112" s="475" t="s">
        <v>549</v>
      </c>
      <c r="E112" s="476">
        <v>2</v>
      </c>
      <c r="F112" s="499">
        <v>0</v>
      </c>
      <c r="G112" s="477">
        <f t="shared" si="5"/>
        <v>0</v>
      </c>
    </row>
    <row r="113" spans="1:7" ht="27" customHeight="1">
      <c r="A113" s="472"/>
      <c r="B113" s="473">
        <v>43530</v>
      </c>
      <c r="C113" s="474" t="s">
        <v>3752</v>
      </c>
      <c r="D113" s="475" t="s">
        <v>549</v>
      </c>
      <c r="E113" s="476">
        <v>4</v>
      </c>
      <c r="F113" s="499">
        <v>0</v>
      </c>
      <c r="G113" s="477">
        <f t="shared" si="5"/>
        <v>0</v>
      </c>
    </row>
    <row r="114" spans="1:7" ht="15">
      <c r="A114" s="472"/>
      <c r="B114" s="485"/>
      <c r="C114" s="474" t="s">
        <v>3742</v>
      </c>
      <c r="D114" s="475" t="s">
        <v>549</v>
      </c>
      <c r="E114" s="476">
        <v>4</v>
      </c>
      <c r="F114" s="499">
        <v>0</v>
      </c>
      <c r="G114" s="477">
        <f t="shared" si="5"/>
        <v>0</v>
      </c>
    </row>
    <row r="115" spans="1:7" ht="27" customHeight="1">
      <c r="A115" s="472"/>
      <c r="B115" s="473">
        <v>43561</v>
      </c>
      <c r="C115" s="474" t="s">
        <v>3767</v>
      </c>
      <c r="D115" s="475" t="s">
        <v>549</v>
      </c>
      <c r="E115" s="476">
        <v>4</v>
      </c>
      <c r="F115" s="499">
        <v>0</v>
      </c>
      <c r="G115" s="477">
        <f t="shared" si="5"/>
        <v>0</v>
      </c>
    </row>
    <row r="116" spans="1:7" ht="15">
      <c r="A116" s="472"/>
      <c r="B116" s="485"/>
      <c r="C116" s="474" t="s">
        <v>3742</v>
      </c>
      <c r="D116" s="475" t="s">
        <v>549</v>
      </c>
      <c r="E116" s="476">
        <v>4</v>
      </c>
      <c r="F116" s="499">
        <v>0</v>
      </c>
      <c r="G116" s="477">
        <f t="shared" si="5"/>
        <v>0</v>
      </c>
    </row>
    <row r="117" spans="1:7" ht="25.5">
      <c r="A117" s="472"/>
      <c r="B117" s="473">
        <v>43591</v>
      </c>
      <c r="C117" s="474" t="s">
        <v>3744</v>
      </c>
      <c r="D117" s="475" t="s">
        <v>549</v>
      </c>
      <c r="E117" s="476">
        <v>4</v>
      </c>
      <c r="F117" s="499">
        <v>0</v>
      </c>
      <c r="G117" s="477">
        <f t="shared" si="5"/>
        <v>0</v>
      </c>
    </row>
    <row r="118" spans="1:7" ht="20.65" customHeight="1">
      <c r="A118" s="472"/>
      <c r="B118" s="485"/>
      <c r="C118" s="474" t="s">
        <v>3725</v>
      </c>
      <c r="D118" s="475" t="s">
        <v>549</v>
      </c>
      <c r="E118" s="476">
        <v>4</v>
      </c>
      <c r="F118" s="499">
        <v>0</v>
      </c>
      <c r="G118" s="477">
        <f t="shared" si="5"/>
        <v>0</v>
      </c>
    </row>
    <row r="119" spans="1:7" ht="25.5">
      <c r="A119" s="472"/>
      <c r="B119" s="473">
        <v>43622</v>
      </c>
      <c r="C119" s="474" t="s">
        <v>3770</v>
      </c>
      <c r="D119" s="475" t="s">
        <v>549</v>
      </c>
      <c r="E119" s="476">
        <v>1</v>
      </c>
      <c r="F119" s="499">
        <v>0</v>
      </c>
      <c r="G119" s="477">
        <f t="shared" si="5"/>
        <v>0</v>
      </c>
    </row>
    <row r="120" spans="1:7" ht="20.65" customHeight="1">
      <c r="A120" s="472"/>
      <c r="B120" s="485"/>
      <c r="C120" s="474" t="s">
        <v>3761</v>
      </c>
      <c r="D120" s="475" t="s">
        <v>549</v>
      </c>
      <c r="E120" s="476">
        <v>1</v>
      </c>
      <c r="F120" s="499">
        <v>0</v>
      </c>
      <c r="G120" s="477">
        <f t="shared" si="5"/>
        <v>0</v>
      </c>
    </row>
    <row r="121" spans="1:7" ht="15">
      <c r="A121" s="472"/>
      <c r="B121" s="485"/>
      <c r="C121" s="474"/>
      <c r="D121" s="475"/>
      <c r="E121" s="476"/>
      <c r="F121" s="476"/>
      <c r="G121" s="477"/>
    </row>
    <row r="122" spans="1:7" ht="15">
      <c r="A122" s="465"/>
      <c r="B122" s="466"/>
      <c r="C122" s="471" t="s">
        <v>3771</v>
      </c>
      <c r="D122" s="468"/>
      <c r="E122" s="469"/>
      <c r="F122" s="469"/>
      <c r="G122" s="470"/>
    </row>
    <row r="123" spans="1:7" ht="38.25">
      <c r="A123" s="472"/>
      <c r="B123" s="473">
        <v>43472</v>
      </c>
      <c r="C123" s="474" t="s">
        <v>3772</v>
      </c>
      <c r="D123" s="475" t="s">
        <v>549</v>
      </c>
      <c r="E123" s="476">
        <v>1</v>
      </c>
      <c r="F123" s="499">
        <v>0</v>
      </c>
      <c r="G123" s="477">
        <f aca="true" t="shared" si="6" ref="G123:G134">E123*F123</f>
        <v>0</v>
      </c>
    </row>
    <row r="124" spans="1:7" ht="15">
      <c r="A124" s="472"/>
      <c r="B124" s="485"/>
      <c r="C124" s="474" t="s">
        <v>5339</v>
      </c>
      <c r="D124" s="475" t="s">
        <v>549</v>
      </c>
      <c r="E124" s="476">
        <v>1</v>
      </c>
      <c r="F124" s="499">
        <v>0</v>
      </c>
      <c r="G124" s="477">
        <f t="shared" si="6"/>
        <v>0</v>
      </c>
    </row>
    <row r="125" spans="1:7" ht="15">
      <c r="A125" s="472"/>
      <c r="B125" s="473"/>
      <c r="C125" s="474" t="s">
        <v>3747</v>
      </c>
      <c r="D125" s="475" t="s">
        <v>549</v>
      </c>
      <c r="E125" s="476">
        <v>1</v>
      </c>
      <c r="F125" s="499">
        <v>0</v>
      </c>
      <c r="G125" s="477">
        <f t="shared" si="6"/>
        <v>0</v>
      </c>
    </row>
    <row r="126" spans="1:7" ht="15">
      <c r="A126" s="472"/>
      <c r="B126" s="485"/>
      <c r="C126" s="474" t="s">
        <v>3748</v>
      </c>
      <c r="D126" s="475" t="s">
        <v>549</v>
      </c>
      <c r="E126" s="476">
        <v>1</v>
      </c>
      <c r="F126" s="499">
        <v>0</v>
      </c>
      <c r="G126" s="477">
        <f t="shared" si="6"/>
        <v>0</v>
      </c>
    </row>
    <row r="127" spans="1:7" ht="25.5">
      <c r="A127" s="472"/>
      <c r="B127" s="473"/>
      <c r="C127" s="486" t="s">
        <v>3773</v>
      </c>
      <c r="D127" s="475" t="s">
        <v>549</v>
      </c>
      <c r="E127" s="476">
        <v>1</v>
      </c>
      <c r="F127" s="499">
        <v>0</v>
      </c>
      <c r="G127" s="477">
        <f t="shared" si="6"/>
        <v>0</v>
      </c>
    </row>
    <row r="128" spans="1:7" ht="15">
      <c r="A128" s="472"/>
      <c r="B128" s="485"/>
      <c r="C128" s="474" t="s">
        <v>5341</v>
      </c>
      <c r="D128" s="475" t="s">
        <v>549</v>
      </c>
      <c r="E128" s="476">
        <v>1</v>
      </c>
      <c r="F128" s="499">
        <v>0</v>
      </c>
      <c r="G128" s="477">
        <f t="shared" si="6"/>
        <v>0</v>
      </c>
    </row>
    <row r="129" spans="1:7" ht="27" customHeight="1">
      <c r="A129" s="472"/>
      <c r="B129" s="473">
        <v>43503</v>
      </c>
      <c r="C129" s="474" t="s">
        <v>3767</v>
      </c>
      <c r="D129" s="475" t="s">
        <v>549</v>
      </c>
      <c r="E129" s="476">
        <v>3</v>
      </c>
      <c r="F129" s="499">
        <v>0</v>
      </c>
      <c r="G129" s="477">
        <f t="shared" si="6"/>
        <v>0</v>
      </c>
    </row>
    <row r="130" spans="1:7" ht="15">
      <c r="A130" s="472"/>
      <c r="B130" s="485"/>
      <c r="C130" s="474" t="s">
        <v>3742</v>
      </c>
      <c r="D130" s="475" t="s">
        <v>549</v>
      </c>
      <c r="E130" s="476">
        <v>3</v>
      </c>
      <c r="F130" s="499">
        <v>0</v>
      </c>
      <c r="G130" s="477">
        <f t="shared" si="6"/>
        <v>0</v>
      </c>
    </row>
    <row r="131" spans="1:7" ht="19.9" customHeight="1">
      <c r="A131" s="472"/>
      <c r="B131" s="487" t="s">
        <v>3774</v>
      </c>
      <c r="C131" s="474" t="s">
        <v>3775</v>
      </c>
      <c r="D131" s="475" t="s">
        <v>549</v>
      </c>
      <c r="E131" s="476">
        <v>1</v>
      </c>
      <c r="F131" s="499">
        <v>0</v>
      </c>
      <c r="G131" s="477">
        <f t="shared" si="6"/>
        <v>0</v>
      </c>
    </row>
    <row r="132" spans="1:7" ht="15">
      <c r="A132" s="472"/>
      <c r="B132" s="485"/>
      <c r="C132" s="474" t="s">
        <v>3776</v>
      </c>
      <c r="D132" s="475" t="s">
        <v>549</v>
      </c>
      <c r="E132" s="476">
        <v>1</v>
      </c>
      <c r="F132" s="499">
        <v>0</v>
      </c>
      <c r="G132" s="477">
        <f t="shared" si="6"/>
        <v>0</v>
      </c>
    </row>
    <row r="133" spans="1:7" ht="19.9" customHeight="1">
      <c r="A133" s="472"/>
      <c r="B133" s="487" t="s">
        <v>3777</v>
      </c>
      <c r="C133" s="474" t="s">
        <v>3778</v>
      </c>
      <c r="D133" s="475" t="s">
        <v>549</v>
      </c>
      <c r="E133" s="476">
        <v>1</v>
      </c>
      <c r="F133" s="499">
        <v>0</v>
      </c>
      <c r="G133" s="477">
        <f t="shared" si="6"/>
        <v>0</v>
      </c>
    </row>
    <row r="134" spans="1:7" ht="15">
      <c r="A134" s="472"/>
      <c r="B134" s="485"/>
      <c r="C134" s="474" t="s">
        <v>3776</v>
      </c>
      <c r="D134" s="475" t="s">
        <v>549</v>
      </c>
      <c r="E134" s="476">
        <v>1</v>
      </c>
      <c r="F134" s="499">
        <v>0</v>
      </c>
      <c r="G134" s="477">
        <f t="shared" si="6"/>
        <v>0</v>
      </c>
    </row>
    <row r="135" spans="1:7" ht="15">
      <c r="A135" s="472"/>
      <c r="B135" s="485"/>
      <c r="C135" s="474"/>
      <c r="D135" s="475"/>
      <c r="E135" s="476"/>
      <c r="F135" s="476"/>
      <c r="G135" s="477"/>
    </row>
    <row r="136" spans="1:7" ht="15">
      <c r="A136" s="465"/>
      <c r="B136" s="466"/>
      <c r="C136" s="471" t="s">
        <v>3779</v>
      </c>
      <c r="D136" s="468"/>
      <c r="E136" s="469"/>
      <c r="F136" s="469"/>
      <c r="G136" s="470"/>
    </row>
    <row r="137" spans="1:7" ht="38.25">
      <c r="A137" s="472"/>
      <c r="B137" s="473">
        <v>43473</v>
      </c>
      <c r="C137" s="474" t="s">
        <v>3780</v>
      </c>
      <c r="D137" s="475" t="s">
        <v>549</v>
      </c>
      <c r="E137" s="476">
        <v>1</v>
      </c>
      <c r="F137" s="499">
        <v>0</v>
      </c>
      <c r="G137" s="477">
        <f aca="true" t="shared" si="7" ref="G137:G148">E137*F137</f>
        <v>0</v>
      </c>
    </row>
    <row r="138" spans="1:7" ht="15">
      <c r="A138" s="472"/>
      <c r="B138" s="485"/>
      <c r="C138" s="474" t="s">
        <v>5339</v>
      </c>
      <c r="D138" s="475" t="s">
        <v>549</v>
      </c>
      <c r="E138" s="476">
        <v>1</v>
      </c>
      <c r="F138" s="499">
        <v>0</v>
      </c>
      <c r="G138" s="477">
        <f t="shared" si="7"/>
        <v>0</v>
      </c>
    </row>
    <row r="139" spans="1:7" ht="25.5">
      <c r="A139" s="472"/>
      <c r="B139" s="473">
        <v>43504</v>
      </c>
      <c r="C139" s="474" t="s">
        <v>3781</v>
      </c>
      <c r="D139" s="475" t="s">
        <v>222</v>
      </c>
      <c r="E139" s="476">
        <v>1</v>
      </c>
      <c r="F139" s="499">
        <v>0</v>
      </c>
      <c r="G139" s="477">
        <f t="shared" si="7"/>
        <v>0</v>
      </c>
    </row>
    <row r="140" spans="1:7" ht="25.5">
      <c r="A140" s="472"/>
      <c r="B140" s="485"/>
      <c r="C140" s="474" t="s">
        <v>5340</v>
      </c>
      <c r="D140" s="475" t="s">
        <v>3783</v>
      </c>
      <c r="E140" s="476">
        <v>1</v>
      </c>
      <c r="F140" s="499">
        <v>0</v>
      </c>
      <c r="G140" s="477">
        <f t="shared" si="7"/>
        <v>0</v>
      </c>
    </row>
    <row r="141" spans="1:7" ht="25.5">
      <c r="A141" s="472"/>
      <c r="B141" s="473">
        <v>43532</v>
      </c>
      <c r="C141" s="474" t="s">
        <v>3784</v>
      </c>
      <c r="D141" s="475" t="s">
        <v>549</v>
      </c>
      <c r="E141" s="476">
        <v>1</v>
      </c>
      <c r="F141" s="499">
        <v>0</v>
      </c>
      <c r="G141" s="477">
        <f t="shared" si="7"/>
        <v>0</v>
      </c>
    </row>
    <row r="142" spans="1:7" ht="20.65" customHeight="1">
      <c r="A142" s="472"/>
      <c r="B142" s="485"/>
      <c r="C142" s="474" t="s">
        <v>3761</v>
      </c>
      <c r="D142" s="475" t="s">
        <v>549</v>
      </c>
      <c r="E142" s="476">
        <v>1</v>
      </c>
      <c r="F142" s="499">
        <v>0</v>
      </c>
      <c r="G142" s="477">
        <f t="shared" si="7"/>
        <v>0</v>
      </c>
    </row>
    <row r="143" spans="1:7" ht="25.5">
      <c r="A143" s="472"/>
      <c r="B143" s="473">
        <v>43563</v>
      </c>
      <c r="C143" s="474" t="s">
        <v>3785</v>
      </c>
      <c r="D143" s="475" t="s">
        <v>549</v>
      </c>
      <c r="E143" s="476">
        <v>1</v>
      </c>
      <c r="F143" s="499">
        <v>0</v>
      </c>
      <c r="G143" s="477">
        <f t="shared" si="7"/>
        <v>0</v>
      </c>
    </row>
    <row r="144" spans="1:7" ht="20.65" customHeight="1">
      <c r="A144" s="472"/>
      <c r="B144" s="485"/>
      <c r="C144" s="474" t="s">
        <v>3725</v>
      </c>
      <c r="D144" s="475" t="s">
        <v>549</v>
      </c>
      <c r="E144" s="476">
        <v>1</v>
      </c>
      <c r="F144" s="499">
        <v>0</v>
      </c>
      <c r="G144" s="477">
        <f t="shared" si="7"/>
        <v>0</v>
      </c>
    </row>
    <row r="145" spans="1:7" ht="51">
      <c r="A145" s="472"/>
      <c r="B145" s="473">
        <v>43593</v>
      </c>
      <c r="C145" s="474" t="s">
        <v>3786</v>
      </c>
      <c r="D145" s="475" t="s">
        <v>222</v>
      </c>
      <c r="E145" s="476">
        <v>1</v>
      </c>
      <c r="F145" s="499">
        <v>0</v>
      </c>
      <c r="G145" s="477">
        <f t="shared" si="7"/>
        <v>0</v>
      </c>
    </row>
    <row r="146" spans="1:7" ht="15">
      <c r="A146" s="472"/>
      <c r="B146" s="485"/>
      <c r="C146" s="474" t="s">
        <v>3782</v>
      </c>
      <c r="D146" s="475" t="s">
        <v>3783</v>
      </c>
      <c r="E146" s="476">
        <v>1</v>
      </c>
      <c r="F146" s="499">
        <v>0</v>
      </c>
      <c r="G146" s="477">
        <f t="shared" si="7"/>
        <v>0</v>
      </c>
    </row>
    <row r="147" spans="1:7" ht="25.5">
      <c r="A147" s="472"/>
      <c r="B147" s="473">
        <v>43624</v>
      </c>
      <c r="C147" s="474" t="s">
        <v>3787</v>
      </c>
      <c r="D147" s="475" t="s">
        <v>549</v>
      </c>
      <c r="E147" s="476">
        <v>1</v>
      </c>
      <c r="F147" s="499">
        <v>0</v>
      </c>
      <c r="G147" s="477">
        <f t="shared" si="7"/>
        <v>0</v>
      </c>
    </row>
    <row r="148" spans="1:7" ht="20.65" customHeight="1">
      <c r="A148" s="472"/>
      <c r="B148" s="485"/>
      <c r="C148" s="474" t="s">
        <v>3725</v>
      </c>
      <c r="D148" s="475" t="s">
        <v>549</v>
      </c>
      <c r="E148" s="476">
        <v>1</v>
      </c>
      <c r="F148" s="499">
        <v>0</v>
      </c>
      <c r="G148" s="477">
        <f t="shared" si="7"/>
        <v>0</v>
      </c>
    </row>
    <row r="149" spans="1:7" ht="15">
      <c r="A149" s="472"/>
      <c r="B149" s="485"/>
      <c r="C149" s="474"/>
      <c r="D149" s="475"/>
      <c r="E149" s="476"/>
      <c r="F149" s="476"/>
      <c r="G149" s="477"/>
    </row>
    <row r="150" spans="1:7" ht="15">
      <c r="A150" s="465"/>
      <c r="B150" s="466"/>
      <c r="C150" s="471" t="s">
        <v>3788</v>
      </c>
      <c r="D150" s="468"/>
      <c r="E150" s="469"/>
      <c r="F150" s="469"/>
      <c r="G150" s="470"/>
    </row>
    <row r="151" spans="1:7" ht="51">
      <c r="A151" s="472"/>
      <c r="B151" s="473">
        <v>43474</v>
      </c>
      <c r="C151" s="486" t="s">
        <v>3789</v>
      </c>
      <c r="D151" s="475" t="s">
        <v>549</v>
      </c>
      <c r="E151" s="476">
        <v>1</v>
      </c>
      <c r="F151" s="499">
        <v>0</v>
      </c>
      <c r="G151" s="477">
        <f aca="true" t="shared" si="8" ref="G151:G156">E151*F151</f>
        <v>0</v>
      </c>
    </row>
    <row r="152" spans="1:7" ht="15">
      <c r="A152" s="472"/>
      <c r="B152" s="485"/>
      <c r="C152" s="474" t="s">
        <v>5339</v>
      </c>
      <c r="D152" s="475" t="s">
        <v>549</v>
      </c>
      <c r="E152" s="476">
        <v>1</v>
      </c>
      <c r="F152" s="499">
        <v>0</v>
      </c>
      <c r="G152" s="477">
        <f t="shared" si="8"/>
        <v>0</v>
      </c>
    </row>
    <row r="153" spans="1:7" ht="25.5">
      <c r="A153" s="472"/>
      <c r="B153" s="473"/>
      <c r="C153" s="486" t="s">
        <v>3773</v>
      </c>
      <c r="D153" s="475" t="s">
        <v>549</v>
      </c>
      <c r="E153" s="476">
        <v>1</v>
      </c>
      <c r="F153" s="499">
        <v>0</v>
      </c>
      <c r="G153" s="477">
        <f t="shared" si="8"/>
        <v>0</v>
      </c>
    </row>
    <row r="154" spans="1:7" ht="15">
      <c r="A154" s="472"/>
      <c r="B154" s="485"/>
      <c r="C154" s="474" t="s">
        <v>5341</v>
      </c>
      <c r="D154" s="475" t="s">
        <v>549</v>
      </c>
      <c r="E154" s="476">
        <v>1</v>
      </c>
      <c r="F154" s="499">
        <v>0</v>
      </c>
      <c r="G154" s="477">
        <f t="shared" si="8"/>
        <v>0</v>
      </c>
    </row>
    <row r="155" spans="1:7" ht="25.5">
      <c r="A155" s="472"/>
      <c r="B155" s="473">
        <v>43505</v>
      </c>
      <c r="C155" s="474" t="s">
        <v>3790</v>
      </c>
      <c r="D155" s="475" t="s">
        <v>549</v>
      </c>
      <c r="E155" s="476">
        <v>1</v>
      </c>
      <c r="F155" s="499">
        <v>0</v>
      </c>
      <c r="G155" s="477">
        <f t="shared" si="8"/>
        <v>0</v>
      </c>
    </row>
    <row r="156" spans="1:7" ht="15">
      <c r="A156" s="472"/>
      <c r="B156" s="485"/>
      <c r="C156" s="474" t="s">
        <v>3725</v>
      </c>
      <c r="D156" s="475" t="s">
        <v>549</v>
      </c>
      <c r="E156" s="476">
        <v>1</v>
      </c>
      <c r="F156" s="499">
        <v>0</v>
      </c>
      <c r="G156" s="477">
        <f t="shared" si="8"/>
        <v>0</v>
      </c>
    </row>
    <row r="157" spans="1:7" ht="15">
      <c r="A157" s="472"/>
      <c r="B157" s="485"/>
      <c r="C157" s="474"/>
      <c r="D157" s="475"/>
      <c r="E157" s="476"/>
      <c r="F157" s="476"/>
      <c r="G157" s="477"/>
    </row>
    <row r="158" spans="1:7" ht="15">
      <c r="A158" s="465"/>
      <c r="B158" s="466"/>
      <c r="C158" s="471" t="s">
        <v>3791</v>
      </c>
      <c r="D158" s="468"/>
      <c r="E158" s="469"/>
      <c r="F158" s="469"/>
      <c r="G158" s="470"/>
    </row>
    <row r="159" spans="1:7" ht="38.25">
      <c r="A159" s="472"/>
      <c r="B159" s="473">
        <v>43475</v>
      </c>
      <c r="C159" s="474" t="s">
        <v>3763</v>
      </c>
      <c r="D159" s="475" t="s">
        <v>549</v>
      </c>
      <c r="E159" s="476">
        <v>1</v>
      </c>
      <c r="F159" s="499">
        <v>0</v>
      </c>
      <c r="G159" s="477">
        <f aca="true" t="shared" si="9" ref="G159:G168">E159*F159</f>
        <v>0</v>
      </c>
    </row>
    <row r="160" spans="1:7" ht="15">
      <c r="A160" s="472"/>
      <c r="B160" s="485"/>
      <c r="C160" s="474" t="s">
        <v>5339</v>
      </c>
      <c r="D160" s="475" t="s">
        <v>549</v>
      </c>
      <c r="E160" s="476">
        <v>1</v>
      </c>
      <c r="F160" s="499">
        <v>0</v>
      </c>
      <c r="G160" s="477">
        <f t="shared" si="9"/>
        <v>0</v>
      </c>
    </row>
    <row r="161" spans="1:7" ht="15">
      <c r="A161" s="472"/>
      <c r="B161" s="473"/>
      <c r="C161" s="474" t="s">
        <v>3764</v>
      </c>
      <c r="D161" s="475" t="s">
        <v>549</v>
      </c>
      <c r="E161" s="476">
        <v>1</v>
      </c>
      <c r="F161" s="499">
        <v>0</v>
      </c>
      <c r="G161" s="477">
        <f t="shared" si="9"/>
        <v>0</v>
      </c>
    </row>
    <row r="162" spans="1:7" ht="15">
      <c r="A162" s="472"/>
      <c r="B162" s="485"/>
      <c r="C162" s="474" t="s">
        <v>3748</v>
      </c>
      <c r="D162" s="475" t="s">
        <v>549</v>
      </c>
      <c r="E162" s="476">
        <v>1</v>
      </c>
      <c r="F162" s="499">
        <v>0</v>
      </c>
      <c r="G162" s="477">
        <f t="shared" si="9"/>
        <v>0</v>
      </c>
    </row>
    <row r="163" spans="1:7" ht="27" customHeight="1">
      <c r="A163" s="472"/>
      <c r="B163" s="473">
        <v>43506</v>
      </c>
      <c r="C163" s="474" t="s">
        <v>3765</v>
      </c>
      <c r="D163" s="475" t="s">
        <v>549</v>
      </c>
      <c r="E163" s="476">
        <v>2</v>
      </c>
      <c r="F163" s="499">
        <v>0</v>
      </c>
      <c r="G163" s="477">
        <f t="shared" si="9"/>
        <v>0</v>
      </c>
    </row>
    <row r="164" spans="1:7" ht="15">
      <c r="A164" s="472"/>
      <c r="B164" s="485"/>
      <c r="C164" s="474" t="s">
        <v>3751</v>
      </c>
      <c r="D164" s="475" t="s">
        <v>549</v>
      </c>
      <c r="E164" s="476">
        <v>2</v>
      </c>
      <c r="F164" s="499">
        <v>0</v>
      </c>
      <c r="G164" s="477">
        <f t="shared" si="9"/>
        <v>0</v>
      </c>
    </row>
    <row r="165" spans="1:7" ht="27" customHeight="1">
      <c r="A165" s="472"/>
      <c r="B165" s="473">
        <v>43534</v>
      </c>
      <c r="C165" s="474" t="s">
        <v>3752</v>
      </c>
      <c r="D165" s="475" t="s">
        <v>549</v>
      </c>
      <c r="E165" s="476">
        <v>3</v>
      </c>
      <c r="F165" s="499">
        <v>0</v>
      </c>
      <c r="G165" s="477">
        <f t="shared" si="9"/>
        <v>0</v>
      </c>
    </row>
    <row r="166" spans="1:7" ht="15">
      <c r="A166" s="472"/>
      <c r="B166" s="485"/>
      <c r="C166" s="474" t="s">
        <v>3742</v>
      </c>
      <c r="D166" s="475" t="s">
        <v>549</v>
      </c>
      <c r="E166" s="476">
        <v>3</v>
      </c>
      <c r="F166" s="499">
        <v>0</v>
      </c>
      <c r="G166" s="477">
        <f t="shared" si="9"/>
        <v>0</v>
      </c>
    </row>
    <row r="167" spans="1:7" ht="25.5">
      <c r="A167" s="472"/>
      <c r="B167" s="473">
        <v>43565</v>
      </c>
      <c r="C167" s="474" t="s">
        <v>3790</v>
      </c>
      <c r="D167" s="475" t="s">
        <v>549</v>
      </c>
      <c r="E167" s="476">
        <v>1</v>
      </c>
      <c r="F167" s="499">
        <v>0</v>
      </c>
      <c r="G167" s="477">
        <f t="shared" si="9"/>
        <v>0</v>
      </c>
    </row>
    <row r="168" spans="1:7" ht="15">
      <c r="A168" s="472"/>
      <c r="B168" s="485"/>
      <c r="C168" s="474" t="s">
        <v>3725</v>
      </c>
      <c r="D168" s="475" t="s">
        <v>549</v>
      </c>
      <c r="E168" s="476">
        <v>1</v>
      </c>
      <c r="F168" s="499">
        <v>0</v>
      </c>
      <c r="G168" s="477">
        <f t="shared" si="9"/>
        <v>0</v>
      </c>
    </row>
    <row r="169" spans="1:7" ht="15">
      <c r="A169" s="472"/>
      <c r="B169" s="485"/>
      <c r="C169" s="474"/>
      <c r="D169" s="475"/>
      <c r="E169" s="476"/>
      <c r="F169" s="476"/>
      <c r="G169" s="477"/>
    </row>
    <row r="170" spans="1:7" ht="16.15" customHeight="1">
      <c r="A170" s="465"/>
      <c r="B170" s="466"/>
      <c r="C170" s="471" t="s">
        <v>3792</v>
      </c>
      <c r="D170" s="468"/>
      <c r="E170" s="469"/>
      <c r="F170" s="469"/>
      <c r="G170" s="470"/>
    </row>
    <row r="171" spans="1:7" ht="15">
      <c r="A171" s="472"/>
      <c r="B171" s="485"/>
      <c r="C171" s="474" t="s">
        <v>3793</v>
      </c>
      <c r="D171" s="475" t="s">
        <v>206</v>
      </c>
      <c r="E171" s="476">
        <v>488</v>
      </c>
      <c r="F171" s="499">
        <v>0</v>
      </c>
      <c r="G171" s="477">
        <f aca="true" t="shared" si="10" ref="G171:G198">E171*F171</f>
        <v>0</v>
      </c>
    </row>
    <row r="172" spans="1:7" ht="15">
      <c r="A172" s="472"/>
      <c r="B172" s="485"/>
      <c r="C172" s="474" t="s">
        <v>3794</v>
      </c>
      <c r="D172" s="475" t="s">
        <v>206</v>
      </c>
      <c r="E172" s="476">
        <v>488</v>
      </c>
      <c r="F172" s="499">
        <v>0</v>
      </c>
      <c r="G172" s="477">
        <f t="shared" si="10"/>
        <v>0</v>
      </c>
    </row>
    <row r="173" spans="1:7" ht="15">
      <c r="A173" s="472"/>
      <c r="B173" s="485"/>
      <c r="C173" s="474" t="s">
        <v>3795</v>
      </c>
      <c r="D173" s="475" t="s">
        <v>206</v>
      </c>
      <c r="E173" s="476">
        <v>332</v>
      </c>
      <c r="F173" s="499">
        <v>0</v>
      </c>
      <c r="G173" s="477">
        <f t="shared" si="10"/>
        <v>0</v>
      </c>
    </row>
    <row r="174" spans="1:7" ht="15">
      <c r="A174" s="472"/>
      <c r="B174" s="485"/>
      <c r="C174" s="474" t="s">
        <v>3796</v>
      </c>
      <c r="D174" s="475" t="s">
        <v>206</v>
      </c>
      <c r="E174" s="476">
        <v>332</v>
      </c>
      <c r="F174" s="499">
        <v>0</v>
      </c>
      <c r="G174" s="477">
        <f t="shared" si="10"/>
        <v>0</v>
      </c>
    </row>
    <row r="175" spans="1:7" ht="30" customHeight="1">
      <c r="A175" s="472"/>
      <c r="B175" s="485"/>
      <c r="C175" s="474" t="s">
        <v>3797</v>
      </c>
      <c r="D175" s="488" t="s">
        <v>3783</v>
      </c>
      <c r="E175" s="476">
        <v>25</v>
      </c>
      <c r="F175" s="499">
        <v>0</v>
      </c>
      <c r="G175" s="477">
        <f t="shared" si="10"/>
        <v>0</v>
      </c>
    </row>
    <row r="176" spans="1:7" ht="15">
      <c r="A176" s="472"/>
      <c r="B176" s="485"/>
      <c r="C176" s="486" t="s">
        <v>3798</v>
      </c>
      <c r="D176" s="488" t="s">
        <v>3783</v>
      </c>
      <c r="E176" s="476">
        <v>25</v>
      </c>
      <c r="F176" s="499">
        <v>0</v>
      </c>
      <c r="G176" s="477">
        <f t="shared" si="10"/>
        <v>0</v>
      </c>
    </row>
    <row r="177" spans="1:7" ht="13.5" customHeight="1">
      <c r="A177" s="472"/>
      <c r="B177" s="485"/>
      <c r="C177" s="474" t="s">
        <v>3799</v>
      </c>
      <c r="D177" s="475" t="s">
        <v>3783</v>
      </c>
      <c r="E177" s="476">
        <v>66</v>
      </c>
      <c r="F177" s="499">
        <v>0</v>
      </c>
      <c r="G177" s="477">
        <f t="shared" si="10"/>
        <v>0</v>
      </c>
    </row>
    <row r="178" spans="1:7" ht="15">
      <c r="A178" s="472"/>
      <c r="B178" s="485"/>
      <c r="C178" s="474" t="s">
        <v>3800</v>
      </c>
      <c r="D178" s="475" t="s">
        <v>3783</v>
      </c>
      <c r="E178" s="476">
        <v>66</v>
      </c>
      <c r="F178" s="499">
        <v>0</v>
      </c>
      <c r="G178" s="477">
        <f t="shared" si="10"/>
        <v>0</v>
      </c>
    </row>
    <row r="179" spans="1:7" ht="13.5" customHeight="1">
      <c r="A179" s="472"/>
      <c r="B179" s="485"/>
      <c r="C179" s="474" t="s">
        <v>3801</v>
      </c>
      <c r="D179" s="475" t="s">
        <v>3783</v>
      </c>
      <c r="E179" s="476">
        <v>2</v>
      </c>
      <c r="F179" s="499">
        <v>0</v>
      </c>
      <c r="G179" s="477">
        <f>E179*F179</f>
        <v>0</v>
      </c>
    </row>
    <row r="180" spans="1:7" ht="15">
      <c r="A180" s="472"/>
      <c r="B180" s="485"/>
      <c r="C180" s="474" t="s">
        <v>3802</v>
      </c>
      <c r="D180" s="475" t="s">
        <v>3783</v>
      </c>
      <c r="E180" s="476">
        <v>2</v>
      </c>
      <c r="F180" s="499">
        <v>0</v>
      </c>
      <c r="G180" s="477">
        <f>E180*F180</f>
        <v>0</v>
      </c>
    </row>
    <row r="181" spans="1:7" ht="13.5" customHeight="1">
      <c r="A181" s="472"/>
      <c r="B181" s="485"/>
      <c r="C181" s="474" t="s">
        <v>3803</v>
      </c>
      <c r="D181" s="475" t="s">
        <v>3783</v>
      </c>
      <c r="E181" s="476">
        <v>64</v>
      </c>
      <c r="F181" s="499">
        <v>0</v>
      </c>
      <c r="G181" s="477">
        <f t="shared" si="10"/>
        <v>0</v>
      </c>
    </row>
    <row r="182" spans="1:7" ht="15">
      <c r="A182" s="472"/>
      <c r="B182" s="485"/>
      <c r="C182" s="474" t="s">
        <v>3804</v>
      </c>
      <c r="D182" s="475" t="s">
        <v>3783</v>
      </c>
      <c r="E182" s="476">
        <v>64</v>
      </c>
      <c r="F182" s="499">
        <v>0</v>
      </c>
      <c r="G182" s="477">
        <f t="shared" si="10"/>
        <v>0</v>
      </c>
    </row>
    <row r="183" spans="1:7" ht="13.5" customHeight="1">
      <c r="A183" s="472"/>
      <c r="B183" s="485"/>
      <c r="C183" s="474" t="s">
        <v>3805</v>
      </c>
      <c r="D183" s="475" t="s">
        <v>3783</v>
      </c>
      <c r="E183" s="476">
        <v>30</v>
      </c>
      <c r="F183" s="499">
        <v>0</v>
      </c>
      <c r="G183" s="477">
        <f>E183*F183</f>
        <v>0</v>
      </c>
    </row>
    <row r="184" spans="1:7" ht="15">
      <c r="A184" s="472"/>
      <c r="B184" s="485"/>
      <c r="C184" s="474" t="s">
        <v>3806</v>
      </c>
      <c r="D184" s="475" t="s">
        <v>3783</v>
      </c>
      <c r="E184" s="476">
        <v>30</v>
      </c>
      <c r="F184" s="499">
        <v>0</v>
      </c>
      <c r="G184" s="477">
        <f>E184*F184</f>
        <v>0</v>
      </c>
    </row>
    <row r="185" spans="1:7" ht="13.5" customHeight="1">
      <c r="A185" s="472"/>
      <c r="B185" s="485"/>
      <c r="C185" s="474" t="s">
        <v>3807</v>
      </c>
      <c r="D185" s="475" t="s">
        <v>3783</v>
      </c>
      <c r="E185" s="476">
        <v>38</v>
      </c>
      <c r="F185" s="499">
        <v>0</v>
      </c>
      <c r="G185" s="477">
        <f t="shared" si="10"/>
        <v>0</v>
      </c>
    </row>
    <row r="186" spans="1:7" ht="15">
      <c r="A186" s="472"/>
      <c r="B186" s="485"/>
      <c r="C186" s="474" t="s">
        <v>3808</v>
      </c>
      <c r="D186" s="475" t="s">
        <v>3783</v>
      </c>
      <c r="E186" s="476">
        <v>38</v>
      </c>
      <c r="F186" s="499">
        <v>0</v>
      </c>
      <c r="G186" s="477">
        <f t="shared" si="10"/>
        <v>0</v>
      </c>
    </row>
    <row r="187" spans="1:7" ht="13.5" customHeight="1">
      <c r="A187" s="472"/>
      <c r="B187" s="485"/>
      <c r="C187" s="474" t="s">
        <v>3809</v>
      </c>
      <c r="D187" s="475" t="s">
        <v>3783</v>
      </c>
      <c r="E187" s="476">
        <v>22</v>
      </c>
      <c r="F187" s="499">
        <v>0</v>
      </c>
      <c r="G187" s="477">
        <f>E187*F187</f>
        <v>0</v>
      </c>
    </row>
    <row r="188" spans="1:7" ht="15" customHeight="1">
      <c r="A188" s="472"/>
      <c r="B188" s="485"/>
      <c r="C188" s="474" t="s">
        <v>3810</v>
      </c>
      <c r="D188" s="475" t="s">
        <v>3783</v>
      </c>
      <c r="E188" s="476">
        <v>22</v>
      </c>
      <c r="F188" s="499">
        <v>0</v>
      </c>
      <c r="G188" s="477">
        <f>E188*F188</f>
        <v>0</v>
      </c>
    </row>
    <row r="189" spans="1:7" ht="13.5" customHeight="1">
      <c r="A189" s="472"/>
      <c r="B189" s="485"/>
      <c r="C189" s="474" t="s">
        <v>3811</v>
      </c>
      <c r="D189" s="475" t="s">
        <v>3783</v>
      </c>
      <c r="E189" s="476">
        <v>89</v>
      </c>
      <c r="F189" s="499">
        <v>0</v>
      </c>
      <c r="G189" s="477">
        <f t="shared" si="10"/>
        <v>0</v>
      </c>
    </row>
    <row r="190" spans="1:7" ht="15" customHeight="1">
      <c r="A190" s="472"/>
      <c r="B190" s="485"/>
      <c r="C190" s="474" t="s">
        <v>3812</v>
      </c>
      <c r="D190" s="475" t="s">
        <v>3783</v>
      </c>
      <c r="E190" s="476">
        <v>89</v>
      </c>
      <c r="F190" s="499">
        <v>0</v>
      </c>
      <c r="G190" s="477">
        <f t="shared" si="10"/>
        <v>0</v>
      </c>
    </row>
    <row r="191" spans="1:7" ht="13.5" customHeight="1">
      <c r="A191" s="472"/>
      <c r="B191" s="485"/>
      <c r="C191" s="474" t="s">
        <v>3813</v>
      </c>
      <c r="D191" s="475" t="s">
        <v>3783</v>
      </c>
      <c r="E191" s="476">
        <v>254</v>
      </c>
      <c r="F191" s="499">
        <v>0</v>
      </c>
      <c r="G191" s="477">
        <f>E191*F191</f>
        <v>0</v>
      </c>
    </row>
    <row r="192" spans="1:7" ht="15" customHeight="1">
      <c r="A192" s="472"/>
      <c r="B192" s="485"/>
      <c r="C192" s="474" t="s">
        <v>3814</v>
      </c>
      <c r="D192" s="475" t="s">
        <v>3783</v>
      </c>
      <c r="E192" s="476">
        <v>254</v>
      </c>
      <c r="F192" s="499">
        <v>0</v>
      </c>
      <c r="G192" s="477">
        <f>E192*F192</f>
        <v>0</v>
      </c>
    </row>
    <row r="193" spans="1:7" ht="24.75" customHeight="1">
      <c r="A193" s="472"/>
      <c r="B193" s="485"/>
      <c r="C193" s="474" t="s">
        <v>3815</v>
      </c>
      <c r="D193" s="475" t="s">
        <v>206</v>
      </c>
      <c r="E193" s="476">
        <v>238</v>
      </c>
      <c r="F193" s="499">
        <v>0</v>
      </c>
      <c r="G193" s="477">
        <f t="shared" si="10"/>
        <v>0</v>
      </c>
    </row>
    <row r="194" spans="1:7" ht="15">
      <c r="A194" s="472"/>
      <c r="B194" s="485"/>
      <c r="C194" s="474" t="s">
        <v>3816</v>
      </c>
      <c r="D194" s="475" t="s">
        <v>206</v>
      </c>
      <c r="E194" s="476">
        <v>238</v>
      </c>
      <c r="F194" s="499">
        <v>0</v>
      </c>
      <c r="G194" s="477">
        <f t="shared" si="10"/>
        <v>0</v>
      </c>
    </row>
    <row r="195" spans="1:7" ht="24.75" customHeight="1">
      <c r="A195" s="472"/>
      <c r="B195" s="485"/>
      <c r="C195" s="474" t="s">
        <v>3817</v>
      </c>
      <c r="D195" s="475" t="s">
        <v>206</v>
      </c>
      <c r="E195" s="476">
        <v>164</v>
      </c>
      <c r="F195" s="499">
        <v>0</v>
      </c>
      <c r="G195" s="477">
        <f t="shared" si="10"/>
        <v>0</v>
      </c>
    </row>
    <row r="196" spans="1:7" ht="15">
      <c r="A196" s="472"/>
      <c r="B196" s="485"/>
      <c r="C196" s="474" t="s">
        <v>3816</v>
      </c>
      <c r="D196" s="475" t="s">
        <v>206</v>
      </c>
      <c r="E196" s="476">
        <v>164</v>
      </c>
      <c r="F196" s="499">
        <v>0</v>
      </c>
      <c r="G196" s="477">
        <f t="shared" si="10"/>
        <v>0</v>
      </c>
    </row>
    <row r="197" spans="1:7" ht="21.6" customHeight="1">
      <c r="A197" s="472"/>
      <c r="B197" s="485"/>
      <c r="C197" s="474" t="s">
        <v>3818</v>
      </c>
      <c r="D197" s="475" t="s">
        <v>206</v>
      </c>
      <c r="E197" s="476">
        <v>120</v>
      </c>
      <c r="F197" s="499">
        <v>0</v>
      </c>
      <c r="G197" s="477">
        <f t="shared" si="10"/>
        <v>0</v>
      </c>
    </row>
    <row r="198" spans="1:7" ht="15">
      <c r="A198" s="472"/>
      <c r="B198" s="485"/>
      <c r="C198" s="474" t="s">
        <v>3816</v>
      </c>
      <c r="D198" s="475" t="s">
        <v>206</v>
      </c>
      <c r="E198" s="476">
        <v>120</v>
      </c>
      <c r="F198" s="499">
        <v>0</v>
      </c>
      <c r="G198" s="477">
        <f t="shared" si="10"/>
        <v>0</v>
      </c>
    </row>
    <row r="199" spans="1:7" ht="15">
      <c r="A199" s="472"/>
      <c r="B199" s="485"/>
      <c r="C199" s="474"/>
      <c r="D199" s="475"/>
      <c r="E199" s="476"/>
      <c r="F199" s="476"/>
      <c r="G199" s="477"/>
    </row>
    <row r="200" spans="1:7" ht="15">
      <c r="A200" s="472"/>
      <c r="B200" s="485"/>
      <c r="C200" s="471" t="s">
        <v>3819</v>
      </c>
      <c r="D200" s="489"/>
      <c r="E200" s="476"/>
      <c r="F200" s="476"/>
      <c r="G200" s="477"/>
    </row>
    <row r="201" spans="1:7" ht="63.75">
      <c r="A201" s="472"/>
      <c r="B201" s="473"/>
      <c r="C201" s="474" t="s">
        <v>3820</v>
      </c>
      <c r="D201" s="475" t="s">
        <v>1645</v>
      </c>
      <c r="E201" s="476">
        <v>835</v>
      </c>
      <c r="F201" s="499">
        <v>0</v>
      </c>
      <c r="G201" s="477">
        <f aca="true" t="shared" si="11" ref="G201:G207">E201*F201</f>
        <v>0</v>
      </c>
    </row>
    <row r="202" spans="1:7" ht="15">
      <c r="A202" s="472"/>
      <c r="B202" s="485"/>
      <c r="C202" s="474" t="s">
        <v>3821</v>
      </c>
      <c r="D202" s="475" t="s">
        <v>549</v>
      </c>
      <c r="E202" s="476">
        <v>14</v>
      </c>
      <c r="F202" s="499">
        <v>0</v>
      </c>
      <c r="G202" s="477">
        <f t="shared" si="11"/>
        <v>0</v>
      </c>
    </row>
    <row r="203" spans="1:7" ht="15">
      <c r="A203" s="472"/>
      <c r="B203" s="485"/>
      <c r="C203" s="474" t="s">
        <v>5370</v>
      </c>
      <c r="D203" s="475" t="s">
        <v>549</v>
      </c>
      <c r="E203" s="476">
        <v>14</v>
      </c>
      <c r="F203" s="499">
        <v>0</v>
      </c>
      <c r="G203" s="477">
        <f t="shared" si="11"/>
        <v>0</v>
      </c>
    </row>
    <row r="204" spans="1:7" ht="15">
      <c r="A204" s="472"/>
      <c r="B204" s="485"/>
      <c r="C204" s="474" t="s">
        <v>3822</v>
      </c>
      <c r="D204" s="475" t="s">
        <v>48</v>
      </c>
      <c r="E204" s="476">
        <v>215</v>
      </c>
      <c r="F204" s="499">
        <v>0</v>
      </c>
      <c r="G204" s="477">
        <f t="shared" si="11"/>
        <v>0</v>
      </c>
    </row>
    <row r="205" spans="1:7" ht="15">
      <c r="A205" s="472"/>
      <c r="B205" s="485"/>
      <c r="C205" s="474" t="s">
        <v>3823</v>
      </c>
      <c r="D205" s="475" t="s">
        <v>48</v>
      </c>
      <c r="E205" s="476">
        <v>40</v>
      </c>
      <c r="F205" s="499">
        <v>0</v>
      </c>
      <c r="G205" s="477">
        <f t="shared" si="11"/>
        <v>0</v>
      </c>
    </row>
    <row r="206" spans="1:7" ht="15">
      <c r="A206" s="472"/>
      <c r="B206" s="485"/>
      <c r="C206" s="474" t="s">
        <v>3824</v>
      </c>
      <c r="D206" s="475" t="s">
        <v>72</v>
      </c>
      <c r="E206" s="476">
        <v>10</v>
      </c>
      <c r="F206" s="499">
        <v>0</v>
      </c>
      <c r="G206" s="477">
        <f t="shared" si="11"/>
        <v>0</v>
      </c>
    </row>
    <row r="207" spans="1:7" ht="25.5">
      <c r="A207" s="472"/>
      <c r="B207" s="485"/>
      <c r="C207" s="474" t="s">
        <v>3825</v>
      </c>
      <c r="D207" s="475" t="s">
        <v>48</v>
      </c>
      <c r="E207" s="476">
        <v>145</v>
      </c>
      <c r="F207" s="499">
        <v>0</v>
      </c>
      <c r="G207" s="477">
        <f t="shared" si="11"/>
        <v>0</v>
      </c>
    </row>
    <row r="208" spans="1:7" ht="13.5" thickBot="1">
      <c r="A208" s="490"/>
      <c r="B208" s="491" t="s">
        <v>19</v>
      </c>
      <c r="C208" s="492" t="str">
        <f>CONCATENATE(B7," ",C7)</f>
        <v>D.1.4.b Vzduchotechnika a chlazení</v>
      </c>
      <c r="D208" s="493"/>
      <c r="E208" s="494"/>
      <c r="F208" s="494"/>
      <c r="G208" s="495">
        <f>SUM(G7:G207)</f>
        <v>0</v>
      </c>
    </row>
  </sheetData>
  <sheetProtection selectLockedCells="1" selectUnlockedCells="1"/>
  <mergeCells count="3">
    <mergeCell ref="A1:G1"/>
    <mergeCell ref="A3:B3"/>
    <mergeCell ref="A4:B4"/>
  </mergeCells>
  <printOptions/>
  <pageMargins left="0.5905511811023623" right="0.3937007874015748" top="0.1968503937007874" bottom="0.1968503937007874" header="0.5118110236220472" footer="0.1968503937007874"/>
  <pageSetup horizontalDpi="300" verticalDpi="300" orientation="landscape" paperSize="9" r:id="rId1"/>
  <headerFooter alignWithMargins="0">
    <oddFooter>&amp;CStránka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B3EAA-DECE-40D2-BB6A-ADA988D93F6F}">
  <dimension ref="A1:D15"/>
  <sheetViews>
    <sheetView workbookViewId="0" topLeftCell="A1">
      <selection activeCell="I12" sqref="I12"/>
    </sheetView>
  </sheetViews>
  <sheetFormatPr defaultColWidth="9.140625" defaultRowHeight="15"/>
  <cols>
    <col min="1" max="1" width="39.28125" style="636" bestFit="1" customWidth="1"/>
    <col min="2" max="2" width="11.28125" style="637" bestFit="1" customWidth="1"/>
    <col min="3" max="3" width="13.140625" style="637" bestFit="1" customWidth="1"/>
    <col min="6" max="6" width="9.140625" style="618" hidden="1" customWidth="1"/>
    <col min="257" max="257" width="39.28125" style="0" bestFit="1" customWidth="1"/>
    <col min="258" max="258" width="11.28125" style="0" bestFit="1" customWidth="1"/>
    <col min="259" max="259" width="13.140625" style="0" bestFit="1" customWidth="1"/>
    <col min="262" max="262" width="9.140625" style="0" hidden="1" customWidth="1"/>
    <col min="513" max="513" width="39.28125" style="0" bestFit="1" customWidth="1"/>
    <col min="514" max="514" width="11.28125" style="0" bestFit="1" customWidth="1"/>
    <col min="515" max="515" width="13.140625" style="0" bestFit="1" customWidth="1"/>
    <col min="518" max="518" width="9.140625" style="0" hidden="1" customWidth="1"/>
    <col min="769" max="769" width="39.28125" style="0" bestFit="1" customWidth="1"/>
    <col min="770" max="770" width="11.28125" style="0" bestFit="1" customWidth="1"/>
    <col min="771" max="771" width="13.140625" style="0" bestFit="1" customWidth="1"/>
    <col min="774" max="774" width="9.140625" style="0" hidden="1" customWidth="1"/>
    <col min="1025" max="1025" width="39.28125" style="0" bestFit="1" customWidth="1"/>
    <col min="1026" max="1026" width="11.28125" style="0" bestFit="1" customWidth="1"/>
    <col min="1027" max="1027" width="13.140625" style="0" bestFit="1" customWidth="1"/>
    <col min="1030" max="1030" width="9.140625" style="0" hidden="1" customWidth="1"/>
    <col min="1281" max="1281" width="39.28125" style="0" bestFit="1" customWidth="1"/>
    <col min="1282" max="1282" width="11.28125" style="0" bestFit="1" customWidth="1"/>
    <col min="1283" max="1283" width="13.140625" style="0" bestFit="1" customWidth="1"/>
    <col min="1286" max="1286" width="9.140625" style="0" hidden="1" customWidth="1"/>
    <col min="1537" max="1537" width="39.28125" style="0" bestFit="1" customWidth="1"/>
    <col min="1538" max="1538" width="11.28125" style="0" bestFit="1" customWidth="1"/>
    <col min="1539" max="1539" width="13.140625" style="0" bestFit="1" customWidth="1"/>
    <col min="1542" max="1542" width="9.140625" style="0" hidden="1" customWidth="1"/>
    <col min="1793" max="1793" width="39.28125" style="0" bestFit="1" customWidth="1"/>
    <col min="1794" max="1794" width="11.28125" style="0" bestFit="1" customWidth="1"/>
    <col min="1795" max="1795" width="13.140625" style="0" bestFit="1" customWidth="1"/>
    <col min="1798" max="1798" width="9.140625" style="0" hidden="1" customWidth="1"/>
    <col min="2049" max="2049" width="39.28125" style="0" bestFit="1" customWidth="1"/>
    <col min="2050" max="2050" width="11.28125" style="0" bestFit="1" customWidth="1"/>
    <col min="2051" max="2051" width="13.140625" style="0" bestFit="1" customWidth="1"/>
    <col min="2054" max="2054" width="9.140625" style="0" hidden="1" customWidth="1"/>
    <col min="2305" max="2305" width="39.28125" style="0" bestFit="1" customWidth="1"/>
    <col min="2306" max="2306" width="11.28125" style="0" bestFit="1" customWidth="1"/>
    <col min="2307" max="2307" width="13.140625" style="0" bestFit="1" customWidth="1"/>
    <col min="2310" max="2310" width="9.140625" style="0" hidden="1" customWidth="1"/>
    <col min="2561" max="2561" width="39.28125" style="0" bestFit="1" customWidth="1"/>
    <col min="2562" max="2562" width="11.28125" style="0" bestFit="1" customWidth="1"/>
    <col min="2563" max="2563" width="13.140625" style="0" bestFit="1" customWidth="1"/>
    <col min="2566" max="2566" width="9.140625" style="0" hidden="1" customWidth="1"/>
    <col min="2817" max="2817" width="39.28125" style="0" bestFit="1" customWidth="1"/>
    <col min="2818" max="2818" width="11.28125" style="0" bestFit="1" customWidth="1"/>
    <col min="2819" max="2819" width="13.140625" style="0" bestFit="1" customWidth="1"/>
    <col min="2822" max="2822" width="9.140625" style="0" hidden="1" customWidth="1"/>
    <col min="3073" max="3073" width="39.28125" style="0" bestFit="1" customWidth="1"/>
    <col min="3074" max="3074" width="11.28125" style="0" bestFit="1" customWidth="1"/>
    <col min="3075" max="3075" width="13.140625" style="0" bestFit="1" customWidth="1"/>
    <col min="3078" max="3078" width="9.140625" style="0" hidden="1" customWidth="1"/>
    <col min="3329" max="3329" width="39.28125" style="0" bestFit="1" customWidth="1"/>
    <col min="3330" max="3330" width="11.28125" style="0" bestFit="1" customWidth="1"/>
    <col min="3331" max="3331" width="13.140625" style="0" bestFit="1" customWidth="1"/>
    <col min="3334" max="3334" width="9.140625" style="0" hidden="1" customWidth="1"/>
    <col min="3585" max="3585" width="39.28125" style="0" bestFit="1" customWidth="1"/>
    <col min="3586" max="3586" width="11.28125" style="0" bestFit="1" customWidth="1"/>
    <col min="3587" max="3587" width="13.140625" style="0" bestFit="1" customWidth="1"/>
    <col min="3590" max="3590" width="9.140625" style="0" hidden="1" customWidth="1"/>
    <col min="3841" max="3841" width="39.28125" style="0" bestFit="1" customWidth="1"/>
    <col min="3842" max="3842" width="11.28125" style="0" bestFit="1" customWidth="1"/>
    <col min="3843" max="3843" width="13.140625" style="0" bestFit="1" customWidth="1"/>
    <col min="3846" max="3846" width="9.140625" style="0" hidden="1" customWidth="1"/>
    <col min="4097" max="4097" width="39.28125" style="0" bestFit="1" customWidth="1"/>
    <col min="4098" max="4098" width="11.28125" style="0" bestFit="1" customWidth="1"/>
    <col min="4099" max="4099" width="13.140625" style="0" bestFit="1" customWidth="1"/>
    <col min="4102" max="4102" width="9.140625" style="0" hidden="1" customWidth="1"/>
    <col min="4353" max="4353" width="39.28125" style="0" bestFit="1" customWidth="1"/>
    <col min="4354" max="4354" width="11.28125" style="0" bestFit="1" customWidth="1"/>
    <col min="4355" max="4355" width="13.140625" style="0" bestFit="1" customWidth="1"/>
    <col min="4358" max="4358" width="9.140625" style="0" hidden="1" customWidth="1"/>
    <col min="4609" max="4609" width="39.28125" style="0" bestFit="1" customWidth="1"/>
    <col min="4610" max="4610" width="11.28125" style="0" bestFit="1" customWidth="1"/>
    <col min="4611" max="4611" width="13.140625" style="0" bestFit="1" customWidth="1"/>
    <col min="4614" max="4614" width="9.140625" style="0" hidden="1" customWidth="1"/>
    <col min="4865" max="4865" width="39.28125" style="0" bestFit="1" customWidth="1"/>
    <col min="4866" max="4866" width="11.28125" style="0" bestFit="1" customWidth="1"/>
    <col min="4867" max="4867" width="13.140625" style="0" bestFit="1" customWidth="1"/>
    <col min="4870" max="4870" width="9.140625" style="0" hidden="1" customWidth="1"/>
    <col min="5121" max="5121" width="39.28125" style="0" bestFit="1" customWidth="1"/>
    <col min="5122" max="5122" width="11.28125" style="0" bestFit="1" customWidth="1"/>
    <col min="5123" max="5123" width="13.140625" style="0" bestFit="1" customWidth="1"/>
    <col min="5126" max="5126" width="9.140625" style="0" hidden="1" customWidth="1"/>
    <col min="5377" max="5377" width="39.28125" style="0" bestFit="1" customWidth="1"/>
    <col min="5378" max="5378" width="11.28125" style="0" bestFit="1" customWidth="1"/>
    <col min="5379" max="5379" width="13.140625" style="0" bestFit="1" customWidth="1"/>
    <col min="5382" max="5382" width="9.140625" style="0" hidden="1" customWidth="1"/>
    <col min="5633" max="5633" width="39.28125" style="0" bestFit="1" customWidth="1"/>
    <col min="5634" max="5634" width="11.28125" style="0" bestFit="1" customWidth="1"/>
    <col min="5635" max="5635" width="13.140625" style="0" bestFit="1" customWidth="1"/>
    <col min="5638" max="5638" width="9.140625" style="0" hidden="1" customWidth="1"/>
    <col min="5889" max="5889" width="39.28125" style="0" bestFit="1" customWidth="1"/>
    <col min="5890" max="5890" width="11.28125" style="0" bestFit="1" customWidth="1"/>
    <col min="5891" max="5891" width="13.140625" style="0" bestFit="1" customWidth="1"/>
    <col min="5894" max="5894" width="9.140625" style="0" hidden="1" customWidth="1"/>
    <col min="6145" max="6145" width="39.28125" style="0" bestFit="1" customWidth="1"/>
    <col min="6146" max="6146" width="11.28125" style="0" bestFit="1" customWidth="1"/>
    <col min="6147" max="6147" width="13.140625" style="0" bestFit="1" customWidth="1"/>
    <col min="6150" max="6150" width="9.140625" style="0" hidden="1" customWidth="1"/>
    <col min="6401" max="6401" width="39.28125" style="0" bestFit="1" customWidth="1"/>
    <col min="6402" max="6402" width="11.28125" style="0" bestFit="1" customWidth="1"/>
    <col min="6403" max="6403" width="13.140625" style="0" bestFit="1" customWidth="1"/>
    <col min="6406" max="6406" width="9.140625" style="0" hidden="1" customWidth="1"/>
    <col min="6657" max="6657" width="39.28125" style="0" bestFit="1" customWidth="1"/>
    <col min="6658" max="6658" width="11.28125" style="0" bestFit="1" customWidth="1"/>
    <col min="6659" max="6659" width="13.140625" style="0" bestFit="1" customWidth="1"/>
    <col min="6662" max="6662" width="9.140625" style="0" hidden="1" customWidth="1"/>
    <col min="6913" max="6913" width="39.28125" style="0" bestFit="1" customWidth="1"/>
    <col min="6914" max="6914" width="11.28125" style="0" bestFit="1" customWidth="1"/>
    <col min="6915" max="6915" width="13.140625" style="0" bestFit="1" customWidth="1"/>
    <col min="6918" max="6918" width="9.140625" style="0" hidden="1" customWidth="1"/>
    <col min="7169" max="7169" width="39.28125" style="0" bestFit="1" customWidth="1"/>
    <col min="7170" max="7170" width="11.28125" style="0" bestFit="1" customWidth="1"/>
    <col min="7171" max="7171" width="13.140625" style="0" bestFit="1" customWidth="1"/>
    <col min="7174" max="7174" width="9.140625" style="0" hidden="1" customWidth="1"/>
    <col min="7425" max="7425" width="39.28125" style="0" bestFit="1" customWidth="1"/>
    <col min="7426" max="7426" width="11.28125" style="0" bestFit="1" customWidth="1"/>
    <col min="7427" max="7427" width="13.140625" style="0" bestFit="1" customWidth="1"/>
    <col min="7430" max="7430" width="9.140625" style="0" hidden="1" customWidth="1"/>
    <col min="7681" max="7681" width="39.28125" style="0" bestFit="1" customWidth="1"/>
    <col min="7682" max="7682" width="11.28125" style="0" bestFit="1" customWidth="1"/>
    <col min="7683" max="7683" width="13.140625" style="0" bestFit="1" customWidth="1"/>
    <col min="7686" max="7686" width="9.140625" style="0" hidden="1" customWidth="1"/>
    <col min="7937" max="7937" width="39.28125" style="0" bestFit="1" customWidth="1"/>
    <col min="7938" max="7938" width="11.28125" style="0" bestFit="1" customWidth="1"/>
    <col min="7939" max="7939" width="13.140625" style="0" bestFit="1" customWidth="1"/>
    <col min="7942" max="7942" width="9.140625" style="0" hidden="1" customWidth="1"/>
    <col min="8193" max="8193" width="39.28125" style="0" bestFit="1" customWidth="1"/>
    <col min="8194" max="8194" width="11.28125" style="0" bestFit="1" customWidth="1"/>
    <col min="8195" max="8195" width="13.140625" style="0" bestFit="1" customWidth="1"/>
    <col min="8198" max="8198" width="9.140625" style="0" hidden="1" customWidth="1"/>
    <col min="8449" max="8449" width="39.28125" style="0" bestFit="1" customWidth="1"/>
    <col min="8450" max="8450" width="11.28125" style="0" bestFit="1" customWidth="1"/>
    <col min="8451" max="8451" width="13.140625" style="0" bestFit="1" customWidth="1"/>
    <col min="8454" max="8454" width="9.140625" style="0" hidden="1" customWidth="1"/>
    <col min="8705" max="8705" width="39.28125" style="0" bestFit="1" customWidth="1"/>
    <col min="8706" max="8706" width="11.28125" style="0" bestFit="1" customWidth="1"/>
    <col min="8707" max="8707" width="13.140625" style="0" bestFit="1" customWidth="1"/>
    <col min="8710" max="8710" width="9.140625" style="0" hidden="1" customWidth="1"/>
    <col min="8961" max="8961" width="39.28125" style="0" bestFit="1" customWidth="1"/>
    <col min="8962" max="8962" width="11.28125" style="0" bestFit="1" customWidth="1"/>
    <col min="8963" max="8963" width="13.140625" style="0" bestFit="1" customWidth="1"/>
    <col min="8966" max="8966" width="9.140625" style="0" hidden="1" customWidth="1"/>
    <col min="9217" max="9217" width="39.28125" style="0" bestFit="1" customWidth="1"/>
    <col min="9218" max="9218" width="11.28125" style="0" bestFit="1" customWidth="1"/>
    <col min="9219" max="9219" width="13.140625" style="0" bestFit="1" customWidth="1"/>
    <col min="9222" max="9222" width="9.140625" style="0" hidden="1" customWidth="1"/>
    <col min="9473" max="9473" width="39.28125" style="0" bestFit="1" customWidth="1"/>
    <col min="9474" max="9474" width="11.28125" style="0" bestFit="1" customWidth="1"/>
    <col min="9475" max="9475" width="13.140625" style="0" bestFit="1" customWidth="1"/>
    <col min="9478" max="9478" width="9.140625" style="0" hidden="1" customWidth="1"/>
    <col min="9729" max="9729" width="39.28125" style="0" bestFit="1" customWidth="1"/>
    <col min="9730" max="9730" width="11.28125" style="0" bestFit="1" customWidth="1"/>
    <col min="9731" max="9731" width="13.140625" style="0" bestFit="1" customWidth="1"/>
    <col min="9734" max="9734" width="9.140625" style="0" hidden="1" customWidth="1"/>
    <col min="9985" max="9985" width="39.28125" style="0" bestFit="1" customWidth="1"/>
    <col min="9986" max="9986" width="11.28125" style="0" bestFit="1" customWidth="1"/>
    <col min="9987" max="9987" width="13.140625" style="0" bestFit="1" customWidth="1"/>
    <col min="9990" max="9990" width="9.140625" style="0" hidden="1" customWidth="1"/>
    <col min="10241" max="10241" width="39.28125" style="0" bestFit="1" customWidth="1"/>
    <col min="10242" max="10242" width="11.28125" style="0" bestFit="1" customWidth="1"/>
    <col min="10243" max="10243" width="13.140625" style="0" bestFit="1" customWidth="1"/>
    <col min="10246" max="10246" width="9.140625" style="0" hidden="1" customWidth="1"/>
    <col min="10497" max="10497" width="39.28125" style="0" bestFit="1" customWidth="1"/>
    <col min="10498" max="10498" width="11.28125" style="0" bestFit="1" customWidth="1"/>
    <col min="10499" max="10499" width="13.140625" style="0" bestFit="1" customWidth="1"/>
    <col min="10502" max="10502" width="9.140625" style="0" hidden="1" customWidth="1"/>
    <col min="10753" max="10753" width="39.28125" style="0" bestFit="1" customWidth="1"/>
    <col min="10754" max="10754" width="11.28125" style="0" bestFit="1" customWidth="1"/>
    <col min="10755" max="10755" width="13.140625" style="0" bestFit="1" customWidth="1"/>
    <col min="10758" max="10758" width="9.140625" style="0" hidden="1" customWidth="1"/>
    <col min="11009" max="11009" width="39.28125" style="0" bestFit="1" customWidth="1"/>
    <col min="11010" max="11010" width="11.28125" style="0" bestFit="1" customWidth="1"/>
    <col min="11011" max="11011" width="13.140625" style="0" bestFit="1" customWidth="1"/>
    <col min="11014" max="11014" width="9.140625" style="0" hidden="1" customWidth="1"/>
    <col min="11265" max="11265" width="39.28125" style="0" bestFit="1" customWidth="1"/>
    <col min="11266" max="11266" width="11.28125" style="0" bestFit="1" customWidth="1"/>
    <col min="11267" max="11267" width="13.140625" style="0" bestFit="1" customWidth="1"/>
    <col min="11270" max="11270" width="9.140625" style="0" hidden="1" customWidth="1"/>
    <col min="11521" max="11521" width="39.28125" style="0" bestFit="1" customWidth="1"/>
    <col min="11522" max="11522" width="11.28125" style="0" bestFit="1" customWidth="1"/>
    <col min="11523" max="11523" width="13.140625" style="0" bestFit="1" customWidth="1"/>
    <col min="11526" max="11526" width="9.140625" style="0" hidden="1" customWidth="1"/>
    <col min="11777" max="11777" width="39.28125" style="0" bestFit="1" customWidth="1"/>
    <col min="11778" max="11778" width="11.28125" style="0" bestFit="1" customWidth="1"/>
    <col min="11779" max="11779" width="13.140625" style="0" bestFit="1" customWidth="1"/>
    <col min="11782" max="11782" width="9.140625" style="0" hidden="1" customWidth="1"/>
    <col min="12033" max="12033" width="39.28125" style="0" bestFit="1" customWidth="1"/>
    <col min="12034" max="12034" width="11.28125" style="0" bestFit="1" customWidth="1"/>
    <col min="12035" max="12035" width="13.140625" style="0" bestFit="1" customWidth="1"/>
    <col min="12038" max="12038" width="9.140625" style="0" hidden="1" customWidth="1"/>
    <col min="12289" max="12289" width="39.28125" style="0" bestFit="1" customWidth="1"/>
    <col min="12290" max="12290" width="11.28125" style="0" bestFit="1" customWidth="1"/>
    <col min="12291" max="12291" width="13.140625" style="0" bestFit="1" customWidth="1"/>
    <col min="12294" max="12294" width="9.140625" style="0" hidden="1" customWidth="1"/>
    <col min="12545" max="12545" width="39.28125" style="0" bestFit="1" customWidth="1"/>
    <col min="12546" max="12546" width="11.28125" style="0" bestFit="1" customWidth="1"/>
    <col min="12547" max="12547" width="13.140625" style="0" bestFit="1" customWidth="1"/>
    <col min="12550" max="12550" width="9.140625" style="0" hidden="1" customWidth="1"/>
    <col min="12801" max="12801" width="39.28125" style="0" bestFit="1" customWidth="1"/>
    <col min="12802" max="12802" width="11.28125" style="0" bestFit="1" customWidth="1"/>
    <col min="12803" max="12803" width="13.140625" style="0" bestFit="1" customWidth="1"/>
    <col min="12806" max="12806" width="9.140625" style="0" hidden="1" customWidth="1"/>
    <col min="13057" max="13057" width="39.28125" style="0" bestFit="1" customWidth="1"/>
    <col min="13058" max="13058" width="11.28125" style="0" bestFit="1" customWidth="1"/>
    <col min="13059" max="13059" width="13.140625" style="0" bestFit="1" customWidth="1"/>
    <col min="13062" max="13062" width="9.140625" style="0" hidden="1" customWidth="1"/>
    <col min="13313" max="13313" width="39.28125" style="0" bestFit="1" customWidth="1"/>
    <col min="13314" max="13314" width="11.28125" style="0" bestFit="1" customWidth="1"/>
    <col min="13315" max="13315" width="13.140625" style="0" bestFit="1" customWidth="1"/>
    <col min="13318" max="13318" width="9.140625" style="0" hidden="1" customWidth="1"/>
    <col min="13569" max="13569" width="39.28125" style="0" bestFit="1" customWidth="1"/>
    <col min="13570" max="13570" width="11.28125" style="0" bestFit="1" customWidth="1"/>
    <col min="13571" max="13571" width="13.140625" style="0" bestFit="1" customWidth="1"/>
    <col min="13574" max="13574" width="9.140625" style="0" hidden="1" customWidth="1"/>
    <col min="13825" max="13825" width="39.28125" style="0" bestFit="1" customWidth="1"/>
    <col min="13826" max="13826" width="11.28125" style="0" bestFit="1" customWidth="1"/>
    <col min="13827" max="13827" width="13.140625" style="0" bestFit="1" customWidth="1"/>
    <col min="13830" max="13830" width="9.140625" style="0" hidden="1" customWidth="1"/>
    <col min="14081" max="14081" width="39.28125" style="0" bestFit="1" customWidth="1"/>
    <col min="14082" max="14082" width="11.28125" style="0" bestFit="1" customWidth="1"/>
    <col min="14083" max="14083" width="13.140625" style="0" bestFit="1" customWidth="1"/>
    <col min="14086" max="14086" width="9.140625" style="0" hidden="1" customWidth="1"/>
    <col min="14337" max="14337" width="39.28125" style="0" bestFit="1" customWidth="1"/>
    <col min="14338" max="14338" width="11.28125" style="0" bestFit="1" customWidth="1"/>
    <col min="14339" max="14339" width="13.140625" style="0" bestFit="1" customWidth="1"/>
    <col min="14342" max="14342" width="9.140625" style="0" hidden="1" customWidth="1"/>
    <col min="14593" max="14593" width="39.28125" style="0" bestFit="1" customWidth="1"/>
    <col min="14594" max="14594" width="11.28125" style="0" bestFit="1" customWidth="1"/>
    <col min="14595" max="14595" width="13.140625" style="0" bestFit="1" customWidth="1"/>
    <col min="14598" max="14598" width="9.140625" style="0" hidden="1" customWidth="1"/>
    <col min="14849" max="14849" width="39.28125" style="0" bestFit="1" customWidth="1"/>
    <col min="14850" max="14850" width="11.28125" style="0" bestFit="1" customWidth="1"/>
    <col min="14851" max="14851" width="13.140625" style="0" bestFit="1" customWidth="1"/>
    <col min="14854" max="14854" width="9.140625" style="0" hidden="1" customWidth="1"/>
    <col min="15105" max="15105" width="39.28125" style="0" bestFit="1" customWidth="1"/>
    <col min="15106" max="15106" width="11.28125" style="0" bestFit="1" customWidth="1"/>
    <col min="15107" max="15107" width="13.140625" style="0" bestFit="1" customWidth="1"/>
    <col min="15110" max="15110" width="9.140625" style="0" hidden="1" customWidth="1"/>
    <col min="15361" max="15361" width="39.28125" style="0" bestFit="1" customWidth="1"/>
    <col min="15362" max="15362" width="11.28125" style="0" bestFit="1" customWidth="1"/>
    <col min="15363" max="15363" width="13.140625" style="0" bestFit="1" customWidth="1"/>
    <col min="15366" max="15366" width="9.140625" style="0" hidden="1" customWidth="1"/>
    <col min="15617" max="15617" width="39.28125" style="0" bestFit="1" customWidth="1"/>
    <col min="15618" max="15618" width="11.28125" style="0" bestFit="1" customWidth="1"/>
    <col min="15619" max="15619" width="13.140625" style="0" bestFit="1" customWidth="1"/>
    <col min="15622" max="15622" width="9.140625" style="0" hidden="1" customWidth="1"/>
    <col min="15873" max="15873" width="39.28125" style="0" bestFit="1" customWidth="1"/>
    <col min="15874" max="15874" width="11.28125" style="0" bestFit="1" customWidth="1"/>
    <col min="15875" max="15875" width="13.140625" style="0" bestFit="1" customWidth="1"/>
    <col min="15878" max="15878" width="9.140625" style="0" hidden="1" customWidth="1"/>
    <col min="16129" max="16129" width="39.28125" style="0" bestFit="1" customWidth="1"/>
    <col min="16130" max="16130" width="11.28125" style="0" bestFit="1" customWidth="1"/>
    <col min="16131" max="16131" width="13.140625" style="0" bestFit="1" customWidth="1"/>
    <col min="16134" max="16134" width="9.140625" style="0" hidden="1" customWidth="1"/>
  </cols>
  <sheetData>
    <row r="1" spans="1:4" ht="15">
      <c r="A1" s="615" t="s">
        <v>2813</v>
      </c>
      <c r="B1" s="616" t="s">
        <v>4430</v>
      </c>
      <c r="C1" s="616" t="s">
        <v>4431</v>
      </c>
      <c r="D1" s="617"/>
    </row>
    <row r="2" spans="1:4" ht="15">
      <c r="A2" s="629" t="s">
        <v>4432</v>
      </c>
      <c r="B2" s="630"/>
      <c r="C2" s="630"/>
      <c r="D2" s="617"/>
    </row>
    <row r="3" spans="1:4" ht="15">
      <c r="A3" s="621" t="s">
        <v>56</v>
      </c>
      <c r="B3" s="638">
        <f>nn!$F$229</f>
        <v>0</v>
      </c>
      <c r="C3" s="622"/>
      <c r="D3" s="617"/>
    </row>
    <row r="4" spans="1:4" ht="15">
      <c r="A4" s="621" t="s">
        <v>4433</v>
      </c>
      <c r="B4" s="638">
        <f>B3*0.036</f>
        <v>0</v>
      </c>
      <c r="C4" s="638">
        <f>B3*0.01</f>
        <v>0</v>
      </c>
      <c r="D4" s="617"/>
    </row>
    <row r="5" spans="1:4" ht="15">
      <c r="A5" s="621" t="s">
        <v>4434</v>
      </c>
      <c r="B5" s="638"/>
      <c r="C5" s="638">
        <f>nn!$F$592</f>
        <v>0</v>
      </c>
      <c r="D5" s="617"/>
    </row>
    <row r="6" spans="1:4" ht="15">
      <c r="A6" s="621" t="s">
        <v>4435</v>
      </c>
      <c r="B6" s="638"/>
      <c r="C6" s="638">
        <f>nn!$H$593</f>
        <v>0</v>
      </c>
      <c r="D6" s="617"/>
    </row>
    <row r="7" spans="1:4" ht="15">
      <c r="A7" s="639" t="s">
        <v>4436</v>
      </c>
      <c r="B7" s="640">
        <f>B3+B4</f>
        <v>0</v>
      </c>
      <c r="C7" s="640">
        <f>C3+C4+C5+C6</f>
        <v>0</v>
      </c>
      <c r="D7" s="617"/>
    </row>
    <row r="8" spans="1:4" ht="15">
      <c r="A8" s="621" t="s">
        <v>4437</v>
      </c>
      <c r="B8" s="638"/>
      <c r="C8" s="638">
        <f>(C5+C6)*0.06</f>
        <v>0</v>
      </c>
      <c r="D8" s="617"/>
    </row>
    <row r="9" spans="1:4" ht="15">
      <c r="A9" s="621" t="s">
        <v>65</v>
      </c>
      <c r="B9" s="638"/>
      <c r="C9" s="638">
        <f>nn!$F$615</f>
        <v>0</v>
      </c>
      <c r="D9" s="617"/>
    </row>
    <row r="10" spans="1:4" ht="15">
      <c r="A10" s="639" t="s">
        <v>4438</v>
      </c>
      <c r="B10" s="640">
        <f>B7</f>
        <v>0</v>
      </c>
      <c r="C10" s="640">
        <f>SUM(C7:C9)</f>
        <v>0</v>
      </c>
      <c r="D10" s="617"/>
    </row>
    <row r="11" spans="1:4" ht="15">
      <c r="A11" s="629" t="s">
        <v>4439</v>
      </c>
      <c r="B11" s="641"/>
      <c r="C11" s="641">
        <f>B10+C10</f>
        <v>0</v>
      </c>
      <c r="D11" s="617"/>
    </row>
    <row r="12" spans="1:4" ht="15">
      <c r="A12" s="621" t="s">
        <v>5206</v>
      </c>
      <c r="B12" s="638"/>
      <c r="C12" s="638">
        <f>C11*0.00952842</f>
        <v>0</v>
      </c>
      <c r="D12" s="617"/>
    </row>
    <row r="13" spans="1:4" ht="15">
      <c r="A13" s="629" t="s">
        <v>5210</v>
      </c>
      <c r="B13" s="641"/>
      <c r="C13" s="641">
        <f>SUM(C11:C12)</f>
        <v>0</v>
      </c>
      <c r="D13" s="617"/>
    </row>
    <row r="14" spans="1:4" ht="15">
      <c r="A14" s="621" t="s">
        <v>3449</v>
      </c>
      <c r="B14" s="622"/>
      <c r="C14" s="622"/>
      <c r="D14" s="617"/>
    </row>
    <row r="15" spans="1:4" ht="15">
      <c r="A15" s="621" t="s">
        <v>3449</v>
      </c>
      <c r="B15" s="622"/>
      <c r="C15" s="622"/>
      <c r="D15" s="617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&amp;C- &amp;P+2 -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49557-6540-49C0-A615-1DD8F635A15C}">
  <dimension ref="A1:I634"/>
  <sheetViews>
    <sheetView workbookViewId="0" topLeftCell="A577">
      <selection activeCell="E614" sqref="E614"/>
    </sheetView>
  </sheetViews>
  <sheetFormatPr defaultColWidth="9.140625" defaultRowHeight="15"/>
  <cols>
    <col min="1" max="1" width="4.7109375" style="636" customWidth="1"/>
    <col min="2" max="2" width="48.57421875" style="636" customWidth="1"/>
    <col min="3" max="3" width="4.00390625" style="636" bestFit="1" customWidth="1"/>
    <col min="4" max="4" width="7.8515625" style="637" bestFit="1" customWidth="1"/>
    <col min="5" max="5" width="9.8515625" style="637" bestFit="1" customWidth="1"/>
    <col min="6" max="6" width="10.00390625" style="637" customWidth="1"/>
    <col min="7" max="7" width="9.8515625" style="637" bestFit="1" customWidth="1"/>
    <col min="8" max="8" width="12.00390625" style="637" customWidth="1"/>
    <col min="9" max="9" width="13.140625" style="637" bestFit="1" customWidth="1"/>
    <col min="210" max="210" width="4.7109375" style="0" customWidth="1"/>
    <col min="211" max="211" width="48.57421875" style="0" customWidth="1"/>
    <col min="212" max="212" width="4.00390625" style="0" bestFit="1" customWidth="1"/>
    <col min="213" max="213" width="7.8515625" style="0" bestFit="1" customWidth="1"/>
    <col min="214" max="214" width="9.8515625" style="0" bestFit="1" customWidth="1"/>
    <col min="215" max="215" width="10.00390625" style="0" customWidth="1"/>
    <col min="216" max="216" width="9.8515625" style="0" bestFit="1" customWidth="1"/>
    <col min="217" max="217" width="12.00390625" style="0" customWidth="1"/>
    <col min="218" max="218" width="9.8515625" style="0" bestFit="1" customWidth="1"/>
    <col min="219" max="219" width="13.140625" style="0" bestFit="1" customWidth="1"/>
    <col min="221" max="222" width="9.140625" style="0" hidden="1" customWidth="1"/>
    <col min="466" max="466" width="4.7109375" style="0" customWidth="1"/>
    <col min="467" max="467" width="48.57421875" style="0" customWidth="1"/>
    <col min="468" max="468" width="4.00390625" style="0" bestFit="1" customWidth="1"/>
    <col min="469" max="469" width="7.8515625" style="0" bestFit="1" customWidth="1"/>
    <col min="470" max="470" width="9.8515625" style="0" bestFit="1" customWidth="1"/>
    <col min="471" max="471" width="10.00390625" style="0" customWidth="1"/>
    <col min="472" max="472" width="9.8515625" style="0" bestFit="1" customWidth="1"/>
    <col min="473" max="473" width="12.00390625" style="0" customWidth="1"/>
    <col min="474" max="474" width="9.8515625" style="0" bestFit="1" customWidth="1"/>
    <col min="475" max="475" width="13.140625" style="0" bestFit="1" customWidth="1"/>
    <col min="477" max="478" width="9.140625" style="0" hidden="1" customWidth="1"/>
    <col min="722" max="722" width="4.7109375" style="0" customWidth="1"/>
    <col min="723" max="723" width="48.57421875" style="0" customWidth="1"/>
    <col min="724" max="724" width="4.00390625" style="0" bestFit="1" customWidth="1"/>
    <col min="725" max="725" width="7.8515625" style="0" bestFit="1" customWidth="1"/>
    <col min="726" max="726" width="9.8515625" style="0" bestFit="1" customWidth="1"/>
    <col min="727" max="727" width="10.00390625" style="0" customWidth="1"/>
    <col min="728" max="728" width="9.8515625" style="0" bestFit="1" customWidth="1"/>
    <col min="729" max="729" width="12.00390625" style="0" customWidth="1"/>
    <col min="730" max="730" width="9.8515625" style="0" bestFit="1" customWidth="1"/>
    <col min="731" max="731" width="13.140625" style="0" bestFit="1" customWidth="1"/>
    <col min="733" max="734" width="9.140625" style="0" hidden="1" customWidth="1"/>
    <col min="978" max="978" width="4.7109375" style="0" customWidth="1"/>
    <col min="979" max="979" width="48.57421875" style="0" customWidth="1"/>
    <col min="980" max="980" width="4.00390625" style="0" bestFit="1" customWidth="1"/>
    <col min="981" max="981" width="7.8515625" style="0" bestFit="1" customWidth="1"/>
    <col min="982" max="982" width="9.8515625" style="0" bestFit="1" customWidth="1"/>
    <col min="983" max="983" width="10.00390625" style="0" customWidth="1"/>
    <col min="984" max="984" width="9.8515625" style="0" bestFit="1" customWidth="1"/>
    <col min="985" max="985" width="12.00390625" style="0" customWidth="1"/>
    <col min="986" max="986" width="9.8515625" style="0" bestFit="1" customWidth="1"/>
    <col min="987" max="987" width="13.140625" style="0" bestFit="1" customWidth="1"/>
    <col min="989" max="990" width="9.140625" style="0" hidden="1" customWidth="1"/>
    <col min="1234" max="1234" width="4.7109375" style="0" customWidth="1"/>
    <col min="1235" max="1235" width="48.57421875" style="0" customWidth="1"/>
    <col min="1236" max="1236" width="4.00390625" style="0" bestFit="1" customWidth="1"/>
    <col min="1237" max="1237" width="7.8515625" style="0" bestFit="1" customWidth="1"/>
    <col min="1238" max="1238" width="9.8515625" style="0" bestFit="1" customWidth="1"/>
    <col min="1239" max="1239" width="10.00390625" style="0" customWidth="1"/>
    <col min="1240" max="1240" width="9.8515625" style="0" bestFit="1" customWidth="1"/>
    <col min="1241" max="1241" width="12.00390625" style="0" customWidth="1"/>
    <col min="1242" max="1242" width="9.8515625" style="0" bestFit="1" customWidth="1"/>
    <col min="1243" max="1243" width="13.140625" style="0" bestFit="1" customWidth="1"/>
    <col min="1245" max="1246" width="9.140625" style="0" hidden="1" customWidth="1"/>
    <col min="1490" max="1490" width="4.7109375" style="0" customWidth="1"/>
    <col min="1491" max="1491" width="48.57421875" style="0" customWidth="1"/>
    <col min="1492" max="1492" width="4.00390625" style="0" bestFit="1" customWidth="1"/>
    <col min="1493" max="1493" width="7.8515625" style="0" bestFit="1" customWidth="1"/>
    <col min="1494" max="1494" width="9.8515625" style="0" bestFit="1" customWidth="1"/>
    <col min="1495" max="1495" width="10.00390625" style="0" customWidth="1"/>
    <col min="1496" max="1496" width="9.8515625" style="0" bestFit="1" customWidth="1"/>
    <col min="1497" max="1497" width="12.00390625" style="0" customWidth="1"/>
    <col min="1498" max="1498" width="9.8515625" style="0" bestFit="1" customWidth="1"/>
    <col min="1499" max="1499" width="13.140625" style="0" bestFit="1" customWidth="1"/>
    <col min="1501" max="1502" width="9.140625" style="0" hidden="1" customWidth="1"/>
    <col min="1746" max="1746" width="4.7109375" style="0" customWidth="1"/>
    <col min="1747" max="1747" width="48.57421875" style="0" customWidth="1"/>
    <col min="1748" max="1748" width="4.00390625" style="0" bestFit="1" customWidth="1"/>
    <col min="1749" max="1749" width="7.8515625" style="0" bestFit="1" customWidth="1"/>
    <col min="1750" max="1750" width="9.8515625" style="0" bestFit="1" customWidth="1"/>
    <col min="1751" max="1751" width="10.00390625" style="0" customWidth="1"/>
    <col min="1752" max="1752" width="9.8515625" style="0" bestFit="1" customWidth="1"/>
    <col min="1753" max="1753" width="12.00390625" style="0" customWidth="1"/>
    <col min="1754" max="1754" width="9.8515625" style="0" bestFit="1" customWidth="1"/>
    <col min="1755" max="1755" width="13.140625" style="0" bestFit="1" customWidth="1"/>
    <col min="1757" max="1758" width="9.140625" style="0" hidden="1" customWidth="1"/>
    <col min="2002" max="2002" width="4.7109375" style="0" customWidth="1"/>
    <col min="2003" max="2003" width="48.57421875" style="0" customWidth="1"/>
    <col min="2004" max="2004" width="4.00390625" style="0" bestFit="1" customWidth="1"/>
    <col min="2005" max="2005" width="7.8515625" style="0" bestFit="1" customWidth="1"/>
    <col min="2006" max="2006" width="9.8515625" style="0" bestFit="1" customWidth="1"/>
    <col min="2007" max="2007" width="10.00390625" style="0" customWidth="1"/>
    <col min="2008" max="2008" width="9.8515625" style="0" bestFit="1" customWidth="1"/>
    <col min="2009" max="2009" width="12.00390625" style="0" customWidth="1"/>
    <col min="2010" max="2010" width="9.8515625" style="0" bestFit="1" customWidth="1"/>
    <col min="2011" max="2011" width="13.140625" style="0" bestFit="1" customWidth="1"/>
    <col min="2013" max="2014" width="9.140625" style="0" hidden="1" customWidth="1"/>
    <col min="2258" max="2258" width="4.7109375" style="0" customWidth="1"/>
    <col min="2259" max="2259" width="48.57421875" style="0" customWidth="1"/>
    <col min="2260" max="2260" width="4.00390625" style="0" bestFit="1" customWidth="1"/>
    <col min="2261" max="2261" width="7.8515625" style="0" bestFit="1" customWidth="1"/>
    <col min="2262" max="2262" width="9.8515625" style="0" bestFit="1" customWidth="1"/>
    <col min="2263" max="2263" width="10.00390625" style="0" customWidth="1"/>
    <col min="2264" max="2264" width="9.8515625" style="0" bestFit="1" customWidth="1"/>
    <col min="2265" max="2265" width="12.00390625" style="0" customWidth="1"/>
    <col min="2266" max="2266" width="9.8515625" style="0" bestFit="1" customWidth="1"/>
    <col min="2267" max="2267" width="13.140625" style="0" bestFit="1" customWidth="1"/>
    <col min="2269" max="2270" width="9.140625" style="0" hidden="1" customWidth="1"/>
    <col min="2514" max="2514" width="4.7109375" style="0" customWidth="1"/>
    <col min="2515" max="2515" width="48.57421875" style="0" customWidth="1"/>
    <col min="2516" max="2516" width="4.00390625" style="0" bestFit="1" customWidth="1"/>
    <col min="2517" max="2517" width="7.8515625" style="0" bestFit="1" customWidth="1"/>
    <col min="2518" max="2518" width="9.8515625" style="0" bestFit="1" customWidth="1"/>
    <col min="2519" max="2519" width="10.00390625" style="0" customWidth="1"/>
    <col min="2520" max="2520" width="9.8515625" style="0" bestFit="1" customWidth="1"/>
    <col min="2521" max="2521" width="12.00390625" style="0" customWidth="1"/>
    <col min="2522" max="2522" width="9.8515625" style="0" bestFit="1" customWidth="1"/>
    <col min="2523" max="2523" width="13.140625" style="0" bestFit="1" customWidth="1"/>
    <col min="2525" max="2526" width="9.140625" style="0" hidden="1" customWidth="1"/>
    <col min="2770" max="2770" width="4.7109375" style="0" customWidth="1"/>
    <col min="2771" max="2771" width="48.57421875" style="0" customWidth="1"/>
    <col min="2772" max="2772" width="4.00390625" style="0" bestFit="1" customWidth="1"/>
    <col min="2773" max="2773" width="7.8515625" style="0" bestFit="1" customWidth="1"/>
    <col min="2774" max="2774" width="9.8515625" style="0" bestFit="1" customWidth="1"/>
    <col min="2775" max="2775" width="10.00390625" style="0" customWidth="1"/>
    <col min="2776" max="2776" width="9.8515625" style="0" bestFit="1" customWidth="1"/>
    <col min="2777" max="2777" width="12.00390625" style="0" customWidth="1"/>
    <col min="2778" max="2778" width="9.8515625" style="0" bestFit="1" customWidth="1"/>
    <col min="2779" max="2779" width="13.140625" style="0" bestFit="1" customWidth="1"/>
    <col min="2781" max="2782" width="9.140625" style="0" hidden="1" customWidth="1"/>
    <col min="3026" max="3026" width="4.7109375" style="0" customWidth="1"/>
    <col min="3027" max="3027" width="48.57421875" style="0" customWidth="1"/>
    <col min="3028" max="3028" width="4.00390625" style="0" bestFit="1" customWidth="1"/>
    <col min="3029" max="3029" width="7.8515625" style="0" bestFit="1" customWidth="1"/>
    <col min="3030" max="3030" width="9.8515625" style="0" bestFit="1" customWidth="1"/>
    <col min="3031" max="3031" width="10.00390625" style="0" customWidth="1"/>
    <col min="3032" max="3032" width="9.8515625" style="0" bestFit="1" customWidth="1"/>
    <col min="3033" max="3033" width="12.00390625" style="0" customWidth="1"/>
    <col min="3034" max="3034" width="9.8515625" style="0" bestFit="1" customWidth="1"/>
    <col min="3035" max="3035" width="13.140625" style="0" bestFit="1" customWidth="1"/>
    <col min="3037" max="3038" width="9.140625" style="0" hidden="1" customWidth="1"/>
    <col min="3282" max="3282" width="4.7109375" style="0" customWidth="1"/>
    <col min="3283" max="3283" width="48.57421875" style="0" customWidth="1"/>
    <col min="3284" max="3284" width="4.00390625" style="0" bestFit="1" customWidth="1"/>
    <col min="3285" max="3285" width="7.8515625" style="0" bestFit="1" customWidth="1"/>
    <col min="3286" max="3286" width="9.8515625" style="0" bestFit="1" customWidth="1"/>
    <col min="3287" max="3287" width="10.00390625" style="0" customWidth="1"/>
    <col min="3288" max="3288" width="9.8515625" style="0" bestFit="1" customWidth="1"/>
    <col min="3289" max="3289" width="12.00390625" style="0" customWidth="1"/>
    <col min="3290" max="3290" width="9.8515625" style="0" bestFit="1" customWidth="1"/>
    <col min="3291" max="3291" width="13.140625" style="0" bestFit="1" customWidth="1"/>
    <col min="3293" max="3294" width="9.140625" style="0" hidden="1" customWidth="1"/>
    <col min="3538" max="3538" width="4.7109375" style="0" customWidth="1"/>
    <col min="3539" max="3539" width="48.57421875" style="0" customWidth="1"/>
    <col min="3540" max="3540" width="4.00390625" style="0" bestFit="1" customWidth="1"/>
    <col min="3541" max="3541" width="7.8515625" style="0" bestFit="1" customWidth="1"/>
    <col min="3542" max="3542" width="9.8515625" style="0" bestFit="1" customWidth="1"/>
    <col min="3543" max="3543" width="10.00390625" style="0" customWidth="1"/>
    <col min="3544" max="3544" width="9.8515625" style="0" bestFit="1" customWidth="1"/>
    <col min="3545" max="3545" width="12.00390625" style="0" customWidth="1"/>
    <col min="3546" max="3546" width="9.8515625" style="0" bestFit="1" customWidth="1"/>
    <col min="3547" max="3547" width="13.140625" style="0" bestFit="1" customWidth="1"/>
    <col min="3549" max="3550" width="9.140625" style="0" hidden="1" customWidth="1"/>
    <col min="3794" max="3794" width="4.7109375" style="0" customWidth="1"/>
    <col min="3795" max="3795" width="48.57421875" style="0" customWidth="1"/>
    <col min="3796" max="3796" width="4.00390625" style="0" bestFit="1" customWidth="1"/>
    <col min="3797" max="3797" width="7.8515625" style="0" bestFit="1" customWidth="1"/>
    <col min="3798" max="3798" width="9.8515625" style="0" bestFit="1" customWidth="1"/>
    <col min="3799" max="3799" width="10.00390625" style="0" customWidth="1"/>
    <col min="3800" max="3800" width="9.8515625" style="0" bestFit="1" customWidth="1"/>
    <col min="3801" max="3801" width="12.00390625" style="0" customWidth="1"/>
    <col min="3802" max="3802" width="9.8515625" style="0" bestFit="1" customWidth="1"/>
    <col min="3803" max="3803" width="13.140625" style="0" bestFit="1" customWidth="1"/>
    <col min="3805" max="3806" width="9.140625" style="0" hidden="1" customWidth="1"/>
    <col min="4050" max="4050" width="4.7109375" style="0" customWidth="1"/>
    <col min="4051" max="4051" width="48.57421875" style="0" customWidth="1"/>
    <col min="4052" max="4052" width="4.00390625" style="0" bestFit="1" customWidth="1"/>
    <col min="4053" max="4053" width="7.8515625" style="0" bestFit="1" customWidth="1"/>
    <col min="4054" max="4054" width="9.8515625" style="0" bestFit="1" customWidth="1"/>
    <col min="4055" max="4055" width="10.00390625" style="0" customWidth="1"/>
    <col min="4056" max="4056" width="9.8515625" style="0" bestFit="1" customWidth="1"/>
    <col min="4057" max="4057" width="12.00390625" style="0" customWidth="1"/>
    <col min="4058" max="4058" width="9.8515625" style="0" bestFit="1" customWidth="1"/>
    <col min="4059" max="4059" width="13.140625" style="0" bestFit="1" customWidth="1"/>
    <col min="4061" max="4062" width="9.140625" style="0" hidden="1" customWidth="1"/>
    <col min="4306" max="4306" width="4.7109375" style="0" customWidth="1"/>
    <col min="4307" max="4307" width="48.57421875" style="0" customWidth="1"/>
    <col min="4308" max="4308" width="4.00390625" style="0" bestFit="1" customWidth="1"/>
    <col min="4309" max="4309" width="7.8515625" style="0" bestFit="1" customWidth="1"/>
    <col min="4310" max="4310" width="9.8515625" style="0" bestFit="1" customWidth="1"/>
    <col min="4311" max="4311" width="10.00390625" style="0" customWidth="1"/>
    <col min="4312" max="4312" width="9.8515625" style="0" bestFit="1" customWidth="1"/>
    <col min="4313" max="4313" width="12.00390625" style="0" customWidth="1"/>
    <col min="4314" max="4314" width="9.8515625" style="0" bestFit="1" customWidth="1"/>
    <col min="4315" max="4315" width="13.140625" style="0" bestFit="1" customWidth="1"/>
    <col min="4317" max="4318" width="9.140625" style="0" hidden="1" customWidth="1"/>
    <col min="4562" max="4562" width="4.7109375" style="0" customWidth="1"/>
    <col min="4563" max="4563" width="48.57421875" style="0" customWidth="1"/>
    <col min="4564" max="4564" width="4.00390625" style="0" bestFit="1" customWidth="1"/>
    <col min="4565" max="4565" width="7.8515625" style="0" bestFit="1" customWidth="1"/>
    <col min="4566" max="4566" width="9.8515625" style="0" bestFit="1" customWidth="1"/>
    <col min="4567" max="4567" width="10.00390625" style="0" customWidth="1"/>
    <col min="4568" max="4568" width="9.8515625" style="0" bestFit="1" customWidth="1"/>
    <col min="4569" max="4569" width="12.00390625" style="0" customWidth="1"/>
    <col min="4570" max="4570" width="9.8515625" style="0" bestFit="1" customWidth="1"/>
    <col min="4571" max="4571" width="13.140625" style="0" bestFit="1" customWidth="1"/>
    <col min="4573" max="4574" width="9.140625" style="0" hidden="1" customWidth="1"/>
    <col min="4818" max="4818" width="4.7109375" style="0" customWidth="1"/>
    <col min="4819" max="4819" width="48.57421875" style="0" customWidth="1"/>
    <col min="4820" max="4820" width="4.00390625" style="0" bestFit="1" customWidth="1"/>
    <col min="4821" max="4821" width="7.8515625" style="0" bestFit="1" customWidth="1"/>
    <col min="4822" max="4822" width="9.8515625" style="0" bestFit="1" customWidth="1"/>
    <col min="4823" max="4823" width="10.00390625" style="0" customWidth="1"/>
    <col min="4824" max="4824" width="9.8515625" style="0" bestFit="1" customWidth="1"/>
    <col min="4825" max="4825" width="12.00390625" style="0" customWidth="1"/>
    <col min="4826" max="4826" width="9.8515625" style="0" bestFit="1" customWidth="1"/>
    <col min="4827" max="4827" width="13.140625" style="0" bestFit="1" customWidth="1"/>
    <col min="4829" max="4830" width="9.140625" style="0" hidden="1" customWidth="1"/>
    <col min="5074" max="5074" width="4.7109375" style="0" customWidth="1"/>
    <col min="5075" max="5075" width="48.57421875" style="0" customWidth="1"/>
    <col min="5076" max="5076" width="4.00390625" style="0" bestFit="1" customWidth="1"/>
    <col min="5077" max="5077" width="7.8515625" style="0" bestFit="1" customWidth="1"/>
    <col min="5078" max="5078" width="9.8515625" style="0" bestFit="1" customWidth="1"/>
    <col min="5079" max="5079" width="10.00390625" style="0" customWidth="1"/>
    <col min="5080" max="5080" width="9.8515625" style="0" bestFit="1" customWidth="1"/>
    <col min="5081" max="5081" width="12.00390625" style="0" customWidth="1"/>
    <col min="5082" max="5082" width="9.8515625" style="0" bestFit="1" customWidth="1"/>
    <col min="5083" max="5083" width="13.140625" style="0" bestFit="1" customWidth="1"/>
    <col min="5085" max="5086" width="9.140625" style="0" hidden="1" customWidth="1"/>
    <col min="5330" max="5330" width="4.7109375" style="0" customWidth="1"/>
    <col min="5331" max="5331" width="48.57421875" style="0" customWidth="1"/>
    <col min="5332" max="5332" width="4.00390625" style="0" bestFit="1" customWidth="1"/>
    <col min="5333" max="5333" width="7.8515625" style="0" bestFit="1" customWidth="1"/>
    <col min="5334" max="5334" width="9.8515625" style="0" bestFit="1" customWidth="1"/>
    <col min="5335" max="5335" width="10.00390625" style="0" customWidth="1"/>
    <col min="5336" max="5336" width="9.8515625" style="0" bestFit="1" customWidth="1"/>
    <col min="5337" max="5337" width="12.00390625" style="0" customWidth="1"/>
    <col min="5338" max="5338" width="9.8515625" style="0" bestFit="1" customWidth="1"/>
    <col min="5339" max="5339" width="13.140625" style="0" bestFit="1" customWidth="1"/>
    <col min="5341" max="5342" width="9.140625" style="0" hidden="1" customWidth="1"/>
    <col min="5586" max="5586" width="4.7109375" style="0" customWidth="1"/>
    <col min="5587" max="5587" width="48.57421875" style="0" customWidth="1"/>
    <col min="5588" max="5588" width="4.00390625" style="0" bestFit="1" customWidth="1"/>
    <col min="5589" max="5589" width="7.8515625" style="0" bestFit="1" customWidth="1"/>
    <col min="5590" max="5590" width="9.8515625" style="0" bestFit="1" customWidth="1"/>
    <col min="5591" max="5591" width="10.00390625" style="0" customWidth="1"/>
    <col min="5592" max="5592" width="9.8515625" style="0" bestFit="1" customWidth="1"/>
    <col min="5593" max="5593" width="12.00390625" style="0" customWidth="1"/>
    <col min="5594" max="5594" width="9.8515625" style="0" bestFit="1" customWidth="1"/>
    <col min="5595" max="5595" width="13.140625" style="0" bestFit="1" customWidth="1"/>
    <col min="5597" max="5598" width="9.140625" style="0" hidden="1" customWidth="1"/>
    <col min="5842" max="5842" width="4.7109375" style="0" customWidth="1"/>
    <col min="5843" max="5843" width="48.57421875" style="0" customWidth="1"/>
    <col min="5844" max="5844" width="4.00390625" style="0" bestFit="1" customWidth="1"/>
    <col min="5845" max="5845" width="7.8515625" style="0" bestFit="1" customWidth="1"/>
    <col min="5846" max="5846" width="9.8515625" style="0" bestFit="1" customWidth="1"/>
    <col min="5847" max="5847" width="10.00390625" style="0" customWidth="1"/>
    <col min="5848" max="5848" width="9.8515625" style="0" bestFit="1" customWidth="1"/>
    <col min="5849" max="5849" width="12.00390625" style="0" customWidth="1"/>
    <col min="5850" max="5850" width="9.8515625" style="0" bestFit="1" customWidth="1"/>
    <col min="5851" max="5851" width="13.140625" style="0" bestFit="1" customWidth="1"/>
    <col min="5853" max="5854" width="9.140625" style="0" hidden="1" customWidth="1"/>
    <col min="6098" max="6098" width="4.7109375" style="0" customWidth="1"/>
    <col min="6099" max="6099" width="48.57421875" style="0" customWidth="1"/>
    <col min="6100" max="6100" width="4.00390625" style="0" bestFit="1" customWidth="1"/>
    <col min="6101" max="6101" width="7.8515625" style="0" bestFit="1" customWidth="1"/>
    <col min="6102" max="6102" width="9.8515625" style="0" bestFit="1" customWidth="1"/>
    <col min="6103" max="6103" width="10.00390625" style="0" customWidth="1"/>
    <col min="6104" max="6104" width="9.8515625" style="0" bestFit="1" customWidth="1"/>
    <col min="6105" max="6105" width="12.00390625" style="0" customWidth="1"/>
    <col min="6106" max="6106" width="9.8515625" style="0" bestFit="1" customWidth="1"/>
    <col min="6107" max="6107" width="13.140625" style="0" bestFit="1" customWidth="1"/>
    <col min="6109" max="6110" width="9.140625" style="0" hidden="1" customWidth="1"/>
    <col min="6354" max="6354" width="4.7109375" style="0" customWidth="1"/>
    <col min="6355" max="6355" width="48.57421875" style="0" customWidth="1"/>
    <col min="6356" max="6356" width="4.00390625" style="0" bestFit="1" customWidth="1"/>
    <col min="6357" max="6357" width="7.8515625" style="0" bestFit="1" customWidth="1"/>
    <col min="6358" max="6358" width="9.8515625" style="0" bestFit="1" customWidth="1"/>
    <col min="6359" max="6359" width="10.00390625" style="0" customWidth="1"/>
    <col min="6360" max="6360" width="9.8515625" style="0" bestFit="1" customWidth="1"/>
    <col min="6361" max="6361" width="12.00390625" style="0" customWidth="1"/>
    <col min="6362" max="6362" width="9.8515625" style="0" bestFit="1" customWidth="1"/>
    <col min="6363" max="6363" width="13.140625" style="0" bestFit="1" customWidth="1"/>
    <col min="6365" max="6366" width="9.140625" style="0" hidden="1" customWidth="1"/>
    <col min="6610" max="6610" width="4.7109375" style="0" customWidth="1"/>
    <col min="6611" max="6611" width="48.57421875" style="0" customWidth="1"/>
    <col min="6612" max="6612" width="4.00390625" style="0" bestFit="1" customWidth="1"/>
    <col min="6613" max="6613" width="7.8515625" style="0" bestFit="1" customWidth="1"/>
    <col min="6614" max="6614" width="9.8515625" style="0" bestFit="1" customWidth="1"/>
    <col min="6615" max="6615" width="10.00390625" style="0" customWidth="1"/>
    <col min="6616" max="6616" width="9.8515625" style="0" bestFit="1" customWidth="1"/>
    <col min="6617" max="6617" width="12.00390625" style="0" customWidth="1"/>
    <col min="6618" max="6618" width="9.8515625" style="0" bestFit="1" customWidth="1"/>
    <col min="6619" max="6619" width="13.140625" style="0" bestFit="1" customWidth="1"/>
    <col min="6621" max="6622" width="9.140625" style="0" hidden="1" customWidth="1"/>
    <col min="6866" max="6866" width="4.7109375" style="0" customWidth="1"/>
    <col min="6867" max="6867" width="48.57421875" style="0" customWidth="1"/>
    <col min="6868" max="6868" width="4.00390625" style="0" bestFit="1" customWidth="1"/>
    <col min="6869" max="6869" width="7.8515625" style="0" bestFit="1" customWidth="1"/>
    <col min="6870" max="6870" width="9.8515625" style="0" bestFit="1" customWidth="1"/>
    <col min="6871" max="6871" width="10.00390625" style="0" customWidth="1"/>
    <col min="6872" max="6872" width="9.8515625" style="0" bestFit="1" customWidth="1"/>
    <col min="6873" max="6873" width="12.00390625" style="0" customWidth="1"/>
    <col min="6874" max="6874" width="9.8515625" style="0" bestFit="1" customWidth="1"/>
    <col min="6875" max="6875" width="13.140625" style="0" bestFit="1" customWidth="1"/>
    <col min="6877" max="6878" width="9.140625" style="0" hidden="1" customWidth="1"/>
    <col min="7122" max="7122" width="4.7109375" style="0" customWidth="1"/>
    <col min="7123" max="7123" width="48.57421875" style="0" customWidth="1"/>
    <col min="7124" max="7124" width="4.00390625" style="0" bestFit="1" customWidth="1"/>
    <col min="7125" max="7125" width="7.8515625" style="0" bestFit="1" customWidth="1"/>
    <col min="7126" max="7126" width="9.8515625" style="0" bestFit="1" customWidth="1"/>
    <col min="7127" max="7127" width="10.00390625" style="0" customWidth="1"/>
    <col min="7128" max="7128" width="9.8515625" style="0" bestFit="1" customWidth="1"/>
    <col min="7129" max="7129" width="12.00390625" style="0" customWidth="1"/>
    <col min="7130" max="7130" width="9.8515625" style="0" bestFit="1" customWidth="1"/>
    <col min="7131" max="7131" width="13.140625" style="0" bestFit="1" customWidth="1"/>
    <col min="7133" max="7134" width="9.140625" style="0" hidden="1" customWidth="1"/>
    <col min="7378" max="7378" width="4.7109375" style="0" customWidth="1"/>
    <col min="7379" max="7379" width="48.57421875" style="0" customWidth="1"/>
    <col min="7380" max="7380" width="4.00390625" style="0" bestFit="1" customWidth="1"/>
    <col min="7381" max="7381" width="7.8515625" style="0" bestFit="1" customWidth="1"/>
    <col min="7382" max="7382" width="9.8515625" style="0" bestFit="1" customWidth="1"/>
    <col min="7383" max="7383" width="10.00390625" style="0" customWidth="1"/>
    <col min="7384" max="7384" width="9.8515625" style="0" bestFit="1" customWidth="1"/>
    <col min="7385" max="7385" width="12.00390625" style="0" customWidth="1"/>
    <col min="7386" max="7386" width="9.8515625" style="0" bestFit="1" customWidth="1"/>
    <col min="7387" max="7387" width="13.140625" style="0" bestFit="1" customWidth="1"/>
    <col min="7389" max="7390" width="9.140625" style="0" hidden="1" customWidth="1"/>
    <col min="7634" max="7634" width="4.7109375" style="0" customWidth="1"/>
    <col min="7635" max="7635" width="48.57421875" style="0" customWidth="1"/>
    <col min="7636" max="7636" width="4.00390625" style="0" bestFit="1" customWidth="1"/>
    <col min="7637" max="7637" width="7.8515625" style="0" bestFit="1" customWidth="1"/>
    <col min="7638" max="7638" width="9.8515625" style="0" bestFit="1" customWidth="1"/>
    <col min="7639" max="7639" width="10.00390625" style="0" customWidth="1"/>
    <col min="7640" max="7640" width="9.8515625" style="0" bestFit="1" customWidth="1"/>
    <col min="7641" max="7641" width="12.00390625" style="0" customWidth="1"/>
    <col min="7642" max="7642" width="9.8515625" style="0" bestFit="1" customWidth="1"/>
    <col min="7643" max="7643" width="13.140625" style="0" bestFit="1" customWidth="1"/>
    <col min="7645" max="7646" width="9.140625" style="0" hidden="1" customWidth="1"/>
    <col min="7890" max="7890" width="4.7109375" style="0" customWidth="1"/>
    <col min="7891" max="7891" width="48.57421875" style="0" customWidth="1"/>
    <col min="7892" max="7892" width="4.00390625" style="0" bestFit="1" customWidth="1"/>
    <col min="7893" max="7893" width="7.8515625" style="0" bestFit="1" customWidth="1"/>
    <col min="7894" max="7894" width="9.8515625" style="0" bestFit="1" customWidth="1"/>
    <col min="7895" max="7895" width="10.00390625" style="0" customWidth="1"/>
    <col min="7896" max="7896" width="9.8515625" style="0" bestFit="1" customWidth="1"/>
    <col min="7897" max="7897" width="12.00390625" style="0" customWidth="1"/>
    <col min="7898" max="7898" width="9.8515625" style="0" bestFit="1" customWidth="1"/>
    <col min="7899" max="7899" width="13.140625" style="0" bestFit="1" customWidth="1"/>
    <col min="7901" max="7902" width="9.140625" style="0" hidden="1" customWidth="1"/>
    <col min="8146" max="8146" width="4.7109375" style="0" customWidth="1"/>
    <col min="8147" max="8147" width="48.57421875" style="0" customWidth="1"/>
    <col min="8148" max="8148" width="4.00390625" style="0" bestFit="1" customWidth="1"/>
    <col min="8149" max="8149" width="7.8515625" style="0" bestFit="1" customWidth="1"/>
    <col min="8150" max="8150" width="9.8515625" style="0" bestFit="1" customWidth="1"/>
    <col min="8151" max="8151" width="10.00390625" style="0" customWidth="1"/>
    <col min="8152" max="8152" width="9.8515625" style="0" bestFit="1" customWidth="1"/>
    <col min="8153" max="8153" width="12.00390625" style="0" customWidth="1"/>
    <col min="8154" max="8154" width="9.8515625" style="0" bestFit="1" customWidth="1"/>
    <col min="8155" max="8155" width="13.140625" style="0" bestFit="1" customWidth="1"/>
    <col min="8157" max="8158" width="9.140625" style="0" hidden="1" customWidth="1"/>
    <col min="8402" max="8402" width="4.7109375" style="0" customWidth="1"/>
    <col min="8403" max="8403" width="48.57421875" style="0" customWidth="1"/>
    <col min="8404" max="8404" width="4.00390625" style="0" bestFit="1" customWidth="1"/>
    <col min="8405" max="8405" width="7.8515625" style="0" bestFit="1" customWidth="1"/>
    <col min="8406" max="8406" width="9.8515625" style="0" bestFit="1" customWidth="1"/>
    <col min="8407" max="8407" width="10.00390625" style="0" customWidth="1"/>
    <col min="8408" max="8408" width="9.8515625" style="0" bestFit="1" customWidth="1"/>
    <col min="8409" max="8409" width="12.00390625" style="0" customWidth="1"/>
    <col min="8410" max="8410" width="9.8515625" style="0" bestFit="1" customWidth="1"/>
    <col min="8411" max="8411" width="13.140625" style="0" bestFit="1" customWidth="1"/>
    <col min="8413" max="8414" width="9.140625" style="0" hidden="1" customWidth="1"/>
    <col min="8658" max="8658" width="4.7109375" style="0" customWidth="1"/>
    <col min="8659" max="8659" width="48.57421875" style="0" customWidth="1"/>
    <col min="8660" max="8660" width="4.00390625" style="0" bestFit="1" customWidth="1"/>
    <col min="8661" max="8661" width="7.8515625" style="0" bestFit="1" customWidth="1"/>
    <col min="8662" max="8662" width="9.8515625" style="0" bestFit="1" customWidth="1"/>
    <col min="8663" max="8663" width="10.00390625" style="0" customWidth="1"/>
    <col min="8664" max="8664" width="9.8515625" style="0" bestFit="1" customWidth="1"/>
    <col min="8665" max="8665" width="12.00390625" style="0" customWidth="1"/>
    <col min="8666" max="8666" width="9.8515625" style="0" bestFit="1" customWidth="1"/>
    <col min="8667" max="8667" width="13.140625" style="0" bestFit="1" customWidth="1"/>
    <col min="8669" max="8670" width="9.140625" style="0" hidden="1" customWidth="1"/>
    <col min="8914" max="8914" width="4.7109375" style="0" customWidth="1"/>
    <col min="8915" max="8915" width="48.57421875" style="0" customWidth="1"/>
    <col min="8916" max="8916" width="4.00390625" style="0" bestFit="1" customWidth="1"/>
    <col min="8917" max="8917" width="7.8515625" style="0" bestFit="1" customWidth="1"/>
    <col min="8918" max="8918" width="9.8515625" style="0" bestFit="1" customWidth="1"/>
    <col min="8919" max="8919" width="10.00390625" style="0" customWidth="1"/>
    <col min="8920" max="8920" width="9.8515625" style="0" bestFit="1" customWidth="1"/>
    <col min="8921" max="8921" width="12.00390625" style="0" customWidth="1"/>
    <col min="8922" max="8922" width="9.8515625" style="0" bestFit="1" customWidth="1"/>
    <col min="8923" max="8923" width="13.140625" style="0" bestFit="1" customWidth="1"/>
    <col min="8925" max="8926" width="9.140625" style="0" hidden="1" customWidth="1"/>
    <col min="9170" max="9170" width="4.7109375" style="0" customWidth="1"/>
    <col min="9171" max="9171" width="48.57421875" style="0" customWidth="1"/>
    <col min="9172" max="9172" width="4.00390625" style="0" bestFit="1" customWidth="1"/>
    <col min="9173" max="9173" width="7.8515625" style="0" bestFit="1" customWidth="1"/>
    <col min="9174" max="9174" width="9.8515625" style="0" bestFit="1" customWidth="1"/>
    <col min="9175" max="9175" width="10.00390625" style="0" customWidth="1"/>
    <col min="9176" max="9176" width="9.8515625" style="0" bestFit="1" customWidth="1"/>
    <col min="9177" max="9177" width="12.00390625" style="0" customWidth="1"/>
    <col min="9178" max="9178" width="9.8515625" style="0" bestFit="1" customWidth="1"/>
    <col min="9179" max="9179" width="13.140625" style="0" bestFit="1" customWidth="1"/>
    <col min="9181" max="9182" width="9.140625" style="0" hidden="1" customWidth="1"/>
    <col min="9426" max="9426" width="4.7109375" style="0" customWidth="1"/>
    <col min="9427" max="9427" width="48.57421875" style="0" customWidth="1"/>
    <col min="9428" max="9428" width="4.00390625" style="0" bestFit="1" customWidth="1"/>
    <col min="9429" max="9429" width="7.8515625" style="0" bestFit="1" customWidth="1"/>
    <col min="9430" max="9430" width="9.8515625" style="0" bestFit="1" customWidth="1"/>
    <col min="9431" max="9431" width="10.00390625" style="0" customWidth="1"/>
    <col min="9432" max="9432" width="9.8515625" style="0" bestFit="1" customWidth="1"/>
    <col min="9433" max="9433" width="12.00390625" style="0" customWidth="1"/>
    <col min="9434" max="9434" width="9.8515625" style="0" bestFit="1" customWidth="1"/>
    <col min="9435" max="9435" width="13.140625" style="0" bestFit="1" customWidth="1"/>
    <col min="9437" max="9438" width="9.140625" style="0" hidden="1" customWidth="1"/>
    <col min="9682" max="9682" width="4.7109375" style="0" customWidth="1"/>
    <col min="9683" max="9683" width="48.57421875" style="0" customWidth="1"/>
    <col min="9684" max="9684" width="4.00390625" style="0" bestFit="1" customWidth="1"/>
    <col min="9685" max="9685" width="7.8515625" style="0" bestFit="1" customWidth="1"/>
    <col min="9686" max="9686" width="9.8515625" style="0" bestFit="1" customWidth="1"/>
    <col min="9687" max="9687" width="10.00390625" style="0" customWidth="1"/>
    <col min="9688" max="9688" width="9.8515625" style="0" bestFit="1" customWidth="1"/>
    <col min="9689" max="9689" width="12.00390625" style="0" customWidth="1"/>
    <col min="9690" max="9690" width="9.8515625" style="0" bestFit="1" customWidth="1"/>
    <col min="9691" max="9691" width="13.140625" style="0" bestFit="1" customWidth="1"/>
    <col min="9693" max="9694" width="9.140625" style="0" hidden="1" customWidth="1"/>
    <col min="9938" max="9938" width="4.7109375" style="0" customWidth="1"/>
    <col min="9939" max="9939" width="48.57421875" style="0" customWidth="1"/>
    <col min="9940" max="9940" width="4.00390625" style="0" bestFit="1" customWidth="1"/>
    <col min="9941" max="9941" width="7.8515625" style="0" bestFit="1" customWidth="1"/>
    <col min="9942" max="9942" width="9.8515625" style="0" bestFit="1" customWidth="1"/>
    <col min="9943" max="9943" width="10.00390625" style="0" customWidth="1"/>
    <col min="9944" max="9944" width="9.8515625" style="0" bestFit="1" customWidth="1"/>
    <col min="9945" max="9945" width="12.00390625" style="0" customWidth="1"/>
    <col min="9946" max="9946" width="9.8515625" style="0" bestFit="1" customWidth="1"/>
    <col min="9947" max="9947" width="13.140625" style="0" bestFit="1" customWidth="1"/>
    <col min="9949" max="9950" width="9.140625" style="0" hidden="1" customWidth="1"/>
    <col min="10194" max="10194" width="4.7109375" style="0" customWidth="1"/>
    <col min="10195" max="10195" width="48.57421875" style="0" customWidth="1"/>
    <col min="10196" max="10196" width="4.00390625" style="0" bestFit="1" customWidth="1"/>
    <col min="10197" max="10197" width="7.8515625" style="0" bestFit="1" customWidth="1"/>
    <col min="10198" max="10198" width="9.8515625" style="0" bestFit="1" customWidth="1"/>
    <col min="10199" max="10199" width="10.00390625" style="0" customWidth="1"/>
    <col min="10200" max="10200" width="9.8515625" style="0" bestFit="1" customWidth="1"/>
    <col min="10201" max="10201" width="12.00390625" style="0" customWidth="1"/>
    <col min="10202" max="10202" width="9.8515625" style="0" bestFit="1" customWidth="1"/>
    <col min="10203" max="10203" width="13.140625" style="0" bestFit="1" customWidth="1"/>
    <col min="10205" max="10206" width="9.140625" style="0" hidden="1" customWidth="1"/>
    <col min="10450" max="10450" width="4.7109375" style="0" customWidth="1"/>
    <col min="10451" max="10451" width="48.57421875" style="0" customWidth="1"/>
    <col min="10452" max="10452" width="4.00390625" style="0" bestFit="1" customWidth="1"/>
    <col min="10453" max="10453" width="7.8515625" style="0" bestFit="1" customWidth="1"/>
    <col min="10454" max="10454" width="9.8515625" style="0" bestFit="1" customWidth="1"/>
    <col min="10455" max="10455" width="10.00390625" style="0" customWidth="1"/>
    <col min="10456" max="10456" width="9.8515625" style="0" bestFit="1" customWidth="1"/>
    <col min="10457" max="10457" width="12.00390625" style="0" customWidth="1"/>
    <col min="10458" max="10458" width="9.8515625" style="0" bestFit="1" customWidth="1"/>
    <col min="10459" max="10459" width="13.140625" style="0" bestFit="1" customWidth="1"/>
    <col min="10461" max="10462" width="9.140625" style="0" hidden="1" customWidth="1"/>
    <col min="10706" max="10706" width="4.7109375" style="0" customWidth="1"/>
    <col min="10707" max="10707" width="48.57421875" style="0" customWidth="1"/>
    <col min="10708" max="10708" width="4.00390625" style="0" bestFit="1" customWidth="1"/>
    <col min="10709" max="10709" width="7.8515625" style="0" bestFit="1" customWidth="1"/>
    <col min="10710" max="10710" width="9.8515625" style="0" bestFit="1" customWidth="1"/>
    <col min="10711" max="10711" width="10.00390625" style="0" customWidth="1"/>
    <col min="10712" max="10712" width="9.8515625" style="0" bestFit="1" customWidth="1"/>
    <col min="10713" max="10713" width="12.00390625" style="0" customWidth="1"/>
    <col min="10714" max="10714" width="9.8515625" style="0" bestFit="1" customWidth="1"/>
    <col min="10715" max="10715" width="13.140625" style="0" bestFit="1" customWidth="1"/>
    <col min="10717" max="10718" width="9.140625" style="0" hidden="1" customWidth="1"/>
    <col min="10962" max="10962" width="4.7109375" style="0" customWidth="1"/>
    <col min="10963" max="10963" width="48.57421875" style="0" customWidth="1"/>
    <col min="10964" max="10964" width="4.00390625" style="0" bestFit="1" customWidth="1"/>
    <col min="10965" max="10965" width="7.8515625" style="0" bestFit="1" customWidth="1"/>
    <col min="10966" max="10966" width="9.8515625" style="0" bestFit="1" customWidth="1"/>
    <col min="10967" max="10967" width="10.00390625" style="0" customWidth="1"/>
    <col min="10968" max="10968" width="9.8515625" style="0" bestFit="1" customWidth="1"/>
    <col min="10969" max="10969" width="12.00390625" style="0" customWidth="1"/>
    <col min="10970" max="10970" width="9.8515625" style="0" bestFit="1" customWidth="1"/>
    <col min="10971" max="10971" width="13.140625" style="0" bestFit="1" customWidth="1"/>
    <col min="10973" max="10974" width="9.140625" style="0" hidden="1" customWidth="1"/>
    <col min="11218" max="11218" width="4.7109375" style="0" customWidth="1"/>
    <col min="11219" max="11219" width="48.57421875" style="0" customWidth="1"/>
    <col min="11220" max="11220" width="4.00390625" style="0" bestFit="1" customWidth="1"/>
    <col min="11221" max="11221" width="7.8515625" style="0" bestFit="1" customWidth="1"/>
    <col min="11222" max="11222" width="9.8515625" style="0" bestFit="1" customWidth="1"/>
    <col min="11223" max="11223" width="10.00390625" style="0" customWidth="1"/>
    <col min="11224" max="11224" width="9.8515625" style="0" bestFit="1" customWidth="1"/>
    <col min="11225" max="11225" width="12.00390625" style="0" customWidth="1"/>
    <col min="11226" max="11226" width="9.8515625" style="0" bestFit="1" customWidth="1"/>
    <col min="11227" max="11227" width="13.140625" style="0" bestFit="1" customWidth="1"/>
    <col min="11229" max="11230" width="9.140625" style="0" hidden="1" customWidth="1"/>
    <col min="11474" max="11474" width="4.7109375" style="0" customWidth="1"/>
    <col min="11475" max="11475" width="48.57421875" style="0" customWidth="1"/>
    <col min="11476" max="11476" width="4.00390625" style="0" bestFit="1" customWidth="1"/>
    <col min="11477" max="11477" width="7.8515625" style="0" bestFit="1" customWidth="1"/>
    <col min="11478" max="11478" width="9.8515625" style="0" bestFit="1" customWidth="1"/>
    <col min="11479" max="11479" width="10.00390625" style="0" customWidth="1"/>
    <col min="11480" max="11480" width="9.8515625" style="0" bestFit="1" customWidth="1"/>
    <col min="11481" max="11481" width="12.00390625" style="0" customWidth="1"/>
    <col min="11482" max="11482" width="9.8515625" style="0" bestFit="1" customWidth="1"/>
    <col min="11483" max="11483" width="13.140625" style="0" bestFit="1" customWidth="1"/>
    <col min="11485" max="11486" width="9.140625" style="0" hidden="1" customWidth="1"/>
    <col min="11730" max="11730" width="4.7109375" style="0" customWidth="1"/>
    <col min="11731" max="11731" width="48.57421875" style="0" customWidth="1"/>
    <col min="11732" max="11732" width="4.00390625" style="0" bestFit="1" customWidth="1"/>
    <col min="11733" max="11733" width="7.8515625" style="0" bestFit="1" customWidth="1"/>
    <col min="11734" max="11734" width="9.8515625" style="0" bestFit="1" customWidth="1"/>
    <col min="11735" max="11735" width="10.00390625" style="0" customWidth="1"/>
    <col min="11736" max="11736" width="9.8515625" style="0" bestFit="1" customWidth="1"/>
    <col min="11737" max="11737" width="12.00390625" style="0" customWidth="1"/>
    <col min="11738" max="11738" width="9.8515625" style="0" bestFit="1" customWidth="1"/>
    <col min="11739" max="11739" width="13.140625" style="0" bestFit="1" customWidth="1"/>
    <col min="11741" max="11742" width="9.140625" style="0" hidden="1" customWidth="1"/>
    <col min="11986" max="11986" width="4.7109375" style="0" customWidth="1"/>
    <col min="11987" max="11987" width="48.57421875" style="0" customWidth="1"/>
    <col min="11988" max="11988" width="4.00390625" style="0" bestFit="1" customWidth="1"/>
    <col min="11989" max="11989" width="7.8515625" style="0" bestFit="1" customWidth="1"/>
    <col min="11990" max="11990" width="9.8515625" style="0" bestFit="1" customWidth="1"/>
    <col min="11991" max="11991" width="10.00390625" style="0" customWidth="1"/>
    <col min="11992" max="11992" width="9.8515625" style="0" bestFit="1" customWidth="1"/>
    <col min="11993" max="11993" width="12.00390625" style="0" customWidth="1"/>
    <col min="11994" max="11994" width="9.8515625" style="0" bestFit="1" customWidth="1"/>
    <col min="11995" max="11995" width="13.140625" style="0" bestFit="1" customWidth="1"/>
    <col min="11997" max="11998" width="9.140625" style="0" hidden="1" customWidth="1"/>
    <col min="12242" max="12242" width="4.7109375" style="0" customWidth="1"/>
    <col min="12243" max="12243" width="48.57421875" style="0" customWidth="1"/>
    <col min="12244" max="12244" width="4.00390625" style="0" bestFit="1" customWidth="1"/>
    <col min="12245" max="12245" width="7.8515625" style="0" bestFit="1" customWidth="1"/>
    <col min="12246" max="12246" width="9.8515625" style="0" bestFit="1" customWidth="1"/>
    <col min="12247" max="12247" width="10.00390625" style="0" customWidth="1"/>
    <col min="12248" max="12248" width="9.8515625" style="0" bestFit="1" customWidth="1"/>
    <col min="12249" max="12249" width="12.00390625" style="0" customWidth="1"/>
    <col min="12250" max="12250" width="9.8515625" style="0" bestFit="1" customWidth="1"/>
    <col min="12251" max="12251" width="13.140625" style="0" bestFit="1" customWidth="1"/>
    <col min="12253" max="12254" width="9.140625" style="0" hidden="1" customWidth="1"/>
    <col min="12498" max="12498" width="4.7109375" style="0" customWidth="1"/>
    <col min="12499" max="12499" width="48.57421875" style="0" customWidth="1"/>
    <col min="12500" max="12500" width="4.00390625" style="0" bestFit="1" customWidth="1"/>
    <col min="12501" max="12501" width="7.8515625" style="0" bestFit="1" customWidth="1"/>
    <col min="12502" max="12502" width="9.8515625" style="0" bestFit="1" customWidth="1"/>
    <col min="12503" max="12503" width="10.00390625" style="0" customWidth="1"/>
    <col min="12504" max="12504" width="9.8515625" style="0" bestFit="1" customWidth="1"/>
    <col min="12505" max="12505" width="12.00390625" style="0" customWidth="1"/>
    <col min="12506" max="12506" width="9.8515625" style="0" bestFit="1" customWidth="1"/>
    <col min="12507" max="12507" width="13.140625" style="0" bestFit="1" customWidth="1"/>
    <col min="12509" max="12510" width="9.140625" style="0" hidden="1" customWidth="1"/>
    <col min="12754" max="12754" width="4.7109375" style="0" customWidth="1"/>
    <col min="12755" max="12755" width="48.57421875" style="0" customWidth="1"/>
    <col min="12756" max="12756" width="4.00390625" style="0" bestFit="1" customWidth="1"/>
    <col min="12757" max="12757" width="7.8515625" style="0" bestFit="1" customWidth="1"/>
    <col min="12758" max="12758" width="9.8515625" style="0" bestFit="1" customWidth="1"/>
    <col min="12759" max="12759" width="10.00390625" style="0" customWidth="1"/>
    <col min="12760" max="12760" width="9.8515625" style="0" bestFit="1" customWidth="1"/>
    <col min="12761" max="12761" width="12.00390625" style="0" customWidth="1"/>
    <col min="12762" max="12762" width="9.8515625" style="0" bestFit="1" customWidth="1"/>
    <col min="12763" max="12763" width="13.140625" style="0" bestFit="1" customWidth="1"/>
    <col min="12765" max="12766" width="9.140625" style="0" hidden="1" customWidth="1"/>
    <col min="13010" max="13010" width="4.7109375" style="0" customWidth="1"/>
    <col min="13011" max="13011" width="48.57421875" style="0" customWidth="1"/>
    <col min="13012" max="13012" width="4.00390625" style="0" bestFit="1" customWidth="1"/>
    <col min="13013" max="13013" width="7.8515625" style="0" bestFit="1" customWidth="1"/>
    <col min="13014" max="13014" width="9.8515625" style="0" bestFit="1" customWidth="1"/>
    <col min="13015" max="13015" width="10.00390625" style="0" customWidth="1"/>
    <col min="13016" max="13016" width="9.8515625" style="0" bestFit="1" customWidth="1"/>
    <col min="13017" max="13017" width="12.00390625" style="0" customWidth="1"/>
    <col min="13018" max="13018" width="9.8515625" style="0" bestFit="1" customWidth="1"/>
    <col min="13019" max="13019" width="13.140625" style="0" bestFit="1" customWidth="1"/>
    <col min="13021" max="13022" width="9.140625" style="0" hidden="1" customWidth="1"/>
    <col min="13266" max="13266" width="4.7109375" style="0" customWidth="1"/>
    <col min="13267" max="13267" width="48.57421875" style="0" customWidth="1"/>
    <col min="13268" max="13268" width="4.00390625" style="0" bestFit="1" customWidth="1"/>
    <col min="13269" max="13269" width="7.8515625" style="0" bestFit="1" customWidth="1"/>
    <col min="13270" max="13270" width="9.8515625" style="0" bestFit="1" customWidth="1"/>
    <col min="13271" max="13271" width="10.00390625" style="0" customWidth="1"/>
    <col min="13272" max="13272" width="9.8515625" style="0" bestFit="1" customWidth="1"/>
    <col min="13273" max="13273" width="12.00390625" style="0" customWidth="1"/>
    <col min="13274" max="13274" width="9.8515625" style="0" bestFit="1" customWidth="1"/>
    <col min="13275" max="13275" width="13.140625" style="0" bestFit="1" customWidth="1"/>
    <col min="13277" max="13278" width="9.140625" style="0" hidden="1" customWidth="1"/>
    <col min="13522" max="13522" width="4.7109375" style="0" customWidth="1"/>
    <col min="13523" max="13523" width="48.57421875" style="0" customWidth="1"/>
    <col min="13524" max="13524" width="4.00390625" style="0" bestFit="1" customWidth="1"/>
    <col min="13525" max="13525" width="7.8515625" style="0" bestFit="1" customWidth="1"/>
    <col min="13526" max="13526" width="9.8515625" style="0" bestFit="1" customWidth="1"/>
    <col min="13527" max="13527" width="10.00390625" style="0" customWidth="1"/>
    <col min="13528" max="13528" width="9.8515625" style="0" bestFit="1" customWidth="1"/>
    <col min="13529" max="13529" width="12.00390625" style="0" customWidth="1"/>
    <col min="13530" max="13530" width="9.8515625" style="0" bestFit="1" customWidth="1"/>
    <col min="13531" max="13531" width="13.140625" style="0" bestFit="1" customWidth="1"/>
    <col min="13533" max="13534" width="9.140625" style="0" hidden="1" customWidth="1"/>
    <col min="13778" max="13778" width="4.7109375" style="0" customWidth="1"/>
    <col min="13779" max="13779" width="48.57421875" style="0" customWidth="1"/>
    <col min="13780" max="13780" width="4.00390625" style="0" bestFit="1" customWidth="1"/>
    <col min="13781" max="13781" width="7.8515625" style="0" bestFit="1" customWidth="1"/>
    <col min="13782" max="13782" width="9.8515625" style="0" bestFit="1" customWidth="1"/>
    <col min="13783" max="13783" width="10.00390625" style="0" customWidth="1"/>
    <col min="13784" max="13784" width="9.8515625" style="0" bestFit="1" customWidth="1"/>
    <col min="13785" max="13785" width="12.00390625" style="0" customWidth="1"/>
    <col min="13786" max="13786" width="9.8515625" style="0" bestFit="1" customWidth="1"/>
    <col min="13787" max="13787" width="13.140625" style="0" bestFit="1" customWidth="1"/>
    <col min="13789" max="13790" width="9.140625" style="0" hidden="1" customWidth="1"/>
    <col min="14034" max="14034" width="4.7109375" style="0" customWidth="1"/>
    <col min="14035" max="14035" width="48.57421875" style="0" customWidth="1"/>
    <col min="14036" max="14036" width="4.00390625" style="0" bestFit="1" customWidth="1"/>
    <col min="14037" max="14037" width="7.8515625" style="0" bestFit="1" customWidth="1"/>
    <col min="14038" max="14038" width="9.8515625" style="0" bestFit="1" customWidth="1"/>
    <col min="14039" max="14039" width="10.00390625" style="0" customWidth="1"/>
    <col min="14040" max="14040" width="9.8515625" style="0" bestFit="1" customWidth="1"/>
    <col min="14041" max="14041" width="12.00390625" style="0" customWidth="1"/>
    <col min="14042" max="14042" width="9.8515625" style="0" bestFit="1" customWidth="1"/>
    <col min="14043" max="14043" width="13.140625" style="0" bestFit="1" customWidth="1"/>
    <col min="14045" max="14046" width="9.140625" style="0" hidden="1" customWidth="1"/>
    <col min="14290" max="14290" width="4.7109375" style="0" customWidth="1"/>
    <col min="14291" max="14291" width="48.57421875" style="0" customWidth="1"/>
    <col min="14292" max="14292" width="4.00390625" style="0" bestFit="1" customWidth="1"/>
    <col min="14293" max="14293" width="7.8515625" style="0" bestFit="1" customWidth="1"/>
    <col min="14294" max="14294" width="9.8515625" style="0" bestFit="1" customWidth="1"/>
    <col min="14295" max="14295" width="10.00390625" style="0" customWidth="1"/>
    <col min="14296" max="14296" width="9.8515625" style="0" bestFit="1" customWidth="1"/>
    <col min="14297" max="14297" width="12.00390625" style="0" customWidth="1"/>
    <col min="14298" max="14298" width="9.8515625" style="0" bestFit="1" customWidth="1"/>
    <col min="14299" max="14299" width="13.140625" style="0" bestFit="1" customWidth="1"/>
    <col min="14301" max="14302" width="9.140625" style="0" hidden="1" customWidth="1"/>
    <col min="14546" max="14546" width="4.7109375" style="0" customWidth="1"/>
    <col min="14547" max="14547" width="48.57421875" style="0" customWidth="1"/>
    <col min="14548" max="14548" width="4.00390625" style="0" bestFit="1" customWidth="1"/>
    <col min="14549" max="14549" width="7.8515625" style="0" bestFit="1" customWidth="1"/>
    <col min="14550" max="14550" width="9.8515625" style="0" bestFit="1" customWidth="1"/>
    <col min="14551" max="14551" width="10.00390625" style="0" customWidth="1"/>
    <col min="14552" max="14552" width="9.8515625" style="0" bestFit="1" customWidth="1"/>
    <col min="14553" max="14553" width="12.00390625" style="0" customWidth="1"/>
    <col min="14554" max="14554" width="9.8515625" style="0" bestFit="1" customWidth="1"/>
    <col min="14555" max="14555" width="13.140625" style="0" bestFit="1" customWidth="1"/>
    <col min="14557" max="14558" width="9.140625" style="0" hidden="1" customWidth="1"/>
    <col min="14802" max="14802" width="4.7109375" style="0" customWidth="1"/>
    <col min="14803" max="14803" width="48.57421875" style="0" customWidth="1"/>
    <col min="14804" max="14804" width="4.00390625" style="0" bestFit="1" customWidth="1"/>
    <col min="14805" max="14805" width="7.8515625" style="0" bestFit="1" customWidth="1"/>
    <col min="14806" max="14806" width="9.8515625" style="0" bestFit="1" customWidth="1"/>
    <col min="14807" max="14807" width="10.00390625" style="0" customWidth="1"/>
    <col min="14808" max="14808" width="9.8515625" style="0" bestFit="1" customWidth="1"/>
    <col min="14809" max="14809" width="12.00390625" style="0" customWidth="1"/>
    <col min="14810" max="14810" width="9.8515625" style="0" bestFit="1" customWidth="1"/>
    <col min="14811" max="14811" width="13.140625" style="0" bestFit="1" customWidth="1"/>
    <col min="14813" max="14814" width="9.140625" style="0" hidden="1" customWidth="1"/>
    <col min="15058" max="15058" width="4.7109375" style="0" customWidth="1"/>
    <col min="15059" max="15059" width="48.57421875" style="0" customWidth="1"/>
    <col min="15060" max="15060" width="4.00390625" style="0" bestFit="1" customWidth="1"/>
    <col min="15061" max="15061" width="7.8515625" style="0" bestFit="1" customWidth="1"/>
    <col min="15062" max="15062" width="9.8515625" style="0" bestFit="1" customWidth="1"/>
    <col min="15063" max="15063" width="10.00390625" style="0" customWidth="1"/>
    <col min="15064" max="15064" width="9.8515625" style="0" bestFit="1" customWidth="1"/>
    <col min="15065" max="15065" width="12.00390625" style="0" customWidth="1"/>
    <col min="15066" max="15066" width="9.8515625" style="0" bestFit="1" customWidth="1"/>
    <col min="15067" max="15067" width="13.140625" style="0" bestFit="1" customWidth="1"/>
    <col min="15069" max="15070" width="9.140625" style="0" hidden="1" customWidth="1"/>
    <col min="15314" max="15314" width="4.7109375" style="0" customWidth="1"/>
    <col min="15315" max="15315" width="48.57421875" style="0" customWidth="1"/>
    <col min="15316" max="15316" width="4.00390625" style="0" bestFit="1" customWidth="1"/>
    <col min="15317" max="15317" width="7.8515625" style="0" bestFit="1" customWidth="1"/>
    <col min="15318" max="15318" width="9.8515625" style="0" bestFit="1" customWidth="1"/>
    <col min="15319" max="15319" width="10.00390625" style="0" customWidth="1"/>
    <col min="15320" max="15320" width="9.8515625" style="0" bestFit="1" customWidth="1"/>
    <col min="15321" max="15321" width="12.00390625" style="0" customWidth="1"/>
    <col min="15322" max="15322" width="9.8515625" style="0" bestFit="1" customWidth="1"/>
    <col min="15323" max="15323" width="13.140625" style="0" bestFit="1" customWidth="1"/>
    <col min="15325" max="15326" width="9.140625" style="0" hidden="1" customWidth="1"/>
    <col min="15570" max="15570" width="4.7109375" style="0" customWidth="1"/>
    <col min="15571" max="15571" width="48.57421875" style="0" customWidth="1"/>
    <col min="15572" max="15572" width="4.00390625" style="0" bestFit="1" customWidth="1"/>
    <col min="15573" max="15573" width="7.8515625" style="0" bestFit="1" customWidth="1"/>
    <col min="15574" max="15574" width="9.8515625" style="0" bestFit="1" customWidth="1"/>
    <col min="15575" max="15575" width="10.00390625" style="0" customWidth="1"/>
    <col min="15576" max="15576" width="9.8515625" style="0" bestFit="1" customWidth="1"/>
    <col min="15577" max="15577" width="12.00390625" style="0" customWidth="1"/>
    <col min="15578" max="15578" width="9.8515625" style="0" bestFit="1" customWidth="1"/>
    <col min="15579" max="15579" width="13.140625" style="0" bestFit="1" customWidth="1"/>
    <col min="15581" max="15582" width="9.140625" style="0" hidden="1" customWidth="1"/>
    <col min="15826" max="15826" width="4.7109375" style="0" customWidth="1"/>
    <col min="15827" max="15827" width="48.57421875" style="0" customWidth="1"/>
    <col min="15828" max="15828" width="4.00390625" style="0" bestFit="1" customWidth="1"/>
    <col min="15829" max="15829" width="7.8515625" style="0" bestFit="1" customWidth="1"/>
    <col min="15830" max="15830" width="9.8515625" style="0" bestFit="1" customWidth="1"/>
    <col min="15831" max="15831" width="10.00390625" style="0" customWidth="1"/>
    <col min="15832" max="15832" width="9.8515625" style="0" bestFit="1" customWidth="1"/>
    <col min="15833" max="15833" width="12.00390625" style="0" customWidth="1"/>
    <col min="15834" max="15834" width="9.8515625" style="0" bestFit="1" customWidth="1"/>
    <col min="15835" max="15835" width="13.140625" style="0" bestFit="1" customWidth="1"/>
    <col min="15837" max="15838" width="9.140625" style="0" hidden="1" customWidth="1"/>
    <col min="16082" max="16082" width="4.7109375" style="0" customWidth="1"/>
    <col min="16083" max="16083" width="48.57421875" style="0" customWidth="1"/>
    <col min="16084" max="16084" width="4.00390625" style="0" bestFit="1" customWidth="1"/>
    <col min="16085" max="16085" width="7.8515625" style="0" bestFit="1" customWidth="1"/>
    <col min="16086" max="16086" width="9.8515625" style="0" bestFit="1" customWidth="1"/>
    <col min="16087" max="16087" width="10.00390625" style="0" customWidth="1"/>
    <col min="16088" max="16088" width="9.8515625" style="0" bestFit="1" customWidth="1"/>
    <col min="16089" max="16089" width="12.00390625" style="0" customWidth="1"/>
    <col min="16090" max="16090" width="9.8515625" style="0" bestFit="1" customWidth="1"/>
    <col min="16091" max="16091" width="13.140625" style="0" bestFit="1" customWidth="1"/>
    <col min="16093" max="16094" width="9.140625" style="0" hidden="1" customWidth="1"/>
  </cols>
  <sheetData>
    <row r="1" spans="1:9" ht="15.75">
      <c r="A1" s="937" t="s">
        <v>5359</v>
      </c>
      <c r="B1" s="937"/>
      <c r="C1" s="937"/>
      <c r="D1" s="937"/>
      <c r="E1" s="937"/>
      <c r="F1" s="937"/>
      <c r="G1" s="937"/>
      <c r="H1" s="937"/>
      <c r="I1" s="937"/>
    </row>
    <row r="2" spans="1:9" s="597" customFormat="1" ht="12.75">
      <c r="A2" s="608"/>
      <c r="B2" s="609"/>
      <c r="C2" s="608"/>
      <c r="D2" s="938" t="s">
        <v>5342</v>
      </c>
      <c r="E2" s="938"/>
      <c r="F2" s="938"/>
      <c r="G2" s="938" t="s">
        <v>5343</v>
      </c>
      <c r="H2" s="938"/>
      <c r="I2" s="610"/>
    </row>
    <row r="3" spans="1:9" s="597" customFormat="1" ht="21">
      <c r="A3" s="679" t="s">
        <v>5361</v>
      </c>
      <c r="B3" s="680" t="s">
        <v>2813</v>
      </c>
      <c r="C3" s="680" t="s">
        <v>4064</v>
      </c>
      <c r="D3" s="681" t="s">
        <v>3830</v>
      </c>
      <c r="E3" s="681" t="s">
        <v>5344</v>
      </c>
      <c r="F3" s="681" t="s">
        <v>3432</v>
      </c>
      <c r="G3" s="681" t="s">
        <v>5344</v>
      </c>
      <c r="H3" s="681" t="s">
        <v>3432</v>
      </c>
      <c r="I3" s="682" t="s">
        <v>2815</v>
      </c>
    </row>
    <row r="4" spans="1:9" ht="15">
      <c r="A4" s="619" t="s">
        <v>3449</v>
      </c>
      <c r="B4" s="619" t="s">
        <v>4450</v>
      </c>
      <c r="C4" s="619" t="s">
        <v>3449</v>
      </c>
      <c r="D4" s="620"/>
      <c r="E4" s="620"/>
      <c r="F4" s="620"/>
      <c r="G4" s="620"/>
      <c r="H4" s="620"/>
      <c r="I4" s="620"/>
    </row>
    <row r="5" spans="1:9" ht="14.25" customHeight="1">
      <c r="A5" s="621" t="s">
        <v>3449</v>
      </c>
      <c r="B5" s="621" t="s">
        <v>4451</v>
      </c>
      <c r="C5" s="621" t="s">
        <v>3449</v>
      </c>
      <c r="D5" s="622"/>
      <c r="E5" s="622"/>
      <c r="F5" s="622"/>
      <c r="G5" s="622"/>
      <c r="H5" s="622"/>
      <c r="I5" s="622"/>
    </row>
    <row r="6" spans="1:9" ht="15">
      <c r="A6" s="621" t="s">
        <v>3449</v>
      </c>
      <c r="B6" s="621" t="s">
        <v>3449</v>
      </c>
      <c r="C6" s="621" t="s">
        <v>3449</v>
      </c>
      <c r="D6" s="622"/>
      <c r="E6" s="622"/>
      <c r="F6" s="622"/>
      <c r="G6" s="622"/>
      <c r="H6" s="622"/>
      <c r="I6" s="622"/>
    </row>
    <row r="7" spans="1:9" ht="15">
      <c r="A7" s="621" t="s">
        <v>3449</v>
      </c>
      <c r="B7" s="621" t="s">
        <v>4452</v>
      </c>
      <c r="C7" s="621" t="s">
        <v>3449</v>
      </c>
      <c r="D7" s="622"/>
      <c r="E7" s="622"/>
      <c r="F7" s="622"/>
      <c r="G7" s="622"/>
      <c r="H7" s="622"/>
      <c r="I7" s="622"/>
    </row>
    <row r="8" spans="1:9" ht="15">
      <c r="A8" s="621" t="s">
        <v>34</v>
      </c>
      <c r="B8" s="621" t="s">
        <v>4453</v>
      </c>
      <c r="C8" s="621" t="s">
        <v>222</v>
      </c>
      <c r="D8" s="622">
        <v>2</v>
      </c>
      <c r="E8" s="672">
        <v>0</v>
      </c>
      <c r="F8" s="622">
        <f>D8*E8</f>
        <v>0</v>
      </c>
      <c r="G8" s="622">
        <v>0</v>
      </c>
      <c r="H8" s="622">
        <f>D8*G8</f>
        <v>0</v>
      </c>
      <c r="I8" s="622">
        <f>F8+H8</f>
        <v>0</v>
      </c>
    </row>
    <row r="9" spans="1:9" ht="15">
      <c r="A9" s="621" t="s">
        <v>3449</v>
      </c>
      <c r="B9" s="621" t="s">
        <v>4454</v>
      </c>
      <c r="C9" s="621" t="s">
        <v>3449</v>
      </c>
      <c r="D9" s="622"/>
      <c r="E9" s="622"/>
      <c r="F9" s="622"/>
      <c r="G9" s="622"/>
      <c r="H9" s="622"/>
      <c r="I9" s="622"/>
    </row>
    <row r="10" spans="1:9" ht="15">
      <c r="A10" s="621" t="s">
        <v>3449</v>
      </c>
      <c r="B10" s="621" t="s">
        <v>4455</v>
      </c>
      <c r="C10" s="621" t="s">
        <v>3449</v>
      </c>
      <c r="D10" s="622"/>
      <c r="E10" s="622"/>
      <c r="F10" s="622"/>
      <c r="G10" s="622"/>
      <c r="H10" s="622"/>
      <c r="I10" s="622"/>
    </row>
    <row r="11" spans="1:9" ht="15">
      <c r="A11" s="621" t="s">
        <v>228</v>
      </c>
      <c r="B11" s="621" t="s">
        <v>4456</v>
      </c>
      <c r="C11" s="621" t="s">
        <v>222</v>
      </c>
      <c r="D11" s="622">
        <v>1</v>
      </c>
      <c r="E11" s="672">
        <v>0</v>
      </c>
      <c r="F11" s="622">
        <f>D11*E11</f>
        <v>0</v>
      </c>
      <c r="G11" s="622">
        <v>0</v>
      </c>
      <c r="H11" s="622">
        <f>D11*G11</f>
        <v>0</v>
      </c>
      <c r="I11" s="622">
        <f>F11+H11</f>
        <v>0</v>
      </c>
    </row>
    <row r="12" spans="1:9" ht="15">
      <c r="A12" s="621" t="s">
        <v>3449</v>
      </c>
      <c r="B12" s="621" t="s">
        <v>4457</v>
      </c>
      <c r="C12" s="621" t="s">
        <v>3449</v>
      </c>
      <c r="D12" s="622"/>
      <c r="E12" s="622"/>
      <c r="F12" s="622"/>
      <c r="G12" s="622"/>
      <c r="H12" s="622"/>
      <c r="I12" s="622"/>
    </row>
    <row r="13" spans="1:9" ht="15">
      <c r="A13" s="621" t="s">
        <v>385</v>
      </c>
      <c r="B13" s="621" t="s">
        <v>4458</v>
      </c>
      <c r="C13" s="621" t="s">
        <v>222</v>
      </c>
      <c r="D13" s="622">
        <v>2</v>
      </c>
      <c r="E13" s="672">
        <v>0</v>
      </c>
      <c r="F13" s="622">
        <f aca="true" t="shared" si="0" ref="F13:F19">D13*E13</f>
        <v>0</v>
      </c>
      <c r="G13" s="672">
        <v>0</v>
      </c>
      <c r="H13" s="622">
        <f aca="true" t="shared" si="1" ref="H13:H19">D13*G13</f>
        <v>0</v>
      </c>
      <c r="I13" s="622">
        <f aca="true" t="shared" si="2" ref="I13:I19">F13+H13</f>
        <v>0</v>
      </c>
    </row>
    <row r="14" spans="1:9" ht="15">
      <c r="A14" s="621" t="s">
        <v>727</v>
      </c>
      <c r="B14" s="621" t="s">
        <v>4459</v>
      </c>
      <c r="C14" s="621" t="s">
        <v>222</v>
      </c>
      <c r="D14" s="622">
        <v>1</v>
      </c>
      <c r="E14" s="672">
        <v>0</v>
      </c>
      <c r="F14" s="622">
        <f t="shared" si="0"/>
        <v>0</v>
      </c>
      <c r="G14" s="672">
        <v>0</v>
      </c>
      <c r="H14" s="622">
        <f t="shared" si="1"/>
        <v>0</v>
      </c>
      <c r="I14" s="622">
        <f t="shared" si="2"/>
        <v>0</v>
      </c>
    </row>
    <row r="15" spans="1:9" ht="15">
      <c r="A15" s="621" t="s">
        <v>931</v>
      </c>
      <c r="B15" s="621" t="s">
        <v>4460</v>
      </c>
      <c r="C15" s="621" t="s">
        <v>222</v>
      </c>
      <c r="D15" s="622">
        <v>12</v>
      </c>
      <c r="E15" s="672">
        <v>0</v>
      </c>
      <c r="F15" s="622">
        <f t="shared" si="0"/>
        <v>0</v>
      </c>
      <c r="G15" s="672">
        <v>0</v>
      </c>
      <c r="H15" s="622">
        <f t="shared" si="1"/>
        <v>0</v>
      </c>
      <c r="I15" s="622">
        <f t="shared" si="2"/>
        <v>0</v>
      </c>
    </row>
    <row r="16" spans="1:9" ht="15">
      <c r="A16" s="621" t="s">
        <v>4461</v>
      </c>
      <c r="B16" s="621" t="s">
        <v>4462</v>
      </c>
      <c r="C16" s="621" t="s">
        <v>222</v>
      </c>
      <c r="D16" s="622">
        <v>5</v>
      </c>
      <c r="E16" s="672">
        <v>0</v>
      </c>
      <c r="F16" s="622">
        <f t="shared" si="0"/>
        <v>0</v>
      </c>
      <c r="G16" s="672">
        <v>0</v>
      </c>
      <c r="H16" s="622">
        <f t="shared" si="1"/>
        <v>0</v>
      </c>
      <c r="I16" s="622">
        <f t="shared" si="2"/>
        <v>0</v>
      </c>
    </row>
    <row r="17" spans="1:9" ht="15">
      <c r="A17" s="621" t="s">
        <v>4463</v>
      </c>
      <c r="B17" s="621" t="s">
        <v>4464</v>
      </c>
      <c r="C17" s="621" t="s">
        <v>222</v>
      </c>
      <c r="D17" s="622">
        <v>1</v>
      </c>
      <c r="E17" s="672">
        <v>0</v>
      </c>
      <c r="F17" s="622">
        <f t="shared" si="0"/>
        <v>0</v>
      </c>
      <c r="G17" s="672">
        <v>0</v>
      </c>
      <c r="H17" s="622">
        <f t="shared" si="1"/>
        <v>0</v>
      </c>
      <c r="I17" s="622">
        <f t="shared" si="2"/>
        <v>0</v>
      </c>
    </row>
    <row r="18" spans="1:9" ht="15">
      <c r="A18" s="621" t="s">
        <v>4465</v>
      </c>
      <c r="B18" s="621" t="s">
        <v>4466</v>
      </c>
      <c r="C18" s="621" t="s">
        <v>222</v>
      </c>
      <c r="D18" s="622">
        <v>35</v>
      </c>
      <c r="E18" s="672">
        <v>0</v>
      </c>
      <c r="F18" s="622">
        <f t="shared" si="0"/>
        <v>0</v>
      </c>
      <c r="G18" s="672">
        <v>0</v>
      </c>
      <c r="H18" s="622">
        <f t="shared" si="1"/>
        <v>0</v>
      </c>
      <c r="I18" s="622">
        <f t="shared" si="2"/>
        <v>0</v>
      </c>
    </row>
    <row r="19" spans="1:9" ht="15">
      <c r="A19" s="621" t="s">
        <v>2731</v>
      </c>
      <c r="B19" s="621" t="s">
        <v>4467</v>
      </c>
      <c r="C19" s="621" t="s">
        <v>222</v>
      </c>
      <c r="D19" s="622">
        <v>1</v>
      </c>
      <c r="E19" s="672">
        <v>0</v>
      </c>
      <c r="F19" s="622">
        <f t="shared" si="0"/>
        <v>0</v>
      </c>
      <c r="G19" s="672">
        <v>0</v>
      </c>
      <c r="H19" s="622">
        <f t="shared" si="1"/>
        <v>0</v>
      </c>
      <c r="I19" s="622">
        <f t="shared" si="2"/>
        <v>0</v>
      </c>
    </row>
    <row r="20" spans="1:9" ht="15">
      <c r="A20" s="621" t="s">
        <v>3449</v>
      </c>
      <c r="B20" s="621" t="s">
        <v>4468</v>
      </c>
      <c r="C20" s="621" t="s">
        <v>3449</v>
      </c>
      <c r="D20" s="622"/>
      <c r="E20" s="622"/>
      <c r="F20" s="622"/>
      <c r="G20" s="622"/>
      <c r="H20" s="622"/>
      <c r="I20" s="622"/>
    </row>
    <row r="21" spans="1:9" ht="15">
      <c r="A21" s="621" t="s">
        <v>3449</v>
      </c>
      <c r="B21" s="621" t="s">
        <v>4469</v>
      </c>
      <c r="C21" s="621" t="s">
        <v>3449</v>
      </c>
      <c r="D21" s="622"/>
      <c r="E21" s="622"/>
      <c r="F21" s="622"/>
      <c r="G21" s="622"/>
      <c r="H21" s="622"/>
      <c r="I21" s="622"/>
    </row>
    <row r="22" spans="1:9" ht="15">
      <c r="A22" s="621" t="s">
        <v>3449</v>
      </c>
      <c r="B22" s="621" t="s">
        <v>4470</v>
      </c>
      <c r="C22" s="621" t="s">
        <v>3449</v>
      </c>
      <c r="D22" s="622"/>
      <c r="E22" s="622"/>
      <c r="F22" s="622"/>
      <c r="G22" s="622"/>
      <c r="H22" s="622"/>
      <c r="I22" s="622"/>
    </row>
    <row r="23" spans="1:9" ht="15">
      <c r="A23" s="621" t="s">
        <v>35</v>
      </c>
      <c r="B23" s="621" t="s">
        <v>4471</v>
      </c>
      <c r="C23" s="621" t="s">
        <v>222</v>
      </c>
      <c r="D23" s="622">
        <v>1</v>
      </c>
      <c r="E23" s="672">
        <v>0</v>
      </c>
      <c r="F23" s="622">
        <f>D23*E23</f>
        <v>0</v>
      </c>
      <c r="G23" s="672">
        <v>0</v>
      </c>
      <c r="H23" s="622">
        <f>D23*G23</f>
        <v>0</v>
      </c>
      <c r="I23" s="622">
        <f>F23+H23</f>
        <v>0</v>
      </c>
    </row>
    <row r="24" spans="1:9" ht="15">
      <c r="A24" s="621" t="s">
        <v>3449</v>
      </c>
      <c r="B24" s="621" t="s">
        <v>4472</v>
      </c>
      <c r="C24" s="621" t="s">
        <v>3449</v>
      </c>
      <c r="D24" s="622"/>
      <c r="E24" s="622"/>
      <c r="F24" s="622"/>
      <c r="G24" s="622"/>
      <c r="H24" s="622"/>
      <c r="I24" s="622"/>
    </row>
    <row r="25" spans="1:9" ht="15">
      <c r="A25" s="621" t="s">
        <v>3449</v>
      </c>
      <c r="B25" s="621" t="s">
        <v>4473</v>
      </c>
      <c r="C25" s="621" t="s">
        <v>3449</v>
      </c>
      <c r="D25" s="622"/>
      <c r="E25" s="622"/>
      <c r="F25" s="622"/>
      <c r="G25" s="622"/>
      <c r="H25" s="622"/>
      <c r="I25" s="622"/>
    </row>
    <row r="26" spans="1:9" ht="15">
      <c r="A26" s="621" t="s">
        <v>3449</v>
      </c>
      <c r="B26" s="621" t="s">
        <v>4474</v>
      </c>
      <c r="C26" s="621" t="s">
        <v>3449</v>
      </c>
      <c r="D26" s="622"/>
      <c r="E26" s="622"/>
      <c r="F26" s="622"/>
      <c r="G26" s="622"/>
      <c r="H26" s="622"/>
      <c r="I26" s="622"/>
    </row>
    <row r="27" spans="1:9" ht="15">
      <c r="A27" s="621" t="s">
        <v>37</v>
      </c>
      <c r="B27" s="621" t="s">
        <v>4475</v>
      </c>
      <c r="C27" s="621" t="s">
        <v>222</v>
      </c>
      <c r="D27" s="622">
        <v>1</v>
      </c>
      <c r="E27" s="672">
        <v>0</v>
      </c>
      <c r="F27" s="622">
        <f>D27*E27</f>
        <v>0</v>
      </c>
      <c r="G27" s="672">
        <v>0</v>
      </c>
      <c r="H27" s="622">
        <f>D27*G27</f>
        <v>0</v>
      </c>
      <c r="I27" s="622">
        <f>F27+H27</f>
        <v>0</v>
      </c>
    </row>
    <row r="28" spans="1:9" ht="15">
      <c r="A28" s="621" t="s">
        <v>40</v>
      </c>
      <c r="B28" s="621" t="s">
        <v>4476</v>
      </c>
      <c r="C28" s="621" t="s">
        <v>222</v>
      </c>
      <c r="D28" s="622">
        <v>1</v>
      </c>
      <c r="E28" s="672">
        <v>0</v>
      </c>
      <c r="F28" s="622">
        <f>D28*E28</f>
        <v>0</v>
      </c>
      <c r="G28" s="672">
        <v>0</v>
      </c>
      <c r="H28" s="622">
        <f>D28*G28</f>
        <v>0</v>
      </c>
      <c r="I28" s="622">
        <f>F28+H28</f>
        <v>0</v>
      </c>
    </row>
    <row r="29" spans="1:9" ht="15">
      <c r="A29" s="621" t="s">
        <v>3449</v>
      </c>
      <c r="B29" s="621" t="s">
        <v>4477</v>
      </c>
      <c r="C29" s="621" t="s">
        <v>3449</v>
      </c>
      <c r="D29" s="622"/>
      <c r="E29" s="622"/>
      <c r="F29" s="622"/>
      <c r="G29" s="622"/>
      <c r="H29" s="622"/>
      <c r="I29" s="622"/>
    </row>
    <row r="30" spans="1:9" ht="15">
      <c r="A30" s="621" t="s">
        <v>41</v>
      </c>
      <c r="B30" s="621" t="s">
        <v>4478</v>
      </c>
      <c r="C30" s="621" t="s">
        <v>222</v>
      </c>
      <c r="D30" s="622">
        <v>3</v>
      </c>
      <c r="E30" s="672">
        <v>0</v>
      </c>
      <c r="F30" s="622">
        <f>D30*E30</f>
        <v>0</v>
      </c>
      <c r="G30" s="672">
        <v>0</v>
      </c>
      <c r="H30" s="622">
        <f>D30*G30</f>
        <v>0</v>
      </c>
      <c r="I30" s="622">
        <f>F30+H30</f>
        <v>0</v>
      </c>
    </row>
    <row r="31" spans="1:9" ht="15">
      <c r="A31" s="621" t="s">
        <v>3449</v>
      </c>
      <c r="B31" s="621" t="s">
        <v>4477</v>
      </c>
      <c r="C31" s="621" t="s">
        <v>3449</v>
      </c>
      <c r="D31" s="622"/>
      <c r="E31" s="622"/>
      <c r="F31" s="622"/>
      <c r="G31" s="622"/>
      <c r="H31" s="622"/>
      <c r="I31" s="622"/>
    </row>
    <row r="32" spans="1:9" ht="15">
      <c r="A32" s="621" t="s">
        <v>4479</v>
      </c>
      <c r="B32" s="621" t="s">
        <v>4480</v>
      </c>
      <c r="C32" s="621" t="s">
        <v>222</v>
      </c>
      <c r="D32" s="622">
        <v>1</v>
      </c>
      <c r="E32" s="622">
        <v>0</v>
      </c>
      <c r="F32" s="622">
        <f aca="true" t="shared" si="3" ref="F32:F55">D32*E32</f>
        <v>0</v>
      </c>
      <c r="G32" s="672">
        <v>0</v>
      </c>
      <c r="H32" s="622">
        <f aca="true" t="shared" si="4" ref="H32:H55">D32*G32</f>
        <v>0</v>
      </c>
      <c r="I32" s="622">
        <f aca="true" t="shared" si="5" ref="I32:I65">F32+H32</f>
        <v>0</v>
      </c>
    </row>
    <row r="33" spans="1:9" ht="15">
      <c r="A33" s="621" t="s">
        <v>4481</v>
      </c>
      <c r="B33" s="621" t="s">
        <v>4482</v>
      </c>
      <c r="C33" s="621" t="s">
        <v>222</v>
      </c>
      <c r="D33" s="622">
        <v>1</v>
      </c>
      <c r="E33" s="622">
        <v>0</v>
      </c>
      <c r="F33" s="622">
        <f t="shared" si="3"/>
        <v>0</v>
      </c>
      <c r="G33" s="672">
        <v>0</v>
      </c>
      <c r="H33" s="622">
        <f t="shared" si="4"/>
        <v>0</v>
      </c>
      <c r="I33" s="622">
        <f t="shared" si="5"/>
        <v>0</v>
      </c>
    </row>
    <row r="34" spans="1:9" ht="15">
      <c r="A34" s="621" t="s">
        <v>4483</v>
      </c>
      <c r="B34" s="621" t="s">
        <v>4484</v>
      </c>
      <c r="C34" s="621" t="s">
        <v>222</v>
      </c>
      <c r="D34" s="622">
        <v>1</v>
      </c>
      <c r="E34" s="672">
        <v>0</v>
      </c>
      <c r="F34" s="622">
        <f t="shared" si="3"/>
        <v>0</v>
      </c>
      <c r="G34" s="672">
        <v>0</v>
      </c>
      <c r="H34" s="622">
        <f t="shared" si="4"/>
        <v>0</v>
      </c>
      <c r="I34" s="622">
        <f t="shared" si="5"/>
        <v>0</v>
      </c>
    </row>
    <row r="35" spans="1:9" ht="15">
      <c r="A35" s="621" t="s">
        <v>4485</v>
      </c>
      <c r="B35" s="621" t="s">
        <v>4486</v>
      </c>
      <c r="C35" s="621" t="s">
        <v>222</v>
      </c>
      <c r="D35" s="622">
        <v>1</v>
      </c>
      <c r="E35" s="672">
        <v>0</v>
      </c>
      <c r="F35" s="622">
        <f t="shared" si="3"/>
        <v>0</v>
      </c>
      <c r="G35" s="672">
        <v>0</v>
      </c>
      <c r="H35" s="622">
        <f t="shared" si="4"/>
        <v>0</v>
      </c>
      <c r="I35" s="622">
        <f t="shared" si="5"/>
        <v>0</v>
      </c>
    </row>
    <row r="36" spans="1:9" ht="15">
      <c r="A36" s="621" t="s">
        <v>4487</v>
      </c>
      <c r="B36" s="621" t="s">
        <v>4488</v>
      </c>
      <c r="C36" s="621" t="s">
        <v>222</v>
      </c>
      <c r="D36" s="622">
        <v>3</v>
      </c>
      <c r="E36" s="672">
        <v>0</v>
      </c>
      <c r="F36" s="622">
        <f t="shared" si="3"/>
        <v>0</v>
      </c>
      <c r="G36" s="672">
        <v>0</v>
      </c>
      <c r="H36" s="622">
        <f t="shared" si="4"/>
        <v>0</v>
      </c>
      <c r="I36" s="622">
        <f t="shared" si="5"/>
        <v>0</v>
      </c>
    </row>
    <row r="37" spans="1:9" ht="15">
      <c r="A37" s="621" t="s">
        <v>4489</v>
      </c>
      <c r="B37" s="621" t="s">
        <v>4490</v>
      </c>
      <c r="C37" s="621" t="s">
        <v>222</v>
      </c>
      <c r="D37" s="622">
        <v>1</v>
      </c>
      <c r="E37" s="672">
        <v>0</v>
      </c>
      <c r="F37" s="622">
        <f t="shared" si="3"/>
        <v>0</v>
      </c>
      <c r="G37" s="672">
        <v>0</v>
      </c>
      <c r="H37" s="622">
        <f t="shared" si="4"/>
        <v>0</v>
      </c>
      <c r="I37" s="622">
        <f t="shared" si="5"/>
        <v>0</v>
      </c>
    </row>
    <row r="38" spans="1:9" ht="15">
      <c r="A38" s="621" t="s">
        <v>4491</v>
      </c>
      <c r="B38" s="621" t="s">
        <v>4492</v>
      </c>
      <c r="C38" s="621" t="s">
        <v>222</v>
      </c>
      <c r="D38" s="622">
        <v>1</v>
      </c>
      <c r="E38" s="672">
        <v>0</v>
      </c>
      <c r="F38" s="622">
        <f t="shared" si="3"/>
        <v>0</v>
      </c>
      <c r="G38" s="672">
        <v>0</v>
      </c>
      <c r="H38" s="622">
        <f t="shared" si="4"/>
        <v>0</v>
      </c>
      <c r="I38" s="622">
        <f t="shared" si="5"/>
        <v>0</v>
      </c>
    </row>
    <row r="39" spans="1:9" ht="15">
      <c r="A39" s="621" t="s">
        <v>4493</v>
      </c>
      <c r="B39" s="621" t="s">
        <v>4494</v>
      </c>
      <c r="C39" s="621" t="s">
        <v>222</v>
      </c>
      <c r="D39" s="622">
        <v>12</v>
      </c>
      <c r="E39" s="672">
        <v>0</v>
      </c>
      <c r="F39" s="622">
        <f t="shared" si="3"/>
        <v>0</v>
      </c>
      <c r="G39" s="672">
        <v>0</v>
      </c>
      <c r="H39" s="622">
        <f t="shared" si="4"/>
        <v>0</v>
      </c>
      <c r="I39" s="622">
        <f t="shared" si="5"/>
        <v>0</v>
      </c>
    </row>
    <row r="40" spans="1:9" ht="15">
      <c r="A40" s="621" t="s">
        <v>4495</v>
      </c>
      <c r="B40" s="621" t="s">
        <v>4496</v>
      </c>
      <c r="C40" s="621" t="s">
        <v>222</v>
      </c>
      <c r="D40" s="622">
        <v>3</v>
      </c>
      <c r="E40" s="672">
        <v>0</v>
      </c>
      <c r="F40" s="622">
        <f t="shared" si="3"/>
        <v>0</v>
      </c>
      <c r="G40" s="672">
        <v>0</v>
      </c>
      <c r="H40" s="622">
        <f t="shared" si="4"/>
        <v>0</v>
      </c>
      <c r="I40" s="622">
        <f t="shared" si="5"/>
        <v>0</v>
      </c>
    </row>
    <row r="41" spans="1:9" ht="15">
      <c r="A41" s="621" t="s">
        <v>4497</v>
      </c>
      <c r="B41" s="621" t="s">
        <v>4492</v>
      </c>
      <c r="C41" s="621" t="s">
        <v>222</v>
      </c>
      <c r="D41" s="622">
        <v>15</v>
      </c>
      <c r="E41" s="672">
        <v>0</v>
      </c>
      <c r="F41" s="622">
        <f t="shared" si="3"/>
        <v>0</v>
      </c>
      <c r="G41" s="672">
        <v>0</v>
      </c>
      <c r="H41" s="622">
        <f t="shared" si="4"/>
        <v>0</v>
      </c>
      <c r="I41" s="622">
        <f t="shared" si="5"/>
        <v>0</v>
      </c>
    </row>
    <row r="42" spans="1:9" ht="15">
      <c r="A42" s="621" t="s">
        <v>4498</v>
      </c>
      <c r="B42" s="621" t="s">
        <v>4499</v>
      </c>
      <c r="C42" s="621" t="s">
        <v>222</v>
      </c>
      <c r="D42" s="622">
        <v>8</v>
      </c>
      <c r="E42" s="672">
        <v>0</v>
      </c>
      <c r="F42" s="622">
        <f t="shared" si="3"/>
        <v>0</v>
      </c>
      <c r="G42" s="672">
        <v>0</v>
      </c>
      <c r="H42" s="622">
        <f t="shared" si="4"/>
        <v>0</v>
      </c>
      <c r="I42" s="622">
        <f t="shared" si="5"/>
        <v>0</v>
      </c>
    </row>
    <row r="43" spans="1:9" ht="15">
      <c r="A43" s="621" t="s">
        <v>4500</v>
      </c>
      <c r="B43" s="621" t="s">
        <v>4501</v>
      </c>
      <c r="C43" s="621" t="s">
        <v>222</v>
      </c>
      <c r="D43" s="622">
        <v>3</v>
      </c>
      <c r="E43" s="672">
        <v>0</v>
      </c>
      <c r="F43" s="622">
        <f t="shared" si="3"/>
        <v>0</v>
      </c>
      <c r="G43" s="672">
        <v>0</v>
      </c>
      <c r="H43" s="622">
        <f t="shared" si="4"/>
        <v>0</v>
      </c>
      <c r="I43" s="622">
        <f t="shared" si="5"/>
        <v>0</v>
      </c>
    </row>
    <row r="44" spans="1:9" ht="15">
      <c r="A44" s="621" t="s">
        <v>4502</v>
      </c>
      <c r="B44" s="621" t="s">
        <v>4503</v>
      </c>
      <c r="C44" s="621" t="s">
        <v>222</v>
      </c>
      <c r="D44" s="622">
        <v>6</v>
      </c>
      <c r="E44" s="672">
        <v>0</v>
      </c>
      <c r="F44" s="622">
        <f t="shared" si="3"/>
        <v>0</v>
      </c>
      <c r="G44" s="672">
        <v>0</v>
      </c>
      <c r="H44" s="622">
        <f t="shared" si="4"/>
        <v>0</v>
      </c>
      <c r="I44" s="622">
        <f t="shared" si="5"/>
        <v>0</v>
      </c>
    </row>
    <row r="45" spans="1:9" ht="15">
      <c r="A45" s="621" t="s">
        <v>4504</v>
      </c>
      <c r="B45" s="621" t="s">
        <v>4505</v>
      </c>
      <c r="C45" s="621" t="s">
        <v>222</v>
      </c>
      <c r="D45" s="622">
        <v>9</v>
      </c>
      <c r="E45" s="672">
        <v>0</v>
      </c>
      <c r="F45" s="622">
        <f t="shared" si="3"/>
        <v>0</v>
      </c>
      <c r="G45" s="672">
        <v>0</v>
      </c>
      <c r="H45" s="622">
        <f t="shared" si="4"/>
        <v>0</v>
      </c>
      <c r="I45" s="622">
        <f t="shared" si="5"/>
        <v>0</v>
      </c>
    </row>
    <row r="46" spans="1:9" ht="15">
      <c r="A46" s="621" t="s">
        <v>4506</v>
      </c>
      <c r="B46" s="621" t="s">
        <v>4507</v>
      </c>
      <c r="C46" s="621" t="s">
        <v>222</v>
      </c>
      <c r="D46" s="622">
        <v>3</v>
      </c>
      <c r="E46" s="672">
        <v>0</v>
      </c>
      <c r="F46" s="622">
        <f t="shared" si="3"/>
        <v>0</v>
      </c>
      <c r="G46" s="672">
        <v>0</v>
      </c>
      <c r="H46" s="622">
        <f t="shared" si="4"/>
        <v>0</v>
      </c>
      <c r="I46" s="622">
        <f t="shared" si="5"/>
        <v>0</v>
      </c>
    </row>
    <row r="47" spans="1:9" ht="15">
      <c r="A47" s="621" t="s">
        <v>4508</v>
      </c>
      <c r="B47" s="621" t="s">
        <v>4509</v>
      </c>
      <c r="C47" s="621" t="s">
        <v>222</v>
      </c>
      <c r="D47" s="622">
        <v>1</v>
      </c>
      <c r="E47" s="672">
        <v>0</v>
      </c>
      <c r="F47" s="622">
        <f t="shared" si="3"/>
        <v>0</v>
      </c>
      <c r="G47" s="672">
        <v>0</v>
      </c>
      <c r="H47" s="622">
        <f t="shared" si="4"/>
        <v>0</v>
      </c>
      <c r="I47" s="622">
        <f t="shared" si="5"/>
        <v>0</v>
      </c>
    </row>
    <row r="48" spans="1:9" ht="15">
      <c r="A48" s="621" t="s">
        <v>4510</v>
      </c>
      <c r="B48" s="621" t="s">
        <v>4511</v>
      </c>
      <c r="C48" s="621" t="s">
        <v>222</v>
      </c>
      <c r="D48" s="622">
        <v>1</v>
      </c>
      <c r="E48" s="672">
        <v>0</v>
      </c>
      <c r="F48" s="622">
        <f t="shared" si="3"/>
        <v>0</v>
      </c>
      <c r="G48" s="672">
        <v>0</v>
      </c>
      <c r="H48" s="622">
        <f t="shared" si="4"/>
        <v>0</v>
      </c>
      <c r="I48" s="622">
        <f t="shared" si="5"/>
        <v>0</v>
      </c>
    </row>
    <row r="49" spans="1:9" ht="15">
      <c r="A49" s="621" t="s">
        <v>4512</v>
      </c>
      <c r="B49" s="621" t="s">
        <v>4513</v>
      </c>
      <c r="C49" s="621" t="s">
        <v>222</v>
      </c>
      <c r="D49" s="622">
        <v>3</v>
      </c>
      <c r="E49" s="672">
        <v>0</v>
      </c>
      <c r="F49" s="622">
        <f t="shared" si="3"/>
        <v>0</v>
      </c>
      <c r="G49" s="622">
        <v>0</v>
      </c>
      <c r="H49" s="622">
        <f t="shared" si="4"/>
        <v>0</v>
      </c>
      <c r="I49" s="622">
        <f t="shared" si="5"/>
        <v>0</v>
      </c>
    </row>
    <row r="50" spans="1:9" ht="15">
      <c r="A50" s="621" t="s">
        <v>4514</v>
      </c>
      <c r="B50" s="621" t="s">
        <v>4515</v>
      </c>
      <c r="C50" s="621" t="s">
        <v>222</v>
      </c>
      <c r="D50" s="622">
        <v>3</v>
      </c>
      <c r="E50" s="672">
        <v>0</v>
      </c>
      <c r="F50" s="622">
        <f t="shared" si="3"/>
        <v>0</v>
      </c>
      <c r="G50" s="622">
        <v>0</v>
      </c>
      <c r="H50" s="622">
        <f t="shared" si="4"/>
        <v>0</v>
      </c>
      <c r="I50" s="622">
        <f t="shared" si="5"/>
        <v>0</v>
      </c>
    </row>
    <row r="51" spans="1:9" ht="15">
      <c r="A51" s="621" t="s">
        <v>4516</v>
      </c>
      <c r="B51" s="621" t="s">
        <v>4517</v>
      </c>
      <c r="C51" s="621" t="s">
        <v>222</v>
      </c>
      <c r="D51" s="622">
        <v>7</v>
      </c>
      <c r="E51" s="672">
        <v>0</v>
      </c>
      <c r="F51" s="622">
        <f t="shared" si="3"/>
        <v>0</v>
      </c>
      <c r="G51" s="672">
        <v>0</v>
      </c>
      <c r="H51" s="622">
        <f t="shared" si="4"/>
        <v>0</v>
      </c>
      <c r="I51" s="622">
        <f t="shared" si="5"/>
        <v>0</v>
      </c>
    </row>
    <row r="52" spans="1:9" ht="15">
      <c r="A52" s="621" t="s">
        <v>4518</v>
      </c>
      <c r="B52" s="621" t="s">
        <v>4519</v>
      </c>
      <c r="C52" s="621" t="s">
        <v>222</v>
      </c>
      <c r="D52" s="622">
        <v>5</v>
      </c>
      <c r="E52" s="672">
        <v>0</v>
      </c>
      <c r="F52" s="622">
        <f t="shared" si="3"/>
        <v>0</v>
      </c>
      <c r="G52" s="672">
        <v>0</v>
      </c>
      <c r="H52" s="622">
        <f t="shared" si="4"/>
        <v>0</v>
      </c>
      <c r="I52" s="622">
        <f t="shared" si="5"/>
        <v>0</v>
      </c>
    </row>
    <row r="53" spans="1:9" ht="15">
      <c r="A53" s="621" t="s">
        <v>4520</v>
      </c>
      <c r="B53" s="621" t="s">
        <v>4521</v>
      </c>
      <c r="C53" s="621" t="s">
        <v>222</v>
      </c>
      <c r="D53" s="622">
        <v>30</v>
      </c>
      <c r="E53" s="672">
        <v>0</v>
      </c>
      <c r="F53" s="622">
        <f t="shared" si="3"/>
        <v>0</v>
      </c>
      <c r="G53" s="672">
        <v>0</v>
      </c>
      <c r="H53" s="622">
        <f t="shared" si="4"/>
        <v>0</v>
      </c>
      <c r="I53" s="622">
        <f t="shared" si="5"/>
        <v>0</v>
      </c>
    </row>
    <row r="54" spans="1:9" ht="15">
      <c r="A54" s="621" t="s">
        <v>4522</v>
      </c>
      <c r="B54" s="621" t="s">
        <v>4523</v>
      </c>
      <c r="C54" s="621" t="s">
        <v>222</v>
      </c>
      <c r="D54" s="622">
        <v>18</v>
      </c>
      <c r="E54" s="672">
        <v>0</v>
      </c>
      <c r="F54" s="622">
        <f t="shared" si="3"/>
        <v>0</v>
      </c>
      <c r="G54" s="672">
        <v>0</v>
      </c>
      <c r="H54" s="622">
        <f t="shared" si="4"/>
        <v>0</v>
      </c>
      <c r="I54" s="622">
        <f t="shared" si="5"/>
        <v>0</v>
      </c>
    </row>
    <row r="55" spans="1:9" ht="15">
      <c r="A55" s="621" t="s">
        <v>4524</v>
      </c>
      <c r="B55" s="621" t="s">
        <v>4525</v>
      </c>
      <c r="C55" s="621" t="s">
        <v>222</v>
      </c>
      <c r="D55" s="622">
        <v>15</v>
      </c>
      <c r="E55" s="672">
        <v>0</v>
      </c>
      <c r="F55" s="622">
        <f t="shared" si="3"/>
        <v>0</v>
      </c>
      <c r="G55" s="672">
        <v>0</v>
      </c>
      <c r="H55" s="622">
        <f t="shared" si="4"/>
        <v>0</v>
      </c>
      <c r="I55" s="622">
        <f t="shared" si="5"/>
        <v>0</v>
      </c>
    </row>
    <row r="56" spans="1:9" ht="15">
      <c r="A56" s="621" t="s">
        <v>726</v>
      </c>
      <c r="B56" s="621" t="s">
        <v>4526</v>
      </c>
      <c r="C56" s="621" t="s">
        <v>222</v>
      </c>
      <c r="D56" s="622">
        <v>0</v>
      </c>
      <c r="E56" s="672">
        <v>0</v>
      </c>
      <c r="F56" s="622">
        <v>0</v>
      </c>
      <c r="G56" s="672">
        <v>0</v>
      </c>
      <c r="H56" s="622">
        <v>0</v>
      </c>
      <c r="I56" s="622">
        <f t="shared" si="5"/>
        <v>0</v>
      </c>
    </row>
    <row r="57" spans="1:9" ht="15">
      <c r="A57" s="621" t="s">
        <v>4527</v>
      </c>
      <c r="B57" s="621" t="s">
        <v>4528</v>
      </c>
      <c r="C57" s="621" t="s">
        <v>222</v>
      </c>
      <c r="D57" s="622">
        <v>6</v>
      </c>
      <c r="E57" s="672">
        <v>0</v>
      </c>
      <c r="F57" s="622">
        <f aca="true" t="shared" si="6" ref="F57:F65">D57*E57</f>
        <v>0</v>
      </c>
      <c r="G57" s="672">
        <v>0</v>
      </c>
      <c r="H57" s="622">
        <f aca="true" t="shared" si="7" ref="H57:H65">D57*G57</f>
        <v>0</v>
      </c>
      <c r="I57" s="622">
        <f t="shared" si="5"/>
        <v>0</v>
      </c>
    </row>
    <row r="58" spans="1:9" ht="15">
      <c r="A58" s="621" t="s">
        <v>4529</v>
      </c>
      <c r="B58" s="621" t="s">
        <v>4530</v>
      </c>
      <c r="C58" s="621" t="s">
        <v>222</v>
      </c>
      <c r="D58" s="622">
        <v>3</v>
      </c>
      <c r="E58" s="672">
        <v>0</v>
      </c>
      <c r="F58" s="622">
        <f t="shared" si="6"/>
        <v>0</v>
      </c>
      <c r="G58" s="672">
        <v>0</v>
      </c>
      <c r="H58" s="622">
        <f t="shared" si="7"/>
        <v>0</v>
      </c>
      <c r="I58" s="622">
        <f t="shared" si="5"/>
        <v>0</v>
      </c>
    </row>
    <row r="59" spans="1:9" ht="15">
      <c r="A59" s="621" t="s">
        <v>4531</v>
      </c>
      <c r="B59" s="621" t="s">
        <v>4532</v>
      </c>
      <c r="C59" s="621" t="s">
        <v>222</v>
      </c>
      <c r="D59" s="622">
        <v>10</v>
      </c>
      <c r="E59" s="672">
        <v>0</v>
      </c>
      <c r="F59" s="622">
        <f t="shared" si="6"/>
        <v>0</v>
      </c>
      <c r="G59" s="672">
        <v>0</v>
      </c>
      <c r="H59" s="622">
        <f t="shared" si="7"/>
        <v>0</v>
      </c>
      <c r="I59" s="622">
        <f t="shared" si="5"/>
        <v>0</v>
      </c>
    </row>
    <row r="60" spans="1:9" ht="15">
      <c r="A60" s="621" t="s">
        <v>4533</v>
      </c>
      <c r="B60" s="621" t="s">
        <v>4534</v>
      </c>
      <c r="C60" s="621" t="s">
        <v>222</v>
      </c>
      <c r="D60" s="622">
        <v>2</v>
      </c>
      <c r="E60" s="672">
        <v>0</v>
      </c>
      <c r="F60" s="622">
        <f t="shared" si="6"/>
        <v>0</v>
      </c>
      <c r="G60" s="672">
        <v>0</v>
      </c>
      <c r="H60" s="622">
        <f t="shared" si="7"/>
        <v>0</v>
      </c>
      <c r="I60" s="622">
        <f t="shared" si="5"/>
        <v>0</v>
      </c>
    </row>
    <row r="61" spans="1:9" ht="15">
      <c r="A61" s="621" t="s">
        <v>4535</v>
      </c>
      <c r="B61" s="621" t="s">
        <v>4536</v>
      </c>
      <c r="C61" s="621" t="s">
        <v>222</v>
      </c>
      <c r="D61" s="622">
        <v>7</v>
      </c>
      <c r="E61" s="672">
        <v>0</v>
      </c>
      <c r="F61" s="622">
        <f t="shared" si="6"/>
        <v>0</v>
      </c>
      <c r="G61" s="672">
        <v>0</v>
      </c>
      <c r="H61" s="622">
        <f t="shared" si="7"/>
        <v>0</v>
      </c>
      <c r="I61" s="622">
        <f t="shared" si="5"/>
        <v>0</v>
      </c>
    </row>
    <row r="62" spans="1:9" ht="15">
      <c r="A62" s="621" t="s">
        <v>4537</v>
      </c>
      <c r="B62" s="621" t="s">
        <v>4538</v>
      </c>
      <c r="C62" s="621" t="s">
        <v>222</v>
      </c>
      <c r="D62" s="622">
        <v>1</v>
      </c>
      <c r="E62" s="672">
        <v>0</v>
      </c>
      <c r="F62" s="622">
        <f t="shared" si="6"/>
        <v>0</v>
      </c>
      <c r="G62" s="672">
        <v>0</v>
      </c>
      <c r="H62" s="622">
        <f t="shared" si="7"/>
        <v>0</v>
      </c>
      <c r="I62" s="622">
        <f t="shared" si="5"/>
        <v>0</v>
      </c>
    </row>
    <row r="63" spans="1:9" ht="15">
      <c r="A63" s="621" t="s">
        <v>4539</v>
      </c>
      <c r="B63" s="621" t="s">
        <v>4540</v>
      </c>
      <c r="C63" s="621" t="s">
        <v>222</v>
      </c>
      <c r="D63" s="622">
        <v>1</v>
      </c>
      <c r="E63" s="672">
        <v>0</v>
      </c>
      <c r="F63" s="622">
        <f t="shared" si="6"/>
        <v>0</v>
      </c>
      <c r="G63" s="672">
        <v>0</v>
      </c>
      <c r="H63" s="622">
        <f t="shared" si="7"/>
        <v>0</v>
      </c>
      <c r="I63" s="622">
        <f t="shared" si="5"/>
        <v>0</v>
      </c>
    </row>
    <row r="64" spans="1:9" ht="15">
      <c r="A64" s="621" t="s">
        <v>4541</v>
      </c>
      <c r="B64" s="621" t="s">
        <v>4542</v>
      </c>
      <c r="C64" s="621" t="s">
        <v>222</v>
      </c>
      <c r="D64" s="622">
        <v>2</v>
      </c>
      <c r="E64" s="672">
        <v>0</v>
      </c>
      <c r="F64" s="622">
        <f t="shared" si="6"/>
        <v>0</v>
      </c>
      <c r="G64" s="672">
        <v>0</v>
      </c>
      <c r="H64" s="622">
        <f t="shared" si="7"/>
        <v>0</v>
      </c>
      <c r="I64" s="622">
        <f t="shared" si="5"/>
        <v>0</v>
      </c>
    </row>
    <row r="65" spans="1:9" ht="15">
      <c r="A65" s="621" t="s">
        <v>4543</v>
      </c>
      <c r="B65" s="621" t="s">
        <v>4544</v>
      </c>
      <c r="C65" s="621" t="s">
        <v>4545</v>
      </c>
      <c r="D65" s="622">
        <v>1</v>
      </c>
      <c r="E65" s="672">
        <v>0</v>
      </c>
      <c r="F65" s="622">
        <f t="shared" si="6"/>
        <v>0</v>
      </c>
      <c r="G65" s="672">
        <v>0</v>
      </c>
      <c r="H65" s="622">
        <f t="shared" si="7"/>
        <v>0</v>
      </c>
      <c r="I65" s="622">
        <f t="shared" si="5"/>
        <v>0</v>
      </c>
    </row>
    <row r="66" spans="1:9" ht="15">
      <c r="A66" s="621" t="s">
        <v>4543</v>
      </c>
      <c r="B66" s="621" t="s">
        <v>4548</v>
      </c>
      <c r="C66" s="621" t="s">
        <v>2800</v>
      </c>
      <c r="D66" s="672">
        <v>7</v>
      </c>
      <c r="E66" s="673">
        <f>SUM(F8:F65)/100</f>
        <v>0</v>
      </c>
      <c r="F66" s="671">
        <f>D66*E66</f>
        <v>0</v>
      </c>
      <c r="G66" s="673">
        <f>SUM(H8:H65)/100</f>
        <v>0</v>
      </c>
      <c r="H66" s="622">
        <f>D66*G66</f>
        <v>0</v>
      </c>
      <c r="I66" s="622">
        <f>F66+H66</f>
        <v>0</v>
      </c>
    </row>
    <row r="67" spans="1:9" ht="15">
      <c r="A67" s="621" t="s">
        <v>3449</v>
      </c>
      <c r="B67" s="621" t="s">
        <v>4549</v>
      </c>
      <c r="C67" s="621" t="s">
        <v>3449</v>
      </c>
      <c r="D67" s="622"/>
      <c r="E67" s="622"/>
      <c r="F67" s="622"/>
      <c r="G67" s="622"/>
      <c r="H67" s="622"/>
      <c r="I67" s="622"/>
    </row>
    <row r="68" spans="1:9" s="625" customFormat="1" ht="12.75">
      <c r="A68" s="623" t="s">
        <v>3449</v>
      </c>
      <c r="B68" s="623" t="s">
        <v>4550</v>
      </c>
      <c r="C68" s="623" t="s">
        <v>3449</v>
      </c>
      <c r="D68" s="624"/>
      <c r="E68" s="624"/>
      <c r="F68" s="624">
        <f>SUM(F5:F67)</f>
        <v>0</v>
      </c>
      <c r="G68" s="624"/>
      <c r="H68" s="624">
        <f>SUM(H5:H67)</f>
        <v>0</v>
      </c>
      <c r="I68" s="624">
        <f>SUM(I5:I67)</f>
        <v>0</v>
      </c>
    </row>
    <row r="69" spans="1:9" ht="15">
      <c r="A69" s="621" t="s">
        <v>3449</v>
      </c>
      <c r="B69" s="621" t="s">
        <v>3449</v>
      </c>
      <c r="C69" s="621" t="s">
        <v>3449</v>
      </c>
      <c r="D69" s="622"/>
      <c r="E69" s="622"/>
      <c r="F69" s="622"/>
      <c r="G69" s="622"/>
      <c r="H69" s="622"/>
      <c r="I69" s="622"/>
    </row>
    <row r="70" spans="1:9" ht="15">
      <c r="A70" s="619" t="s">
        <v>3449</v>
      </c>
      <c r="B70" s="619" t="s">
        <v>4551</v>
      </c>
      <c r="C70" s="619" t="s">
        <v>3449</v>
      </c>
      <c r="D70" s="620"/>
      <c r="E70" s="620"/>
      <c r="F70" s="620"/>
      <c r="G70" s="620"/>
      <c r="H70" s="620"/>
      <c r="I70" s="620"/>
    </row>
    <row r="71" spans="1:9" ht="15">
      <c r="A71" s="621" t="s">
        <v>3449</v>
      </c>
      <c r="B71" s="621" t="s">
        <v>3449</v>
      </c>
      <c r="C71" s="621" t="s">
        <v>3449</v>
      </c>
      <c r="D71" s="622"/>
      <c r="E71" s="622"/>
      <c r="F71" s="622"/>
      <c r="G71" s="622"/>
      <c r="H71" s="622"/>
      <c r="I71" s="622"/>
    </row>
    <row r="72" spans="1:9" ht="15">
      <c r="A72" s="621" t="s">
        <v>3449</v>
      </c>
      <c r="B72" s="621" t="s">
        <v>4452</v>
      </c>
      <c r="C72" s="621" t="s">
        <v>3449</v>
      </c>
      <c r="D72" s="622"/>
      <c r="E72" s="622"/>
      <c r="F72" s="622"/>
      <c r="G72" s="622"/>
      <c r="H72" s="622"/>
      <c r="I72" s="622"/>
    </row>
    <row r="73" spans="1:9" ht="15">
      <c r="A73" s="621" t="s">
        <v>4552</v>
      </c>
      <c r="B73" s="621" t="s">
        <v>4453</v>
      </c>
      <c r="C73" s="621" t="s">
        <v>222</v>
      </c>
      <c r="D73" s="622">
        <v>1</v>
      </c>
      <c r="E73" s="672">
        <v>0</v>
      </c>
      <c r="F73" s="622">
        <f>D73*E73</f>
        <v>0</v>
      </c>
      <c r="G73" s="622">
        <v>0</v>
      </c>
      <c r="H73" s="622">
        <f>D73*G73</f>
        <v>0</v>
      </c>
      <c r="I73" s="622">
        <f>F73+H73</f>
        <v>0</v>
      </c>
    </row>
    <row r="74" spans="1:9" ht="15">
      <c r="A74" s="621" t="s">
        <v>3449</v>
      </c>
      <c r="B74" s="621" t="s">
        <v>4553</v>
      </c>
      <c r="C74" s="621" t="s">
        <v>3449</v>
      </c>
      <c r="D74" s="622"/>
      <c r="E74" s="622"/>
      <c r="F74" s="622"/>
      <c r="G74" s="622"/>
      <c r="H74" s="622"/>
      <c r="I74" s="622"/>
    </row>
    <row r="75" spans="1:9" ht="15">
      <c r="A75" s="621" t="s">
        <v>3449</v>
      </c>
      <c r="B75" s="621" t="s">
        <v>4455</v>
      </c>
      <c r="C75" s="621" t="s">
        <v>3449</v>
      </c>
      <c r="D75" s="622"/>
      <c r="E75" s="622"/>
      <c r="F75" s="622"/>
      <c r="G75" s="622"/>
      <c r="H75" s="622"/>
      <c r="I75" s="622"/>
    </row>
    <row r="76" spans="1:9" ht="15">
      <c r="A76" s="621" t="s">
        <v>4554</v>
      </c>
      <c r="B76" s="621" t="s">
        <v>4458</v>
      </c>
      <c r="C76" s="621" t="s">
        <v>222</v>
      </c>
      <c r="D76" s="622">
        <v>2</v>
      </c>
      <c r="E76" s="672">
        <v>0</v>
      </c>
      <c r="F76" s="622">
        <f aca="true" t="shared" si="8" ref="F76:F81">D76*E76</f>
        <v>0</v>
      </c>
      <c r="G76" s="672">
        <v>0</v>
      </c>
      <c r="H76" s="622">
        <f aca="true" t="shared" si="9" ref="H76:H81">D76*G76</f>
        <v>0</v>
      </c>
      <c r="I76" s="622">
        <f aca="true" t="shared" si="10" ref="I76:I81">F76+H76</f>
        <v>0</v>
      </c>
    </row>
    <row r="77" spans="1:9" ht="15">
      <c r="A77" s="621" t="s">
        <v>4555</v>
      </c>
      <c r="B77" s="621" t="s">
        <v>4459</v>
      </c>
      <c r="C77" s="621" t="s">
        <v>222</v>
      </c>
      <c r="D77" s="622">
        <v>1</v>
      </c>
      <c r="E77" s="672">
        <v>0</v>
      </c>
      <c r="F77" s="622">
        <f t="shared" si="8"/>
        <v>0</v>
      </c>
      <c r="G77" s="672">
        <v>0</v>
      </c>
      <c r="H77" s="622">
        <f t="shared" si="9"/>
        <v>0</v>
      </c>
      <c r="I77" s="622">
        <f t="shared" si="10"/>
        <v>0</v>
      </c>
    </row>
    <row r="78" spans="1:9" ht="15">
      <c r="A78" s="621" t="s">
        <v>4556</v>
      </c>
      <c r="B78" s="621" t="s">
        <v>4557</v>
      </c>
      <c r="C78" s="621" t="s">
        <v>222</v>
      </c>
      <c r="D78" s="622">
        <v>3</v>
      </c>
      <c r="E78" s="672">
        <v>0</v>
      </c>
      <c r="F78" s="622">
        <f t="shared" si="8"/>
        <v>0</v>
      </c>
      <c r="G78" s="672">
        <v>0</v>
      </c>
      <c r="H78" s="622">
        <f t="shared" si="9"/>
        <v>0</v>
      </c>
      <c r="I78" s="622">
        <f t="shared" si="10"/>
        <v>0</v>
      </c>
    </row>
    <row r="79" spans="1:9" ht="15">
      <c r="A79" s="621" t="s">
        <v>4558</v>
      </c>
      <c r="B79" s="621" t="s">
        <v>4559</v>
      </c>
      <c r="C79" s="621" t="s">
        <v>222</v>
      </c>
      <c r="D79" s="622">
        <v>2</v>
      </c>
      <c r="E79" s="672">
        <v>0</v>
      </c>
      <c r="F79" s="622">
        <f t="shared" si="8"/>
        <v>0</v>
      </c>
      <c r="G79" s="672">
        <v>0</v>
      </c>
      <c r="H79" s="622">
        <f t="shared" si="9"/>
        <v>0</v>
      </c>
      <c r="I79" s="622">
        <f t="shared" si="10"/>
        <v>0</v>
      </c>
    </row>
    <row r="80" spans="1:9" ht="15">
      <c r="A80" s="621" t="s">
        <v>4560</v>
      </c>
      <c r="B80" s="621" t="s">
        <v>4466</v>
      </c>
      <c r="C80" s="621" t="s">
        <v>222</v>
      </c>
      <c r="D80" s="622">
        <v>60</v>
      </c>
      <c r="E80" s="672">
        <v>0</v>
      </c>
      <c r="F80" s="622">
        <f t="shared" si="8"/>
        <v>0</v>
      </c>
      <c r="G80" s="672">
        <v>0</v>
      </c>
      <c r="H80" s="622">
        <f t="shared" si="9"/>
        <v>0</v>
      </c>
      <c r="I80" s="622">
        <f t="shared" si="10"/>
        <v>0</v>
      </c>
    </row>
    <row r="81" spans="1:9" ht="15">
      <c r="A81" s="621" t="s">
        <v>4561</v>
      </c>
      <c r="B81" s="621" t="s">
        <v>4562</v>
      </c>
      <c r="C81" s="621" t="s">
        <v>222</v>
      </c>
      <c r="D81" s="622">
        <v>1</v>
      </c>
      <c r="E81" s="672">
        <v>0</v>
      </c>
      <c r="F81" s="622">
        <f t="shared" si="8"/>
        <v>0</v>
      </c>
      <c r="G81" s="672">
        <v>0</v>
      </c>
      <c r="H81" s="622">
        <f t="shared" si="9"/>
        <v>0</v>
      </c>
      <c r="I81" s="622">
        <f t="shared" si="10"/>
        <v>0</v>
      </c>
    </row>
    <row r="82" spans="1:9" ht="15">
      <c r="A82" s="621" t="s">
        <v>3449</v>
      </c>
      <c r="B82" s="621" t="s">
        <v>4563</v>
      </c>
      <c r="C82" s="621" t="s">
        <v>3449</v>
      </c>
      <c r="D82" s="622"/>
      <c r="E82" s="622"/>
      <c r="F82" s="622"/>
      <c r="G82" s="622"/>
      <c r="H82" s="622"/>
      <c r="I82" s="622"/>
    </row>
    <row r="83" spans="1:9" ht="15">
      <c r="A83" s="621" t="s">
        <v>3449</v>
      </c>
      <c r="B83" s="621" t="s">
        <v>4564</v>
      </c>
      <c r="C83" s="621" t="s">
        <v>3449</v>
      </c>
      <c r="D83" s="622"/>
      <c r="E83" s="622"/>
      <c r="F83" s="622"/>
      <c r="G83" s="622"/>
      <c r="H83" s="622"/>
      <c r="I83" s="622"/>
    </row>
    <row r="84" spans="1:9" ht="15">
      <c r="A84" s="621" t="s">
        <v>4565</v>
      </c>
      <c r="B84" s="621" t="s">
        <v>4484</v>
      </c>
      <c r="C84" s="621" t="s">
        <v>222</v>
      </c>
      <c r="D84" s="622">
        <v>4</v>
      </c>
      <c r="E84" s="672">
        <v>0</v>
      </c>
      <c r="F84" s="622">
        <f aca="true" t="shared" si="11" ref="F84:F98">D84*E84</f>
        <v>0</v>
      </c>
      <c r="G84" s="672">
        <v>0</v>
      </c>
      <c r="H84" s="622">
        <f aca="true" t="shared" si="12" ref="H84:H98">D84*G84</f>
        <v>0</v>
      </c>
      <c r="I84" s="622">
        <f aca="true" t="shared" si="13" ref="I84:I98">F84+H84</f>
        <v>0</v>
      </c>
    </row>
    <row r="85" spans="1:9" ht="15">
      <c r="A85" s="621" t="s">
        <v>4566</v>
      </c>
      <c r="B85" s="621" t="s">
        <v>4567</v>
      </c>
      <c r="C85" s="621" t="s">
        <v>222</v>
      </c>
      <c r="D85" s="622">
        <v>7</v>
      </c>
      <c r="E85" s="672">
        <v>0</v>
      </c>
      <c r="F85" s="622">
        <f t="shared" si="11"/>
        <v>0</v>
      </c>
      <c r="G85" s="672">
        <v>0</v>
      </c>
      <c r="H85" s="622">
        <f t="shared" si="12"/>
        <v>0</v>
      </c>
      <c r="I85" s="622">
        <f t="shared" si="13"/>
        <v>0</v>
      </c>
    </row>
    <row r="86" spans="1:9" ht="15">
      <c r="A86" s="621" t="s">
        <v>4568</v>
      </c>
      <c r="B86" s="621" t="s">
        <v>4569</v>
      </c>
      <c r="C86" s="621" t="s">
        <v>222</v>
      </c>
      <c r="D86" s="622">
        <v>11</v>
      </c>
      <c r="E86" s="672">
        <v>0</v>
      </c>
      <c r="F86" s="622">
        <f t="shared" si="11"/>
        <v>0</v>
      </c>
      <c r="G86" s="672">
        <v>0</v>
      </c>
      <c r="H86" s="622">
        <f t="shared" si="12"/>
        <v>0</v>
      </c>
      <c r="I86" s="622">
        <f t="shared" si="13"/>
        <v>0</v>
      </c>
    </row>
    <row r="87" spans="1:9" ht="15">
      <c r="A87" s="621" t="s">
        <v>943</v>
      </c>
      <c r="B87" s="621" t="s">
        <v>4570</v>
      </c>
      <c r="C87" s="621" t="s">
        <v>222</v>
      </c>
      <c r="D87" s="622">
        <v>1</v>
      </c>
      <c r="E87" s="672">
        <v>0</v>
      </c>
      <c r="F87" s="622">
        <f t="shared" si="11"/>
        <v>0</v>
      </c>
      <c r="G87" s="672">
        <v>0</v>
      </c>
      <c r="H87" s="622">
        <f t="shared" si="12"/>
        <v>0</v>
      </c>
      <c r="I87" s="622">
        <f t="shared" si="13"/>
        <v>0</v>
      </c>
    </row>
    <row r="88" spans="1:9" ht="15">
      <c r="A88" s="621" t="s">
        <v>1087</v>
      </c>
      <c r="B88" s="621" t="s">
        <v>4571</v>
      </c>
      <c r="C88" s="621" t="s">
        <v>4572</v>
      </c>
      <c r="D88" s="622">
        <v>2</v>
      </c>
      <c r="E88" s="672">
        <v>0</v>
      </c>
      <c r="F88" s="622">
        <f t="shared" si="11"/>
        <v>0</v>
      </c>
      <c r="G88" s="672">
        <v>0</v>
      </c>
      <c r="H88" s="622">
        <f t="shared" si="12"/>
        <v>0</v>
      </c>
      <c r="I88" s="622">
        <f t="shared" si="13"/>
        <v>0</v>
      </c>
    </row>
    <row r="89" spans="1:9" ht="15">
      <c r="A89" s="621" t="s">
        <v>1134</v>
      </c>
      <c r="B89" s="621" t="s">
        <v>4573</v>
      </c>
      <c r="C89" s="621" t="s">
        <v>4572</v>
      </c>
      <c r="D89" s="622">
        <v>1</v>
      </c>
      <c r="E89" s="672">
        <v>0</v>
      </c>
      <c r="F89" s="622">
        <f t="shared" si="11"/>
        <v>0</v>
      </c>
      <c r="G89" s="672">
        <v>0</v>
      </c>
      <c r="H89" s="622">
        <f t="shared" si="12"/>
        <v>0</v>
      </c>
      <c r="I89" s="622">
        <f t="shared" si="13"/>
        <v>0</v>
      </c>
    </row>
    <row r="90" spans="1:9" ht="15">
      <c r="A90" s="621" t="s">
        <v>1240</v>
      </c>
      <c r="B90" s="621" t="s">
        <v>4574</v>
      </c>
      <c r="C90" s="621" t="s">
        <v>222</v>
      </c>
      <c r="D90" s="622">
        <v>1</v>
      </c>
      <c r="E90" s="672">
        <v>0</v>
      </c>
      <c r="F90" s="622">
        <f t="shared" si="11"/>
        <v>0</v>
      </c>
      <c r="G90" s="672">
        <v>0</v>
      </c>
      <c r="H90" s="622">
        <f t="shared" si="12"/>
        <v>0</v>
      </c>
      <c r="I90" s="622">
        <f t="shared" si="13"/>
        <v>0</v>
      </c>
    </row>
    <row r="91" spans="1:9" ht="15">
      <c r="A91" s="621" t="s">
        <v>4575</v>
      </c>
      <c r="B91" s="621" t="s">
        <v>4576</v>
      </c>
      <c r="C91" s="621" t="s">
        <v>222</v>
      </c>
      <c r="D91" s="622">
        <v>5</v>
      </c>
      <c r="E91" s="672">
        <v>0</v>
      </c>
      <c r="F91" s="622">
        <f t="shared" si="11"/>
        <v>0</v>
      </c>
      <c r="G91" s="672">
        <v>0</v>
      </c>
      <c r="H91" s="622">
        <f t="shared" si="12"/>
        <v>0</v>
      </c>
      <c r="I91" s="622">
        <f t="shared" si="13"/>
        <v>0</v>
      </c>
    </row>
    <row r="92" spans="1:9" ht="15">
      <c r="A92" s="621" t="s">
        <v>4577</v>
      </c>
      <c r="B92" s="621" t="s">
        <v>4578</v>
      </c>
      <c r="C92" s="621" t="s">
        <v>222</v>
      </c>
      <c r="D92" s="622">
        <v>6</v>
      </c>
      <c r="E92" s="672">
        <v>0</v>
      </c>
      <c r="F92" s="622">
        <f t="shared" si="11"/>
        <v>0</v>
      </c>
      <c r="G92" s="672">
        <v>0</v>
      </c>
      <c r="H92" s="622">
        <f t="shared" si="12"/>
        <v>0</v>
      </c>
      <c r="I92" s="622">
        <f t="shared" si="13"/>
        <v>0</v>
      </c>
    </row>
    <row r="93" spans="1:9" ht="15">
      <c r="A93" s="621" t="s">
        <v>4579</v>
      </c>
      <c r="B93" s="621" t="s">
        <v>4580</v>
      </c>
      <c r="C93" s="621" t="s">
        <v>222</v>
      </c>
      <c r="D93" s="622">
        <v>1</v>
      </c>
      <c r="E93" s="672">
        <v>0</v>
      </c>
      <c r="F93" s="622">
        <f t="shared" si="11"/>
        <v>0</v>
      </c>
      <c r="G93" s="672">
        <v>0</v>
      </c>
      <c r="H93" s="622">
        <f t="shared" si="12"/>
        <v>0</v>
      </c>
      <c r="I93" s="622">
        <f t="shared" si="13"/>
        <v>0</v>
      </c>
    </row>
    <row r="94" spans="1:9" ht="15">
      <c r="A94" s="621" t="s">
        <v>4581</v>
      </c>
      <c r="B94" s="621" t="s">
        <v>4582</v>
      </c>
      <c r="C94" s="621" t="s">
        <v>222</v>
      </c>
      <c r="D94" s="622">
        <v>1</v>
      </c>
      <c r="E94" s="672">
        <v>0</v>
      </c>
      <c r="F94" s="622">
        <f t="shared" si="11"/>
        <v>0</v>
      </c>
      <c r="G94" s="672">
        <v>0</v>
      </c>
      <c r="H94" s="622">
        <f t="shared" si="12"/>
        <v>0</v>
      </c>
      <c r="I94" s="622">
        <f t="shared" si="13"/>
        <v>0</v>
      </c>
    </row>
    <row r="95" spans="1:9" ht="15">
      <c r="A95" s="621" t="s">
        <v>4583</v>
      </c>
      <c r="B95" s="621" t="s">
        <v>4584</v>
      </c>
      <c r="C95" s="621" t="s">
        <v>222</v>
      </c>
      <c r="D95" s="622">
        <v>1</v>
      </c>
      <c r="E95" s="672">
        <v>0</v>
      </c>
      <c r="F95" s="622">
        <f t="shared" si="11"/>
        <v>0</v>
      </c>
      <c r="G95" s="672">
        <v>0</v>
      </c>
      <c r="H95" s="622">
        <f t="shared" si="12"/>
        <v>0</v>
      </c>
      <c r="I95" s="622">
        <f t="shared" si="13"/>
        <v>0</v>
      </c>
    </row>
    <row r="96" spans="1:9" ht="15">
      <c r="A96" s="621" t="s">
        <v>4585</v>
      </c>
      <c r="B96" s="621" t="s">
        <v>4586</v>
      </c>
      <c r="C96" s="621" t="s">
        <v>222</v>
      </c>
      <c r="D96" s="622">
        <v>1</v>
      </c>
      <c r="E96" s="672">
        <v>0</v>
      </c>
      <c r="F96" s="622">
        <f t="shared" si="11"/>
        <v>0</v>
      </c>
      <c r="G96" s="672">
        <v>0</v>
      </c>
      <c r="H96" s="622">
        <f t="shared" si="12"/>
        <v>0</v>
      </c>
      <c r="I96" s="622">
        <f t="shared" si="13"/>
        <v>0</v>
      </c>
    </row>
    <row r="97" spans="1:9" ht="15">
      <c r="A97" s="621" t="s">
        <v>4587</v>
      </c>
      <c r="B97" s="621" t="s">
        <v>4588</v>
      </c>
      <c r="C97" s="621" t="s">
        <v>222</v>
      </c>
      <c r="D97" s="622">
        <v>1</v>
      </c>
      <c r="E97" s="672">
        <v>0</v>
      </c>
      <c r="F97" s="622">
        <f t="shared" si="11"/>
        <v>0</v>
      </c>
      <c r="G97" s="672">
        <v>0</v>
      </c>
      <c r="H97" s="622">
        <f t="shared" si="12"/>
        <v>0</v>
      </c>
      <c r="I97" s="622">
        <f t="shared" si="13"/>
        <v>0</v>
      </c>
    </row>
    <row r="98" spans="1:9" ht="15">
      <c r="A98" s="621" t="s">
        <v>4589</v>
      </c>
      <c r="B98" s="621" t="s">
        <v>4590</v>
      </c>
      <c r="C98" s="621" t="s">
        <v>222</v>
      </c>
      <c r="D98" s="622">
        <v>7</v>
      </c>
      <c r="E98" s="672">
        <v>0</v>
      </c>
      <c r="F98" s="622">
        <f t="shared" si="11"/>
        <v>0</v>
      </c>
      <c r="G98" s="672">
        <v>0</v>
      </c>
      <c r="H98" s="622">
        <f t="shared" si="12"/>
        <v>0</v>
      </c>
      <c r="I98" s="622">
        <f t="shared" si="13"/>
        <v>0</v>
      </c>
    </row>
    <row r="99" spans="1:9" ht="15">
      <c r="A99" s="621" t="s">
        <v>3449</v>
      </c>
      <c r="B99" s="621" t="s">
        <v>4591</v>
      </c>
      <c r="C99" s="621" t="s">
        <v>3449</v>
      </c>
      <c r="D99" s="622"/>
      <c r="E99" s="622"/>
      <c r="F99" s="622"/>
      <c r="G99" s="622"/>
      <c r="H99" s="622"/>
      <c r="I99" s="622"/>
    </row>
    <row r="100" spans="1:9" ht="15">
      <c r="A100" s="621" t="s">
        <v>4592</v>
      </c>
      <c r="B100" s="621" t="s">
        <v>4593</v>
      </c>
      <c r="C100" s="621" t="s">
        <v>222</v>
      </c>
      <c r="D100" s="622">
        <v>1</v>
      </c>
      <c r="E100" s="672">
        <v>0</v>
      </c>
      <c r="F100" s="622">
        <f>D100*E100</f>
        <v>0</v>
      </c>
      <c r="G100" s="672">
        <v>0</v>
      </c>
      <c r="H100" s="622">
        <f>D100*G100</f>
        <v>0</v>
      </c>
      <c r="I100" s="622">
        <f>F100+H100</f>
        <v>0</v>
      </c>
    </row>
    <row r="101" spans="1:9" ht="15">
      <c r="A101" s="621" t="s">
        <v>4594</v>
      </c>
      <c r="B101" s="621" t="s">
        <v>4595</v>
      </c>
      <c r="C101" s="621" t="s">
        <v>222</v>
      </c>
      <c r="D101" s="622">
        <v>1</v>
      </c>
      <c r="E101" s="672">
        <v>0</v>
      </c>
      <c r="F101" s="622">
        <f>D101*E101</f>
        <v>0</v>
      </c>
      <c r="G101" s="672">
        <v>0</v>
      </c>
      <c r="H101" s="622">
        <f>D101*G101</f>
        <v>0</v>
      </c>
      <c r="I101" s="622">
        <f>F101+H101</f>
        <v>0</v>
      </c>
    </row>
    <row r="102" spans="1:9" ht="15">
      <c r="A102" s="621" t="s">
        <v>3449</v>
      </c>
      <c r="B102" s="621" t="s">
        <v>4596</v>
      </c>
      <c r="C102" s="621" t="s">
        <v>3449</v>
      </c>
      <c r="D102" s="622"/>
      <c r="E102" s="622"/>
      <c r="F102" s="622"/>
      <c r="G102" s="622"/>
      <c r="H102" s="622"/>
      <c r="I102" s="622"/>
    </row>
    <row r="103" spans="1:9" ht="15">
      <c r="A103" s="621" t="s">
        <v>4597</v>
      </c>
      <c r="B103" s="621" t="s">
        <v>4598</v>
      </c>
      <c r="C103" s="621" t="s">
        <v>222</v>
      </c>
      <c r="D103" s="622">
        <v>3</v>
      </c>
      <c r="E103" s="672">
        <v>0</v>
      </c>
      <c r="F103" s="622">
        <f>D103*E103</f>
        <v>0</v>
      </c>
      <c r="G103" s="672">
        <v>0</v>
      </c>
      <c r="H103" s="622">
        <f>D103*G103</f>
        <v>0</v>
      </c>
      <c r="I103" s="622">
        <f>F103+H103</f>
        <v>0</v>
      </c>
    </row>
    <row r="104" spans="1:9" ht="15">
      <c r="A104" s="621" t="s">
        <v>3449</v>
      </c>
      <c r="B104" s="621" t="s">
        <v>4599</v>
      </c>
      <c r="C104" s="621" t="s">
        <v>3449</v>
      </c>
      <c r="D104" s="622"/>
      <c r="E104" s="622"/>
      <c r="F104" s="622"/>
      <c r="G104" s="622"/>
      <c r="H104" s="622"/>
      <c r="I104" s="622"/>
    </row>
    <row r="105" spans="1:9" ht="15">
      <c r="A105" s="621" t="s">
        <v>4600</v>
      </c>
      <c r="B105" s="621" t="s">
        <v>4601</v>
      </c>
      <c r="C105" s="621" t="s">
        <v>222</v>
      </c>
      <c r="D105" s="622">
        <v>3</v>
      </c>
      <c r="E105" s="672">
        <v>0</v>
      </c>
      <c r="F105" s="622">
        <f aca="true" t="shared" si="14" ref="F105:F117">D105*E105</f>
        <v>0</v>
      </c>
      <c r="G105" s="672">
        <v>0</v>
      </c>
      <c r="H105" s="622">
        <f aca="true" t="shared" si="15" ref="H105:H117">D105*G105</f>
        <v>0</v>
      </c>
      <c r="I105" s="622">
        <f aca="true" t="shared" si="16" ref="I105:I117">F105+H105</f>
        <v>0</v>
      </c>
    </row>
    <row r="106" spans="1:9" ht="15">
      <c r="A106" s="621" t="s">
        <v>4602</v>
      </c>
      <c r="B106" s="621" t="s">
        <v>4603</v>
      </c>
      <c r="C106" s="621" t="s">
        <v>222</v>
      </c>
      <c r="D106" s="622">
        <v>2</v>
      </c>
      <c r="E106" s="672">
        <v>0</v>
      </c>
      <c r="F106" s="622">
        <f t="shared" si="14"/>
        <v>0</v>
      </c>
      <c r="G106" s="672">
        <v>0</v>
      </c>
      <c r="H106" s="622">
        <f t="shared" si="15"/>
        <v>0</v>
      </c>
      <c r="I106" s="622">
        <f t="shared" si="16"/>
        <v>0</v>
      </c>
    </row>
    <row r="107" spans="1:9" ht="15">
      <c r="A107" s="621" t="s">
        <v>4604</v>
      </c>
      <c r="B107" s="621" t="s">
        <v>4517</v>
      </c>
      <c r="C107" s="621" t="s">
        <v>222</v>
      </c>
      <c r="D107" s="622">
        <v>80</v>
      </c>
      <c r="E107" s="672">
        <v>0</v>
      </c>
      <c r="F107" s="622">
        <f t="shared" si="14"/>
        <v>0</v>
      </c>
      <c r="G107" s="672">
        <v>0</v>
      </c>
      <c r="H107" s="622">
        <f t="shared" si="15"/>
        <v>0</v>
      </c>
      <c r="I107" s="622">
        <f t="shared" si="16"/>
        <v>0</v>
      </c>
    </row>
    <row r="108" spans="1:9" ht="15">
      <c r="A108" s="621" t="s">
        <v>4605</v>
      </c>
      <c r="B108" s="621" t="s">
        <v>4519</v>
      </c>
      <c r="C108" s="621" t="s">
        <v>222</v>
      </c>
      <c r="D108" s="622">
        <v>9</v>
      </c>
      <c r="E108" s="672">
        <v>0</v>
      </c>
      <c r="F108" s="622">
        <f t="shared" si="14"/>
        <v>0</v>
      </c>
      <c r="G108" s="672">
        <v>0</v>
      </c>
      <c r="H108" s="622">
        <f t="shared" si="15"/>
        <v>0</v>
      </c>
      <c r="I108" s="622">
        <f t="shared" si="16"/>
        <v>0</v>
      </c>
    </row>
    <row r="109" spans="1:9" ht="15">
      <c r="A109" s="621" t="s">
        <v>4606</v>
      </c>
      <c r="B109" s="621" t="s">
        <v>4521</v>
      </c>
      <c r="C109" s="621" t="s">
        <v>222</v>
      </c>
      <c r="D109" s="622">
        <v>6</v>
      </c>
      <c r="E109" s="672">
        <v>0</v>
      </c>
      <c r="F109" s="622">
        <f t="shared" si="14"/>
        <v>0</v>
      </c>
      <c r="G109" s="672">
        <v>0</v>
      </c>
      <c r="H109" s="622">
        <f t="shared" si="15"/>
        <v>0</v>
      </c>
      <c r="I109" s="622">
        <f t="shared" si="16"/>
        <v>0</v>
      </c>
    </row>
    <row r="110" spans="1:9" ht="15">
      <c r="A110" s="621" t="s">
        <v>4607</v>
      </c>
      <c r="B110" s="621" t="s">
        <v>4523</v>
      </c>
      <c r="C110" s="621" t="s">
        <v>222</v>
      </c>
      <c r="D110" s="622">
        <v>3</v>
      </c>
      <c r="E110" s="672">
        <v>0</v>
      </c>
      <c r="F110" s="622">
        <f t="shared" si="14"/>
        <v>0</v>
      </c>
      <c r="G110" s="672">
        <v>0</v>
      </c>
      <c r="H110" s="622">
        <f t="shared" si="15"/>
        <v>0</v>
      </c>
      <c r="I110" s="622">
        <f t="shared" si="16"/>
        <v>0</v>
      </c>
    </row>
    <row r="111" spans="1:9" ht="15">
      <c r="A111" s="621" t="s">
        <v>4608</v>
      </c>
      <c r="B111" s="621" t="s">
        <v>4525</v>
      </c>
      <c r="C111" s="621" t="s">
        <v>222</v>
      </c>
      <c r="D111" s="622">
        <v>3</v>
      </c>
      <c r="E111" s="672">
        <v>0</v>
      </c>
      <c r="F111" s="622">
        <f t="shared" si="14"/>
        <v>0</v>
      </c>
      <c r="G111" s="672">
        <v>0</v>
      </c>
      <c r="H111" s="622">
        <f t="shared" si="15"/>
        <v>0</v>
      </c>
      <c r="I111" s="622">
        <f t="shared" si="16"/>
        <v>0</v>
      </c>
    </row>
    <row r="112" spans="1:9" ht="15">
      <c r="A112" s="621" t="s">
        <v>4609</v>
      </c>
      <c r="B112" s="621" t="s">
        <v>4528</v>
      </c>
      <c r="C112" s="621" t="s">
        <v>222</v>
      </c>
      <c r="D112" s="622">
        <v>3</v>
      </c>
      <c r="E112" s="672">
        <v>0</v>
      </c>
      <c r="F112" s="622">
        <f t="shared" si="14"/>
        <v>0</v>
      </c>
      <c r="G112" s="672">
        <v>0</v>
      </c>
      <c r="H112" s="622">
        <f t="shared" si="15"/>
        <v>0</v>
      </c>
      <c r="I112" s="622">
        <f t="shared" si="16"/>
        <v>0</v>
      </c>
    </row>
    <row r="113" spans="1:9" ht="15">
      <c r="A113" s="621" t="s">
        <v>4610</v>
      </c>
      <c r="B113" s="621" t="s">
        <v>4532</v>
      </c>
      <c r="C113" s="621" t="s">
        <v>222</v>
      </c>
      <c r="D113" s="622">
        <v>35</v>
      </c>
      <c r="E113" s="672">
        <v>0</v>
      </c>
      <c r="F113" s="622">
        <f t="shared" si="14"/>
        <v>0</v>
      </c>
      <c r="G113" s="672">
        <v>0</v>
      </c>
      <c r="H113" s="622">
        <f t="shared" si="15"/>
        <v>0</v>
      </c>
      <c r="I113" s="622">
        <f t="shared" si="16"/>
        <v>0</v>
      </c>
    </row>
    <row r="114" spans="1:9" ht="15">
      <c r="A114" s="621" t="s">
        <v>4611</v>
      </c>
      <c r="B114" s="621" t="s">
        <v>4534</v>
      </c>
      <c r="C114" s="621" t="s">
        <v>222</v>
      </c>
      <c r="D114" s="622">
        <v>4</v>
      </c>
      <c r="E114" s="672">
        <v>0</v>
      </c>
      <c r="F114" s="622">
        <f t="shared" si="14"/>
        <v>0</v>
      </c>
      <c r="G114" s="672">
        <v>0</v>
      </c>
      <c r="H114" s="622">
        <f t="shared" si="15"/>
        <v>0</v>
      </c>
      <c r="I114" s="622">
        <f t="shared" si="16"/>
        <v>0</v>
      </c>
    </row>
    <row r="115" spans="1:9" ht="15">
      <c r="A115" s="621" t="s">
        <v>4612</v>
      </c>
      <c r="B115" s="621" t="s">
        <v>4536</v>
      </c>
      <c r="C115" s="621" t="s">
        <v>222</v>
      </c>
      <c r="D115" s="622">
        <v>4</v>
      </c>
      <c r="E115" s="672">
        <v>0</v>
      </c>
      <c r="F115" s="622">
        <f t="shared" si="14"/>
        <v>0</v>
      </c>
      <c r="G115" s="672">
        <v>0</v>
      </c>
      <c r="H115" s="622">
        <f t="shared" si="15"/>
        <v>0</v>
      </c>
      <c r="I115" s="622">
        <f t="shared" si="16"/>
        <v>0</v>
      </c>
    </row>
    <row r="116" spans="1:9" ht="15">
      <c r="A116" s="621" t="s">
        <v>2695</v>
      </c>
      <c r="B116" s="621" t="s">
        <v>4538</v>
      </c>
      <c r="C116" s="621" t="s">
        <v>222</v>
      </c>
      <c r="D116" s="622">
        <v>1</v>
      </c>
      <c r="E116" s="672">
        <v>0</v>
      </c>
      <c r="F116" s="622">
        <f t="shared" si="14"/>
        <v>0</v>
      </c>
      <c r="G116" s="672">
        <v>0</v>
      </c>
      <c r="H116" s="622">
        <f t="shared" si="15"/>
        <v>0</v>
      </c>
      <c r="I116" s="622">
        <f t="shared" si="16"/>
        <v>0</v>
      </c>
    </row>
    <row r="117" spans="1:9" ht="15">
      <c r="A117" s="621" t="s">
        <v>4543</v>
      </c>
      <c r="B117" s="621" t="s">
        <v>4544</v>
      </c>
      <c r="C117" s="621" t="s">
        <v>4545</v>
      </c>
      <c r="D117" s="622">
        <v>1</v>
      </c>
      <c r="E117" s="672">
        <v>0</v>
      </c>
      <c r="F117" s="622">
        <f t="shared" si="14"/>
        <v>0</v>
      </c>
      <c r="G117" s="672">
        <v>0</v>
      </c>
      <c r="H117" s="622">
        <f t="shared" si="15"/>
        <v>0</v>
      </c>
      <c r="I117" s="622">
        <f t="shared" si="16"/>
        <v>0</v>
      </c>
    </row>
    <row r="118" spans="1:9" ht="15">
      <c r="A118" s="621" t="s">
        <v>4543</v>
      </c>
      <c r="B118" s="621" t="s">
        <v>4548</v>
      </c>
      <c r="C118" s="621" t="s">
        <v>2800</v>
      </c>
      <c r="D118" s="672">
        <v>7</v>
      </c>
      <c r="E118" s="622">
        <f>SUM(F73:F117)/100</f>
        <v>0</v>
      </c>
      <c r="F118" s="622">
        <f>D118*E118</f>
        <v>0</v>
      </c>
      <c r="G118" s="622">
        <f>SUM(H73:H117)/100</f>
        <v>0</v>
      </c>
      <c r="H118" s="622">
        <f>D118*G118</f>
        <v>0</v>
      </c>
      <c r="I118" s="622">
        <f>F118+H118</f>
        <v>0</v>
      </c>
    </row>
    <row r="119" spans="1:9" ht="15">
      <c r="A119" s="621" t="s">
        <v>3449</v>
      </c>
      <c r="B119" s="621" t="s">
        <v>4549</v>
      </c>
      <c r="C119" s="621" t="s">
        <v>3449</v>
      </c>
      <c r="D119" s="622"/>
      <c r="E119" s="622"/>
      <c r="F119" s="622"/>
      <c r="G119" s="622"/>
      <c r="H119" s="622"/>
      <c r="I119" s="622"/>
    </row>
    <row r="120" spans="1:9" s="625" customFormat="1" ht="12.75">
      <c r="A120" s="623" t="s">
        <v>3449</v>
      </c>
      <c r="B120" s="623" t="s">
        <v>4613</v>
      </c>
      <c r="C120" s="623" t="s">
        <v>3449</v>
      </c>
      <c r="D120" s="624"/>
      <c r="E120" s="624"/>
      <c r="F120" s="624">
        <f>SUM(F71:F119)</f>
        <v>0</v>
      </c>
      <c r="G120" s="624"/>
      <c r="H120" s="624">
        <f>SUM(H71:H119)</f>
        <v>0</v>
      </c>
      <c r="I120" s="624">
        <f>SUM(I71:I119)</f>
        <v>0</v>
      </c>
    </row>
    <row r="121" spans="1:9" ht="15">
      <c r="A121" s="621" t="s">
        <v>3449</v>
      </c>
      <c r="B121" s="621" t="s">
        <v>3449</v>
      </c>
      <c r="C121" s="621" t="s">
        <v>3449</v>
      </c>
      <c r="D121" s="622"/>
      <c r="E121" s="622"/>
      <c r="F121" s="622"/>
      <c r="G121" s="622"/>
      <c r="H121" s="622"/>
      <c r="I121" s="622"/>
    </row>
    <row r="122" spans="1:9" ht="15">
      <c r="A122" s="619" t="s">
        <v>3449</v>
      </c>
      <c r="B122" s="619" t="s">
        <v>4614</v>
      </c>
      <c r="C122" s="619" t="s">
        <v>3449</v>
      </c>
      <c r="D122" s="620"/>
      <c r="E122" s="620"/>
      <c r="F122" s="620"/>
      <c r="G122" s="620"/>
      <c r="H122" s="620"/>
      <c r="I122" s="620"/>
    </row>
    <row r="123" spans="1:9" ht="15">
      <c r="A123" s="621" t="s">
        <v>3449</v>
      </c>
      <c r="B123" s="621" t="s">
        <v>3449</v>
      </c>
      <c r="C123" s="621" t="s">
        <v>3449</v>
      </c>
      <c r="D123" s="622"/>
      <c r="E123" s="622"/>
      <c r="F123" s="622"/>
      <c r="G123" s="622"/>
      <c r="H123" s="622"/>
      <c r="I123" s="622"/>
    </row>
    <row r="124" spans="1:9" ht="15">
      <c r="A124" s="621" t="s">
        <v>3449</v>
      </c>
      <c r="B124" s="621" t="s">
        <v>4452</v>
      </c>
      <c r="C124" s="621" t="s">
        <v>3449</v>
      </c>
      <c r="D124" s="622"/>
      <c r="E124" s="622"/>
      <c r="F124" s="622"/>
      <c r="G124" s="622"/>
      <c r="H124" s="622"/>
      <c r="I124" s="622"/>
    </row>
    <row r="125" spans="1:9" ht="15">
      <c r="A125" s="621" t="s">
        <v>4615</v>
      </c>
      <c r="B125" s="621" t="s">
        <v>4616</v>
      </c>
      <c r="C125" s="621" t="s">
        <v>222</v>
      </c>
      <c r="D125" s="622">
        <v>1</v>
      </c>
      <c r="E125" s="672">
        <v>0</v>
      </c>
      <c r="F125" s="622">
        <f>D125*E125</f>
        <v>0</v>
      </c>
      <c r="G125" s="622">
        <v>0</v>
      </c>
      <c r="H125" s="622">
        <f>D125*G125</f>
        <v>0</v>
      </c>
      <c r="I125" s="622">
        <f>F125+H125</f>
        <v>0</v>
      </c>
    </row>
    <row r="126" spans="1:9" ht="15">
      <c r="A126" s="621" t="s">
        <v>3449</v>
      </c>
      <c r="B126" s="621" t="s">
        <v>4617</v>
      </c>
      <c r="C126" s="621" t="s">
        <v>3449</v>
      </c>
      <c r="D126" s="622"/>
      <c r="E126" s="622"/>
      <c r="F126" s="622"/>
      <c r="G126" s="622"/>
      <c r="H126" s="622"/>
      <c r="I126" s="622"/>
    </row>
    <row r="127" spans="1:9" ht="15">
      <c r="A127" s="621" t="s">
        <v>3449</v>
      </c>
      <c r="B127" s="621" t="s">
        <v>4618</v>
      </c>
      <c r="C127" s="621" t="s">
        <v>3449</v>
      </c>
      <c r="D127" s="622"/>
      <c r="E127" s="622"/>
      <c r="F127" s="622"/>
      <c r="G127" s="622"/>
      <c r="H127" s="622"/>
      <c r="I127" s="622"/>
    </row>
    <row r="128" spans="1:9" ht="15">
      <c r="A128" s="621" t="s">
        <v>4619</v>
      </c>
      <c r="B128" s="621" t="s">
        <v>4459</v>
      </c>
      <c r="C128" s="621" t="s">
        <v>222</v>
      </c>
      <c r="D128" s="622">
        <v>1</v>
      </c>
      <c r="E128" s="672">
        <v>0</v>
      </c>
      <c r="F128" s="622">
        <f>D128*E128</f>
        <v>0</v>
      </c>
      <c r="G128" s="672">
        <v>0</v>
      </c>
      <c r="H128" s="622">
        <f>D128*G128</f>
        <v>0</v>
      </c>
      <c r="I128" s="622">
        <f>F128+H128</f>
        <v>0</v>
      </c>
    </row>
    <row r="129" spans="1:9" ht="15">
      <c r="A129" s="621" t="s">
        <v>4620</v>
      </c>
      <c r="B129" s="621" t="s">
        <v>4466</v>
      </c>
      <c r="C129" s="621" t="s">
        <v>222</v>
      </c>
      <c r="D129" s="622">
        <v>35</v>
      </c>
      <c r="E129" s="672">
        <v>0</v>
      </c>
      <c r="F129" s="622">
        <f>D129*E129</f>
        <v>0</v>
      </c>
      <c r="G129" s="672">
        <v>0</v>
      </c>
      <c r="H129" s="622">
        <f>D129*G129</f>
        <v>0</v>
      </c>
      <c r="I129" s="622">
        <f>F129+H129</f>
        <v>0</v>
      </c>
    </row>
    <row r="130" spans="1:9" ht="15">
      <c r="A130" s="621" t="s">
        <v>4621</v>
      </c>
      <c r="B130" s="621" t="s">
        <v>4622</v>
      </c>
      <c r="C130" s="621" t="s">
        <v>222</v>
      </c>
      <c r="D130" s="622">
        <v>1</v>
      </c>
      <c r="E130" s="672">
        <v>0</v>
      </c>
      <c r="F130" s="622">
        <f>D130*E130</f>
        <v>0</v>
      </c>
      <c r="G130" s="672">
        <v>0</v>
      </c>
      <c r="H130" s="622">
        <f>D130*G130</f>
        <v>0</v>
      </c>
      <c r="I130" s="622">
        <f>F130+H130</f>
        <v>0</v>
      </c>
    </row>
    <row r="131" spans="1:9" ht="15">
      <c r="A131" s="621" t="s">
        <v>3449</v>
      </c>
      <c r="B131" s="621" t="s">
        <v>4623</v>
      </c>
      <c r="C131" s="621" t="s">
        <v>3449</v>
      </c>
      <c r="D131" s="622"/>
      <c r="E131" s="622"/>
      <c r="F131" s="622"/>
      <c r="G131" s="622"/>
      <c r="H131" s="622"/>
      <c r="I131" s="622"/>
    </row>
    <row r="132" spans="1:9" ht="15">
      <c r="A132" s="621" t="s">
        <v>4624</v>
      </c>
      <c r="B132" s="621" t="s">
        <v>4567</v>
      </c>
      <c r="C132" s="621" t="s">
        <v>222</v>
      </c>
      <c r="D132" s="622">
        <v>3</v>
      </c>
      <c r="E132" s="672">
        <v>0</v>
      </c>
      <c r="F132" s="622">
        <f aca="true" t="shared" si="17" ref="F132:F138">D132*E132</f>
        <v>0</v>
      </c>
      <c r="G132" s="672">
        <v>0</v>
      </c>
      <c r="H132" s="622">
        <f aca="true" t="shared" si="18" ref="H132:H138">D132*G132</f>
        <v>0</v>
      </c>
      <c r="I132" s="622">
        <f aca="true" t="shared" si="19" ref="I132:I138">F132+H132</f>
        <v>0</v>
      </c>
    </row>
    <row r="133" spans="1:9" ht="15">
      <c r="A133" s="621" t="s">
        <v>4625</v>
      </c>
      <c r="B133" s="621" t="s">
        <v>4569</v>
      </c>
      <c r="C133" s="621" t="s">
        <v>222</v>
      </c>
      <c r="D133" s="622">
        <v>11</v>
      </c>
      <c r="E133" s="672">
        <v>0</v>
      </c>
      <c r="F133" s="622">
        <f t="shared" si="17"/>
        <v>0</v>
      </c>
      <c r="G133" s="672">
        <v>0</v>
      </c>
      <c r="H133" s="622">
        <f t="shared" si="18"/>
        <v>0</v>
      </c>
      <c r="I133" s="622">
        <f t="shared" si="19"/>
        <v>0</v>
      </c>
    </row>
    <row r="134" spans="1:9" ht="15">
      <c r="A134" s="621" t="s">
        <v>4626</v>
      </c>
      <c r="B134" s="621" t="s">
        <v>4571</v>
      </c>
      <c r="C134" s="621" t="s">
        <v>222</v>
      </c>
      <c r="D134" s="622">
        <v>2</v>
      </c>
      <c r="E134" s="672">
        <v>0</v>
      </c>
      <c r="F134" s="622">
        <f t="shared" si="17"/>
        <v>0</v>
      </c>
      <c r="G134" s="672">
        <v>0</v>
      </c>
      <c r="H134" s="622">
        <f t="shared" si="18"/>
        <v>0</v>
      </c>
      <c r="I134" s="622">
        <f t="shared" si="19"/>
        <v>0</v>
      </c>
    </row>
    <row r="135" spans="1:9" ht="15">
      <c r="A135" s="621" t="s">
        <v>4627</v>
      </c>
      <c r="B135" s="621" t="s">
        <v>4573</v>
      </c>
      <c r="C135" s="621" t="s">
        <v>222</v>
      </c>
      <c r="D135" s="622">
        <v>1</v>
      </c>
      <c r="E135" s="672">
        <v>0</v>
      </c>
      <c r="F135" s="622">
        <f t="shared" si="17"/>
        <v>0</v>
      </c>
      <c r="G135" s="672">
        <v>0</v>
      </c>
      <c r="H135" s="622">
        <f t="shared" si="18"/>
        <v>0</v>
      </c>
      <c r="I135" s="622">
        <f t="shared" si="19"/>
        <v>0</v>
      </c>
    </row>
    <row r="136" spans="1:9" ht="15">
      <c r="A136" s="621" t="s">
        <v>4628</v>
      </c>
      <c r="B136" s="621" t="s">
        <v>4578</v>
      </c>
      <c r="C136" s="621" t="s">
        <v>222</v>
      </c>
      <c r="D136" s="622">
        <v>2</v>
      </c>
      <c r="E136" s="672">
        <v>0</v>
      </c>
      <c r="F136" s="622">
        <f t="shared" si="17"/>
        <v>0</v>
      </c>
      <c r="G136" s="672">
        <v>0</v>
      </c>
      <c r="H136" s="622">
        <f t="shared" si="18"/>
        <v>0</v>
      </c>
      <c r="I136" s="622">
        <f t="shared" si="19"/>
        <v>0</v>
      </c>
    </row>
    <row r="137" spans="1:9" ht="15">
      <c r="A137" s="621" t="s">
        <v>4629</v>
      </c>
      <c r="B137" s="621" t="s">
        <v>4580</v>
      </c>
      <c r="C137" s="621" t="s">
        <v>222</v>
      </c>
      <c r="D137" s="622">
        <v>1</v>
      </c>
      <c r="E137" s="672">
        <v>0</v>
      </c>
      <c r="F137" s="622">
        <f t="shared" si="17"/>
        <v>0</v>
      </c>
      <c r="G137" s="672">
        <v>0</v>
      </c>
      <c r="H137" s="622">
        <f t="shared" si="18"/>
        <v>0</v>
      </c>
      <c r="I137" s="622">
        <f t="shared" si="19"/>
        <v>0</v>
      </c>
    </row>
    <row r="138" spans="1:9" ht="15">
      <c r="A138" s="621" t="s">
        <v>4630</v>
      </c>
      <c r="B138" s="621" t="s">
        <v>4590</v>
      </c>
      <c r="C138" s="621" t="s">
        <v>222</v>
      </c>
      <c r="D138" s="622">
        <v>6</v>
      </c>
      <c r="E138" s="672">
        <v>0</v>
      </c>
      <c r="F138" s="622">
        <f t="shared" si="17"/>
        <v>0</v>
      </c>
      <c r="G138" s="672">
        <v>0</v>
      </c>
      <c r="H138" s="622">
        <f t="shared" si="18"/>
        <v>0</v>
      </c>
      <c r="I138" s="622">
        <f t="shared" si="19"/>
        <v>0</v>
      </c>
    </row>
    <row r="139" spans="1:9" ht="15">
      <c r="A139" s="621" t="s">
        <v>3449</v>
      </c>
      <c r="B139" s="621" t="s">
        <v>4591</v>
      </c>
      <c r="C139" s="621" t="s">
        <v>3449</v>
      </c>
      <c r="D139" s="622"/>
      <c r="E139" s="622"/>
      <c r="F139" s="622"/>
      <c r="G139" s="622"/>
      <c r="H139" s="622"/>
      <c r="I139" s="622"/>
    </row>
    <row r="140" spans="1:9" ht="15">
      <c r="A140" s="621" t="s">
        <v>4631</v>
      </c>
      <c r="B140" s="621" t="s">
        <v>4593</v>
      </c>
      <c r="C140" s="621" t="s">
        <v>222</v>
      </c>
      <c r="D140" s="622">
        <v>2</v>
      </c>
      <c r="E140" s="672">
        <v>0</v>
      </c>
      <c r="F140" s="622">
        <f aca="true" t="shared" si="20" ref="F140:F146">D140*E140</f>
        <v>0</v>
      </c>
      <c r="G140" s="672">
        <v>0</v>
      </c>
      <c r="H140" s="622">
        <f aca="true" t="shared" si="21" ref="H140:H146">D140*G140</f>
        <v>0</v>
      </c>
      <c r="I140" s="622">
        <f aca="true" t="shared" si="22" ref="I140:I146">F140+H140</f>
        <v>0</v>
      </c>
    </row>
    <row r="141" spans="1:9" ht="15">
      <c r="A141" s="621" t="s">
        <v>4632</v>
      </c>
      <c r="B141" s="621" t="s">
        <v>4603</v>
      </c>
      <c r="C141" s="621" t="s">
        <v>222</v>
      </c>
      <c r="D141" s="622">
        <v>3</v>
      </c>
      <c r="E141" s="672">
        <v>0</v>
      </c>
      <c r="F141" s="622">
        <f t="shared" si="20"/>
        <v>0</v>
      </c>
      <c r="G141" s="672">
        <v>0</v>
      </c>
      <c r="H141" s="622">
        <f t="shared" si="21"/>
        <v>0</v>
      </c>
      <c r="I141" s="622">
        <f t="shared" si="22"/>
        <v>0</v>
      </c>
    </row>
    <row r="142" spans="1:9" ht="15">
      <c r="A142" s="621" t="s">
        <v>4633</v>
      </c>
      <c r="B142" s="621" t="s">
        <v>4517</v>
      </c>
      <c r="C142" s="621" t="s">
        <v>222</v>
      </c>
      <c r="D142" s="622">
        <v>35</v>
      </c>
      <c r="E142" s="672">
        <v>0</v>
      </c>
      <c r="F142" s="622">
        <f t="shared" si="20"/>
        <v>0</v>
      </c>
      <c r="G142" s="672">
        <v>0</v>
      </c>
      <c r="H142" s="622">
        <f t="shared" si="21"/>
        <v>0</v>
      </c>
      <c r="I142" s="622">
        <f t="shared" si="22"/>
        <v>0</v>
      </c>
    </row>
    <row r="143" spans="1:9" ht="15">
      <c r="A143" s="621" t="s">
        <v>4634</v>
      </c>
      <c r="B143" s="621" t="s">
        <v>4523</v>
      </c>
      <c r="C143" s="621" t="s">
        <v>222</v>
      </c>
      <c r="D143" s="622">
        <v>3</v>
      </c>
      <c r="E143" s="672">
        <v>0</v>
      </c>
      <c r="F143" s="622">
        <f t="shared" si="20"/>
        <v>0</v>
      </c>
      <c r="G143" s="672">
        <v>0</v>
      </c>
      <c r="H143" s="622">
        <f t="shared" si="21"/>
        <v>0</v>
      </c>
      <c r="I143" s="622">
        <f t="shared" si="22"/>
        <v>0</v>
      </c>
    </row>
    <row r="144" spans="1:9" ht="15">
      <c r="A144" s="621" t="s">
        <v>4635</v>
      </c>
      <c r="B144" s="621" t="s">
        <v>4636</v>
      </c>
      <c r="C144" s="621" t="s">
        <v>222</v>
      </c>
      <c r="D144" s="622">
        <v>25</v>
      </c>
      <c r="E144" s="672">
        <v>0</v>
      </c>
      <c r="F144" s="622">
        <f t="shared" si="20"/>
        <v>0</v>
      </c>
      <c r="G144" s="672">
        <v>0</v>
      </c>
      <c r="H144" s="622">
        <f t="shared" si="21"/>
        <v>0</v>
      </c>
      <c r="I144" s="622">
        <f t="shared" si="22"/>
        <v>0</v>
      </c>
    </row>
    <row r="145" spans="1:9" ht="15">
      <c r="A145" s="621" t="s">
        <v>4637</v>
      </c>
      <c r="B145" s="621" t="s">
        <v>4638</v>
      </c>
      <c r="C145" s="621" t="s">
        <v>222</v>
      </c>
      <c r="D145" s="622">
        <v>1</v>
      </c>
      <c r="E145" s="672">
        <v>0</v>
      </c>
      <c r="F145" s="622">
        <f t="shared" si="20"/>
        <v>0</v>
      </c>
      <c r="G145" s="672">
        <v>0</v>
      </c>
      <c r="H145" s="622">
        <f t="shared" si="21"/>
        <v>0</v>
      </c>
      <c r="I145" s="622">
        <f t="shared" si="22"/>
        <v>0</v>
      </c>
    </row>
    <row r="146" spans="1:9" ht="15">
      <c r="A146" s="621" t="s">
        <v>4543</v>
      </c>
      <c r="B146" s="621" t="s">
        <v>4544</v>
      </c>
      <c r="C146" s="621" t="s">
        <v>4545</v>
      </c>
      <c r="D146" s="622">
        <v>1</v>
      </c>
      <c r="E146" s="672">
        <v>0</v>
      </c>
      <c r="F146" s="622">
        <f t="shared" si="20"/>
        <v>0</v>
      </c>
      <c r="G146" s="672">
        <v>0</v>
      </c>
      <c r="H146" s="622">
        <f t="shared" si="21"/>
        <v>0</v>
      </c>
      <c r="I146" s="622">
        <f t="shared" si="22"/>
        <v>0</v>
      </c>
    </row>
    <row r="147" spans="1:9" ht="15">
      <c r="A147" s="621" t="s">
        <v>4543</v>
      </c>
      <c r="B147" s="621" t="s">
        <v>4548</v>
      </c>
      <c r="C147" s="621" t="s">
        <v>2800</v>
      </c>
      <c r="D147" s="672">
        <v>7</v>
      </c>
      <c r="E147" s="622">
        <f>SUM(F125:F146)/100</f>
        <v>0</v>
      </c>
      <c r="F147" s="622">
        <f>D147*E147</f>
        <v>0</v>
      </c>
      <c r="G147" s="622">
        <f>SUM(H125:H146)/100</f>
        <v>0</v>
      </c>
      <c r="H147" s="622">
        <f>D147*G147</f>
        <v>0</v>
      </c>
      <c r="I147" s="622">
        <f>F147+H147</f>
        <v>0</v>
      </c>
    </row>
    <row r="148" spans="1:9" ht="15">
      <c r="A148" s="621" t="s">
        <v>3449</v>
      </c>
      <c r="B148" s="621" t="s">
        <v>4549</v>
      </c>
      <c r="C148" s="621" t="s">
        <v>3449</v>
      </c>
      <c r="D148" s="622"/>
      <c r="E148" s="622"/>
      <c r="F148" s="622"/>
      <c r="G148" s="622"/>
      <c r="H148" s="622"/>
      <c r="I148" s="622"/>
    </row>
    <row r="149" spans="1:9" s="625" customFormat="1" ht="12.75">
      <c r="A149" s="623" t="s">
        <v>3449</v>
      </c>
      <c r="B149" s="623" t="s">
        <v>4639</v>
      </c>
      <c r="C149" s="623" t="s">
        <v>3449</v>
      </c>
      <c r="D149" s="624"/>
      <c r="E149" s="624"/>
      <c r="F149" s="624">
        <f>SUM(F123:F148)</f>
        <v>0</v>
      </c>
      <c r="G149" s="624"/>
      <c r="H149" s="624">
        <f>SUM(H123:H148)</f>
        <v>0</v>
      </c>
      <c r="I149" s="624">
        <f>SUM(I123:I148)</f>
        <v>0</v>
      </c>
    </row>
    <row r="150" spans="1:9" ht="15">
      <c r="A150" s="621" t="s">
        <v>3449</v>
      </c>
      <c r="B150" s="621" t="s">
        <v>3449</v>
      </c>
      <c r="C150" s="621" t="s">
        <v>3449</v>
      </c>
      <c r="D150" s="622"/>
      <c r="E150" s="622"/>
      <c r="F150" s="622"/>
      <c r="G150" s="622"/>
      <c r="H150" s="622"/>
      <c r="I150" s="622"/>
    </row>
    <row r="151" spans="1:9" ht="15">
      <c r="A151" s="619" t="s">
        <v>3449</v>
      </c>
      <c r="B151" s="619" t="s">
        <v>4640</v>
      </c>
      <c r="C151" s="619" t="s">
        <v>3449</v>
      </c>
      <c r="D151" s="620"/>
      <c r="E151" s="620"/>
      <c r="F151" s="620"/>
      <c r="G151" s="620"/>
      <c r="H151" s="620"/>
      <c r="I151" s="620"/>
    </row>
    <row r="152" spans="1:9" ht="15">
      <c r="A152" s="621" t="s">
        <v>3449</v>
      </c>
      <c r="B152" s="621" t="s">
        <v>3449</v>
      </c>
      <c r="C152" s="621" t="s">
        <v>3449</v>
      </c>
      <c r="D152" s="622"/>
      <c r="E152" s="622"/>
      <c r="F152" s="622"/>
      <c r="G152" s="622"/>
      <c r="H152" s="622"/>
      <c r="I152" s="622"/>
    </row>
    <row r="153" spans="1:9" ht="15">
      <c r="A153" s="621" t="s">
        <v>3449</v>
      </c>
      <c r="B153" s="621" t="s">
        <v>4452</v>
      </c>
      <c r="C153" s="621" t="s">
        <v>3449</v>
      </c>
      <c r="D153" s="622"/>
      <c r="E153" s="622"/>
      <c r="F153" s="622"/>
      <c r="G153" s="622"/>
      <c r="H153" s="622"/>
      <c r="I153" s="622"/>
    </row>
    <row r="154" spans="1:9" ht="15">
      <c r="A154" s="621" t="s">
        <v>3449</v>
      </c>
      <c r="B154" s="621" t="s">
        <v>4641</v>
      </c>
      <c r="C154" s="621" t="s">
        <v>222</v>
      </c>
      <c r="D154" s="622">
        <v>1</v>
      </c>
      <c r="E154" s="672">
        <v>0</v>
      </c>
      <c r="F154" s="622">
        <f>D154*E154</f>
        <v>0</v>
      </c>
      <c r="G154" s="622"/>
      <c r="H154" s="622"/>
      <c r="I154" s="622">
        <f>F154+H154</f>
        <v>0</v>
      </c>
    </row>
    <row r="155" spans="1:9" ht="15">
      <c r="A155" s="621" t="s">
        <v>4642</v>
      </c>
      <c r="B155" s="621" t="s">
        <v>4643</v>
      </c>
      <c r="C155" s="621" t="s">
        <v>3449</v>
      </c>
      <c r="D155" s="622"/>
      <c r="E155" s="622"/>
      <c r="F155" s="622"/>
      <c r="G155" s="622"/>
      <c r="H155" s="622"/>
      <c r="I155" s="622"/>
    </row>
    <row r="156" spans="1:9" ht="15">
      <c r="A156" s="621" t="s">
        <v>3449</v>
      </c>
      <c r="B156" s="621" t="s">
        <v>4644</v>
      </c>
      <c r="C156" s="621" t="s">
        <v>3449</v>
      </c>
      <c r="D156" s="622"/>
      <c r="E156" s="622"/>
      <c r="F156" s="622"/>
      <c r="G156" s="622"/>
      <c r="H156" s="622"/>
      <c r="I156" s="622"/>
    </row>
    <row r="157" spans="1:9" ht="15">
      <c r="A157" s="621" t="s">
        <v>4645</v>
      </c>
      <c r="B157" s="621" t="s">
        <v>4459</v>
      </c>
      <c r="C157" s="621" t="s">
        <v>222</v>
      </c>
      <c r="D157" s="622">
        <v>1</v>
      </c>
      <c r="E157" s="672">
        <v>0</v>
      </c>
      <c r="F157" s="622">
        <f>D157*E157</f>
        <v>0</v>
      </c>
      <c r="G157" s="672">
        <v>0</v>
      </c>
      <c r="H157" s="622">
        <f>D157*G157</f>
        <v>0</v>
      </c>
      <c r="I157" s="622">
        <f>F157+H157</f>
        <v>0</v>
      </c>
    </row>
    <row r="158" spans="1:9" ht="15">
      <c r="A158" s="621" t="s">
        <v>4646</v>
      </c>
      <c r="B158" s="621" t="s">
        <v>4466</v>
      </c>
      <c r="C158" s="621" t="s">
        <v>222</v>
      </c>
      <c r="D158" s="622">
        <v>45</v>
      </c>
      <c r="E158" s="672">
        <v>0</v>
      </c>
      <c r="F158" s="622">
        <f>D158*E158</f>
        <v>0</v>
      </c>
      <c r="G158" s="672">
        <v>0</v>
      </c>
      <c r="H158" s="622">
        <f>D158*G158</f>
        <v>0</v>
      </c>
      <c r="I158" s="622">
        <f>F158+H158</f>
        <v>0</v>
      </c>
    </row>
    <row r="159" spans="1:9" ht="15">
      <c r="A159" s="621" t="s">
        <v>4647</v>
      </c>
      <c r="B159" s="621" t="s">
        <v>4622</v>
      </c>
      <c r="C159" s="621" t="s">
        <v>222</v>
      </c>
      <c r="D159" s="622">
        <v>1</v>
      </c>
      <c r="E159" s="672">
        <v>0</v>
      </c>
      <c r="F159" s="622">
        <f>D159*E159</f>
        <v>0</v>
      </c>
      <c r="G159" s="672">
        <v>0</v>
      </c>
      <c r="H159" s="622">
        <f>D159*G159</f>
        <v>0</v>
      </c>
      <c r="I159" s="622">
        <f>F159+H159</f>
        <v>0</v>
      </c>
    </row>
    <row r="160" spans="1:9" ht="15">
      <c r="A160" s="621" t="s">
        <v>3449</v>
      </c>
      <c r="B160" s="621" t="s">
        <v>4623</v>
      </c>
      <c r="C160" s="621" t="s">
        <v>3449</v>
      </c>
      <c r="D160" s="622"/>
      <c r="E160" s="622"/>
      <c r="F160" s="622"/>
      <c r="G160" s="622"/>
      <c r="H160" s="622"/>
      <c r="I160" s="622"/>
    </row>
    <row r="161" spans="1:9" ht="15">
      <c r="A161" s="621" t="s">
        <v>4648</v>
      </c>
      <c r="B161" s="621" t="s">
        <v>4484</v>
      </c>
      <c r="C161" s="621" t="s">
        <v>222</v>
      </c>
      <c r="D161" s="622">
        <v>3</v>
      </c>
      <c r="E161" s="672">
        <v>0</v>
      </c>
      <c r="F161" s="622">
        <f aca="true" t="shared" si="23" ref="F161:F170">D161*E161</f>
        <v>0</v>
      </c>
      <c r="G161" s="672">
        <v>0</v>
      </c>
      <c r="H161" s="622">
        <f aca="true" t="shared" si="24" ref="H161:H170">D161*G161</f>
        <v>0</v>
      </c>
      <c r="I161" s="622">
        <f aca="true" t="shared" si="25" ref="I161:I170">F161+H161</f>
        <v>0</v>
      </c>
    </row>
    <row r="162" spans="1:9" ht="15">
      <c r="A162" s="621" t="s">
        <v>4649</v>
      </c>
      <c r="B162" s="621" t="s">
        <v>4650</v>
      </c>
      <c r="C162" s="621" t="s">
        <v>222</v>
      </c>
      <c r="D162" s="622">
        <v>1</v>
      </c>
      <c r="E162" s="672">
        <v>0</v>
      </c>
      <c r="F162" s="622">
        <f t="shared" si="23"/>
        <v>0</v>
      </c>
      <c r="G162" s="672">
        <v>0</v>
      </c>
      <c r="H162" s="622">
        <f t="shared" si="24"/>
        <v>0</v>
      </c>
      <c r="I162" s="622">
        <f t="shared" si="25"/>
        <v>0</v>
      </c>
    </row>
    <row r="163" spans="1:9" ht="15">
      <c r="A163" s="621" t="s">
        <v>4651</v>
      </c>
      <c r="B163" s="621" t="s">
        <v>4567</v>
      </c>
      <c r="C163" s="621" t="s">
        <v>222</v>
      </c>
      <c r="D163" s="622">
        <v>4</v>
      </c>
      <c r="E163" s="672">
        <v>0</v>
      </c>
      <c r="F163" s="622">
        <f t="shared" si="23"/>
        <v>0</v>
      </c>
      <c r="G163" s="672">
        <v>0</v>
      </c>
      <c r="H163" s="622">
        <f t="shared" si="24"/>
        <v>0</v>
      </c>
      <c r="I163" s="622">
        <f t="shared" si="25"/>
        <v>0</v>
      </c>
    </row>
    <row r="164" spans="1:9" ht="15">
      <c r="A164" s="621" t="s">
        <v>4652</v>
      </c>
      <c r="B164" s="621" t="s">
        <v>4569</v>
      </c>
      <c r="C164" s="621" t="s">
        <v>222</v>
      </c>
      <c r="D164" s="622">
        <v>9</v>
      </c>
      <c r="E164" s="672">
        <v>0</v>
      </c>
      <c r="F164" s="622">
        <f t="shared" si="23"/>
        <v>0</v>
      </c>
      <c r="G164" s="672">
        <v>0</v>
      </c>
      <c r="H164" s="622">
        <f t="shared" si="24"/>
        <v>0</v>
      </c>
      <c r="I164" s="622">
        <f t="shared" si="25"/>
        <v>0</v>
      </c>
    </row>
    <row r="165" spans="1:9" ht="15">
      <c r="A165" s="621" t="s">
        <v>4653</v>
      </c>
      <c r="B165" s="621" t="s">
        <v>4574</v>
      </c>
      <c r="C165" s="621" t="s">
        <v>222</v>
      </c>
      <c r="D165" s="622">
        <v>3</v>
      </c>
      <c r="E165" s="672">
        <v>0</v>
      </c>
      <c r="F165" s="622">
        <f t="shared" si="23"/>
        <v>0</v>
      </c>
      <c r="G165" s="672">
        <v>0</v>
      </c>
      <c r="H165" s="622">
        <f t="shared" si="24"/>
        <v>0</v>
      </c>
      <c r="I165" s="622">
        <f t="shared" si="25"/>
        <v>0</v>
      </c>
    </row>
    <row r="166" spans="1:9" ht="15">
      <c r="A166" s="621" t="s">
        <v>4654</v>
      </c>
      <c r="B166" s="621" t="s">
        <v>4576</v>
      </c>
      <c r="C166" s="621" t="s">
        <v>222</v>
      </c>
      <c r="D166" s="622">
        <v>3</v>
      </c>
      <c r="E166" s="672">
        <v>0</v>
      </c>
      <c r="F166" s="622">
        <f t="shared" si="23"/>
        <v>0</v>
      </c>
      <c r="G166" s="672">
        <v>0</v>
      </c>
      <c r="H166" s="622">
        <f t="shared" si="24"/>
        <v>0</v>
      </c>
      <c r="I166" s="622">
        <f t="shared" si="25"/>
        <v>0</v>
      </c>
    </row>
    <row r="167" spans="1:9" ht="15">
      <c r="A167" s="621" t="s">
        <v>4655</v>
      </c>
      <c r="B167" s="621" t="s">
        <v>4578</v>
      </c>
      <c r="C167" s="621" t="s">
        <v>222</v>
      </c>
      <c r="D167" s="622">
        <v>1</v>
      </c>
      <c r="E167" s="672">
        <v>0</v>
      </c>
      <c r="F167" s="622">
        <f t="shared" si="23"/>
        <v>0</v>
      </c>
      <c r="G167" s="672">
        <v>0</v>
      </c>
      <c r="H167" s="622">
        <f t="shared" si="24"/>
        <v>0</v>
      </c>
      <c r="I167" s="622">
        <f t="shared" si="25"/>
        <v>0</v>
      </c>
    </row>
    <row r="168" spans="1:9" ht="15">
      <c r="A168" s="621" t="s">
        <v>4656</v>
      </c>
      <c r="B168" s="621" t="s">
        <v>4580</v>
      </c>
      <c r="C168" s="621" t="s">
        <v>222</v>
      </c>
      <c r="D168" s="622">
        <v>1</v>
      </c>
      <c r="E168" s="672">
        <v>0</v>
      </c>
      <c r="F168" s="622">
        <f t="shared" si="23"/>
        <v>0</v>
      </c>
      <c r="G168" s="672">
        <v>0</v>
      </c>
      <c r="H168" s="622">
        <f t="shared" si="24"/>
        <v>0</v>
      </c>
      <c r="I168" s="622">
        <f t="shared" si="25"/>
        <v>0</v>
      </c>
    </row>
    <row r="169" spans="1:9" ht="15">
      <c r="A169" s="621" t="s">
        <v>4657</v>
      </c>
      <c r="B169" s="621" t="s">
        <v>4582</v>
      </c>
      <c r="C169" s="621" t="s">
        <v>222</v>
      </c>
      <c r="D169" s="622">
        <v>1</v>
      </c>
      <c r="E169" s="672">
        <v>0</v>
      </c>
      <c r="F169" s="622">
        <f t="shared" si="23"/>
        <v>0</v>
      </c>
      <c r="G169" s="672">
        <v>0</v>
      </c>
      <c r="H169" s="622">
        <f t="shared" si="24"/>
        <v>0</v>
      </c>
      <c r="I169" s="622">
        <f t="shared" si="25"/>
        <v>0</v>
      </c>
    </row>
    <row r="170" spans="1:9" ht="15">
      <c r="A170" s="621" t="s">
        <v>4658</v>
      </c>
      <c r="B170" s="621" t="s">
        <v>4590</v>
      </c>
      <c r="C170" s="621" t="s">
        <v>222</v>
      </c>
      <c r="D170" s="622">
        <v>2</v>
      </c>
      <c r="E170" s="672">
        <v>0</v>
      </c>
      <c r="F170" s="622">
        <f t="shared" si="23"/>
        <v>0</v>
      </c>
      <c r="G170" s="672">
        <v>0</v>
      </c>
      <c r="H170" s="622">
        <f t="shared" si="24"/>
        <v>0</v>
      </c>
      <c r="I170" s="622">
        <f t="shared" si="25"/>
        <v>0</v>
      </c>
    </row>
    <row r="171" spans="1:9" ht="15">
      <c r="A171" s="621" t="s">
        <v>3449</v>
      </c>
      <c r="B171" s="621" t="s">
        <v>4591</v>
      </c>
      <c r="C171" s="621" t="s">
        <v>3449</v>
      </c>
      <c r="D171" s="622"/>
      <c r="E171" s="622"/>
      <c r="F171" s="622"/>
      <c r="G171" s="622"/>
      <c r="H171" s="622"/>
      <c r="I171" s="622"/>
    </row>
    <row r="172" spans="1:9" ht="15">
      <c r="A172" s="621" t="s">
        <v>4659</v>
      </c>
      <c r="B172" s="621" t="s">
        <v>4593</v>
      </c>
      <c r="C172" s="621" t="s">
        <v>222</v>
      </c>
      <c r="D172" s="622">
        <v>1</v>
      </c>
      <c r="E172" s="672">
        <v>0</v>
      </c>
      <c r="F172" s="622">
        <f>D172*E172</f>
        <v>0</v>
      </c>
      <c r="G172" s="672">
        <v>0</v>
      </c>
      <c r="H172" s="622">
        <f>D172*G172</f>
        <v>0</v>
      </c>
      <c r="I172" s="622">
        <f>F172+H172</f>
        <v>0</v>
      </c>
    </row>
    <row r="173" spans="1:9" ht="15">
      <c r="A173" s="621" t="s">
        <v>4660</v>
      </c>
      <c r="B173" s="621" t="s">
        <v>4598</v>
      </c>
      <c r="C173" s="621" t="s">
        <v>222</v>
      </c>
      <c r="D173" s="622">
        <v>4</v>
      </c>
      <c r="E173" s="672">
        <v>0</v>
      </c>
      <c r="F173" s="622">
        <f>D173*E173</f>
        <v>0</v>
      </c>
      <c r="G173" s="672">
        <v>0</v>
      </c>
      <c r="H173" s="622">
        <f>D173*G173</f>
        <v>0</v>
      </c>
      <c r="I173" s="622">
        <f>F173+H173</f>
        <v>0</v>
      </c>
    </row>
    <row r="174" spans="1:9" ht="15">
      <c r="A174" s="621" t="s">
        <v>3449</v>
      </c>
      <c r="B174" s="621" t="s">
        <v>4599</v>
      </c>
      <c r="C174" s="621" t="s">
        <v>3449</v>
      </c>
      <c r="D174" s="622"/>
      <c r="E174" s="622"/>
      <c r="F174" s="622"/>
      <c r="G174" s="622"/>
      <c r="H174" s="622"/>
      <c r="I174" s="622"/>
    </row>
    <row r="175" spans="1:9" ht="15">
      <c r="A175" s="621" t="s">
        <v>4661</v>
      </c>
      <c r="B175" s="621" t="s">
        <v>4601</v>
      </c>
      <c r="C175" s="621" t="s">
        <v>222</v>
      </c>
      <c r="D175" s="622">
        <v>4</v>
      </c>
      <c r="E175" s="672">
        <v>0</v>
      </c>
      <c r="F175" s="622">
        <f>D175*E175</f>
        <v>0</v>
      </c>
      <c r="G175" s="672">
        <v>0</v>
      </c>
      <c r="H175" s="622">
        <f>D175*G175</f>
        <v>0</v>
      </c>
      <c r="I175" s="622">
        <f>F175+H175</f>
        <v>0</v>
      </c>
    </row>
    <row r="176" spans="1:9" ht="15">
      <c r="A176" s="621" t="s">
        <v>4662</v>
      </c>
      <c r="B176" s="621" t="s">
        <v>4663</v>
      </c>
      <c r="C176" s="621" t="s">
        <v>222</v>
      </c>
      <c r="D176" s="622">
        <v>3</v>
      </c>
      <c r="E176" s="672">
        <v>0</v>
      </c>
      <c r="F176" s="622">
        <f>D176*E176</f>
        <v>0</v>
      </c>
      <c r="G176" s="672">
        <v>0</v>
      </c>
      <c r="H176" s="622">
        <f>D176*G176</f>
        <v>0</v>
      </c>
      <c r="I176" s="622">
        <f>F176+H176</f>
        <v>0</v>
      </c>
    </row>
    <row r="177" spans="1:9" ht="15">
      <c r="A177" s="621" t="s">
        <v>4664</v>
      </c>
      <c r="B177" s="621" t="s">
        <v>4665</v>
      </c>
      <c r="C177" s="621" t="s">
        <v>222</v>
      </c>
      <c r="D177" s="622">
        <v>3</v>
      </c>
      <c r="E177" s="672">
        <v>0</v>
      </c>
      <c r="F177" s="622">
        <f>D177*E177</f>
        <v>0</v>
      </c>
      <c r="G177" s="672">
        <v>0</v>
      </c>
      <c r="H177" s="622">
        <f>D177*G177</f>
        <v>0</v>
      </c>
      <c r="I177" s="622">
        <f>F177+H177</f>
        <v>0</v>
      </c>
    </row>
    <row r="178" spans="1:9" ht="15">
      <c r="A178" s="621" t="s">
        <v>3449</v>
      </c>
      <c r="B178" s="621" t="s">
        <v>4666</v>
      </c>
      <c r="C178" s="621" t="s">
        <v>3449</v>
      </c>
      <c r="D178" s="622"/>
      <c r="E178" s="622"/>
      <c r="F178" s="622"/>
      <c r="G178" s="622"/>
      <c r="H178" s="622"/>
      <c r="I178" s="622"/>
    </row>
    <row r="179" spans="1:9" ht="15">
      <c r="A179" s="621" t="s">
        <v>4667</v>
      </c>
      <c r="B179" s="621" t="s">
        <v>4668</v>
      </c>
      <c r="C179" s="621" t="s">
        <v>222</v>
      </c>
      <c r="D179" s="622">
        <v>1</v>
      </c>
      <c r="E179" s="672">
        <v>0</v>
      </c>
      <c r="F179" s="622">
        <f>D179*E179</f>
        <v>0</v>
      </c>
      <c r="G179" s="672">
        <v>0</v>
      </c>
      <c r="H179" s="622">
        <f>D179*G179</f>
        <v>0</v>
      </c>
      <c r="I179" s="622">
        <f>F179+H179</f>
        <v>0</v>
      </c>
    </row>
    <row r="180" spans="1:9" ht="15">
      <c r="A180" s="621" t="s">
        <v>3449</v>
      </c>
      <c r="B180" s="621" t="s">
        <v>4669</v>
      </c>
      <c r="C180" s="621" t="s">
        <v>3449</v>
      </c>
      <c r="D180" s="622"/>
      <c r="E180" s="622"/>
      <c r="F180" s="622"/>
      <c r="G180" s="622"/>
      <c r="H180" s="622"/>
      <c r="I180" s="622"/>
    </row>
    <row r="181" spans="1:9" ht="15">
      <c r="A181" s="621" t="s">
        <v>4670</v>
      </c>
      <c r="B181" s="621" t="s">
        <v>4671</v>
      </c>
      <c r="C181" s="621" t="s">
        <v>222</v>
      </c>
      <c r="D181" s="622">
        <v>1</v>
      </c>
      <c r="E181" s="622"/>
      <c r="F181" s="622"/>
      <c r="G181" s="672">
        <v>0</v>
      </c>
      <c r="H181" s="622">
        <f aca="true" t="shared" si="26" ref="H181:H188">D181*G181</f>
        <v>0</v>
      </c>
      <c r="I181" s="622">
        <f aca="true" t="shared" si="27" ref="I181:I188">F181+H181</f>
        <v>0</v>
      </c>
    </row>
    <row r="182" spans="1:9" ht="15">
      <c r="A182" s="621" t="s">
        <v>4672</v>
      </c>
      <c r="B182" s="621" t="s">
        <v>4517</v>
      </c>
      <c r="C182" s="621" t="s">
        <v>222</v>
      </c>
      <c r="D182" s="622">
        <v>60</v>
      </c>
      <c r="E182" s="672">
        <v>0</v>
      </c>
      <c r="F182" s="622">
        <f aca="true" t="shared" si="28" ref="F182:F188">D182*E182</f>
        <v>0</v>
      </c>
      <c r="G182" s="672">
        <v>0</v>
      </c>
      <c r="H182" s="622">
        <f t="shared" si="26"/>
        <v>0</v>
      </c>
      <c r="I182" s="622">
        <f t="shared" si="27"/>
        <v>0</v>
      </c>
    </row>
    <row r="183" spans="1:9" ht="15">
      <c r="A183" s="621" t="s">
        <v>4673</v>
      </c>
      <c r="B183" s="621" t="s">
        <v>4521</v>
      </c>
      <c r="C183" s="621" t="s">
        <v>222</v>
      </c>
      <c r="D183" s="622">
        <v>3</v>
      </c>
      <c r="E183" s="672">
        <v>0</v>
      </c>
      <c r="F183" s="622">
        <f t="shared" si="28"/>
        <v>0</v>
      </c>
      <c r="G183" s="672">
        <v>0</v>
      </c>
      <c r="H183" s="622">
        <f t="shared" si="26"/>
        <v>0</v>
      </c>
      <c r="I183" s="622">
        <f t="shared" si="27"/>
        <v>0</v>
      </c>
    </row>
    <row r="184" spans="1:9" ht="15">
      <c r="A184" s="621" t="s">
        <v>4674</v>
      </c>
      <c r="B184" s="621" t="s">
        <v>4525</v>
      </c>
      <c r="C184" s="621" t="s">
        <v>222</v>
      </c>
      <c r="D184" s="622">
        <v>3</v>
      </c>
      <c r="E184" s="672">
        <v>0</v>
      </c>
      <c r="F184" s="622">
        <f t="shared" si="28"/>
        <v>0</v>
      </c>
      <c r="G184" s="672">
        <v>0</v>
      </c>
      <c r="H184" s="622">
        <f t="shared" si="26"/>
        <v>0</v>
      </c>
      <c r="I184" s="622">
        <f t="shared" si="27"/>
        <v>0</v>
      </c>
    </row>
    <row r="185" spans="1:9" ht="15">
      <c r="A185" s="621" t="s">
        <v>4675</v>
      </c>
      <c r="B185" s="621" t="s">
        <v>4532</v>
      </c>
      <c r="C185" s="621" t="s">
        <v>222</v>
      </c>
      <c r="D185" s="622">
        <v>25</v>
      </c>
      <c r="E185" s="672">
        <v>0</v>
      </c>
      <c r="F185" s="622">
        <f t="shared" si="28"/>
        <v>0</v>
      </c>
      <c r="G185" s="672">
        <v>0</v>
      </c>
      <c r="H185" s="622">
        <f t="shared" si="26"/>
        <v>0</v>
      </c>
      <c r="I185" s="622">
        <f t="shared" si="27"/>
        <v>0</v>
      </c>
    </row>
    <row r="186" spans="1:9" ht="15">
      <c r="A186" s="621" t="s">
        <v>4676</v>
      </c>
      <c r="B186" s="621" t="s">
        <v>4534</v>
      </c>
      <c r="C186" s="621" t="s">
        <v>222</v>
      </c>
      <c r="D186" s="622">
        <v>1</v>
      </c>
      <c r="E186" s="672">
        <v>0</v>
      </c>
      <c r="F186" s="622">
        <f t="shared" si="28"/>
        <v>0</v>
      </c>
      <c r="G186" s="672">
        <v>0</v>
      </c>
      <c r="H186" s="622">
        <f t="shared" si="26"/>
        <v>0</v>
      </c>
      <c r="I186" s="622">
        <f t="shared" si="27"/>
        <v>0</v>
      </c>
    </row>
    <row r="187" spans="1:9" ht="15">
      <c r="A187" s="621" t="s">
        <v>4677</v>
      </c>
      <c r="B187" s="621" t="s">
        <v>4536</v>
      </c>
      <c r="C187" s="621" t="s">
        <v>222</v>
      </c>
      <c r="D187" s="622">
        <v>1</v>
      </c>
      <c r="E187" s="672">
        <v>0</v>
      </c>
      <c r="F187" s="622">
        <f t="shared" si="28"/>
        <v>0</v>
      </c>
      <c r="G187" s="672">
        <v>0</v>
      </c>
      <c r="H187" s="622">
        <f t="shared" si="26"/>
        <v>0</v>
      </c>
      <c r="I187" s="622">
        <f t="shared" si="27"/>
        <v>0</v>
      </c>
    </row>
    <row r="188" spans="1:9" ht="15">
      <c r="A188" s="621" t="s">
        <v>4543</v>
      </c>
      <c r="B188" s="621" t="s">
        <v>4544</v>
      </c>
      <c r="C188" s="621" t="s">
        <v>4545</v>
      </c>
      <c r="D188" s="622">
        <v>1</v>
      </c>
      <c r="E188" s="672">
        <v>0</v>
      </c>
      <c r="F188" s="622">
        <f t="shared" si="28"/>
        <v>0</v>
      </c>
      <c r="G188" s="672">
        <v>0</v>
      </c>
      <c r="H188" s="622">
        <f t="shared" si="26"/>
        <v>0</v>
      </c>
      <c r="I188" s="622">
        <f t="shared" si="27"/>
        <v>0</v>
      </c>
    </row>
    <row r="189" spans="1:9" ht="15">
      <c r="A189" s="621" t="s">
        <v>4543</v>
      </c>
      <c r="B189" s="621" t="s">
        <v>4548</v>
      </c>
      <c r="C189" s="621" t="s">
        <v>2800</v>
      </c>
      <c r="D189" s="672">
        <v>7</v>
      </c>
      <c r="E189" s="622">
        <f>SUM(F154:F188)/100</f>
        <v>0</v>
      </c>
      <c r="F189" s="622">
        <f>D189*E189</f>
        <v>0</v>
      </c>
      <c r="G189" s="622">
        <f>SUM(H154:H188)/100</f>
        <v>0</v>
      </c>
      <c r="H189" s="622">
        <f>D189*G189</f>
        <v>0</v>
      </c>
      <c r="I189" s="622">
        <f>F189+H189</f>
        <v>0</v>
      </c>
    </row>
    <row r="190" spans="1:9" ht="15">
      <c r="A190" s="621" t="s">
        <v>3449</v>
      </c>
      <c r="B190" s="621" t="s">
        <v>4549</v>
      </c>
      <c r="C190" s="621" t="s">
        <v>3449</v>
      </c>
      <c r="D190" s="622"/>
      <c r="E190" s="622"/>
      <c r="F190" s="622"/>
      <c r="G190" s="622"/>
      <c r="H190" s="622"/>
      <c r="I190" s="622"/>
    </row>
    <row r="191" spans="1:9" s="625" customFormat="1" ht="12.75">
      <c r="A191" s="623" t="s">
        <v>3449</v>
      </c>
      <c r="B191" s="623" t="s">
        <v>4678</v>
      </c>
      <c r="C191" s="623" t="s">
        <v>3449</v>
      </c>
      <c r="D191" s="624"/>
      <c r="E191" s="624"/>
      <c r="F191" s="624">
        <f>SUM(F152:F190)</f>
        <v>0</v>
      </c>
      <c r="G191" s="624"/>
      <c r="H191" s="624">
        <f>SUM(H152:H190)</f>
        <v>0</v>
      </c>
      <c r="I191" s="624">
        <f>SUM(I152:I190)</f>
        <v>0</v>
      </c>
    </row>
    <row r="192" spans="1:9" ht="15">
      <c r="A192" s="621" t="s">
        <v>3449</v>
      </c>
      <c r="B192" s="621" t="s">
        <v>3449</v>
      </c>
      <c r="C192" s="621" t="s">
        <v>3449</v>
      </c>
      <c r="D192" s="622"/>
      <c r="E192" s="622"/>
      <c r="F192" s="622"/>
      <c r="G192" s="622"/>
      <c r="H192" s="622"/>
      <c r="I192" s="622"/>
    </row>
    <row r="193" spans="1:9" ht="15">
      <c r="A193" s="619" t="s">
        <v>3449</v>
      </c>
      <c r="B193" s="619" t="s">
        <v>4679</v>
      </c>
      <c r="C193" s="619" t="s">
        <v>3449</v>
      </c>
      <c r="D193" s="620"/>
      <c r="E193" s="620"/>
      <c r="F193" s="620"/>
      <c r="G193" s="620"/>
      <c r="H193" s="620"/>
      <c r="I193" s="620"/>
    </row>
    <row r="194" spans="1:9" ht="15">
      <c r="A194" s="621" t="s">
        <v>3449</v>
      </c>
      <c r="B194" s="621" t="s">
        <v>3449</v>
      </c>
      <c r="C194" s="621" t="s">
        <v>3449</v>
      </c>
      <c r="D194" s="622"/>
      <c r="E194" s="622"/>
      <c r="F194" s="622"/>
      <c r="G194" s="622"/>
      <c r="H194" s="622"/>
      <c r="I194" s="622"/>
    </row>
    <row r="195" spans="1:9" ht="15">
      <c r="A195" s="621" t="s">
        <v>3449</v>
      </c>
      <c r="B195" s="621" t="s">
        <v>4452</v>
      </c>
      <c r="C195" s="621" t="s">
        <v>3449</v>
      </c>
      <c r="D195" s="622"/>
      <c r="E195" s="622"/>
      <c r="F195" s="622"/>
      <c r="G195" s="622"/>
      <c r="H195" s="622"/>
      <c r="I195" s="622"/>
    </row>
    <row r="196" spans="1:9" ht="15">
      <c r="A196" s="621" t="s">
        <v>4680</v>
      </c>
      <c r="B196" s="621" t="s">
        <v>4641</v>
      </c>
      <c r="C196" s="621" t="s">
        <v>222</v>
      </c>
      <c r="D196" s="622">
        <v>1</v>
      </c>
      <c r="E196" s="672">
        <v>0</v>
      </c>
      <c r="F196" s="622">
        <f>D196*E196</f>
        <v>0</v>
      </c>
      <c r="G196" s="622"/>
      <c r="H196" s="622"/>
      <c r="I196" s="622">
        <f>F196+H196</f>
        <v>0</v>
      </c>
    </row>
    <row r="197" spans="1:9" ht="15">
      <c r="A197" s="621" t="s">
        <v>3449</v>
      </c>
      <c r="B197" s="621" t="s">
        <v>4681</v>
      </c>
      <c r="C197" s="621" t="s">
        <v>3449</v>
      </c>
      <c r="D197" s="622"/>
      <c r="E197" s="622"/>
      <c r="F197" s="622"/>
      <c r="G197" s="622"/>
      <c r="H197" s="622"/>
      <c r="I197" s="622"/>
    </row>
    <row r="198" spans="1:9" ht="15">
      <c r="A198" s="621" t="s">
        <v>4682</v>
      </c>
      <c r="B198" s="621" t="s">
        <v>4459</v>
      </c>
      <c r="C198" s="621" t="s">
        <v>222</v>
      </c>
      <c r="D198" s="622">
        <v>1</v>
      </c>
      <c r="E198" s="672">
        <v>0</v>
      </c>
      <c r="F198" s="622">
        <f aca="true" t="shared" si="29" ref="F198:F205">D198*E198</f>
        <v>0</v>
      </c>
      <c r="G198" s="672">
        <v>0</v>
      </c>
      <c r="H198" s="622">
        <f aca="true" t="shared" si="30" ref="H198:H205">D198*G198</f>
        <v>0</v>
      </c>
      <c r="I198" s="622">
        <f aca="true" t="shared" si="31" ref="I198:I205">F198+H198</f>
        <v>0</v>
      </c>
    </row>
    <row r="199" spans="1:9" ht="15">
      <c r="A199" s="621" t="s">
        <v>4683</v>
      </c>
      <c r="B199" s="621" t="s">
        <v>4684</v>
      </c>
      <c r="C199" s="621" t="s">
        <v>222</v>
      </c>
      <c r="D199" s="622">
        <v>5</v>
      </c>
      <c r="E199" s="672">
        <v>0</v>
      </c>
      <c r="F199" s="622">
        <f t="shared" si="29"/>
        <v>0</v>
      </c>
      <c r="G199" s="672">
        <v>0</v>
      </c>
      <c r="H199" s="622">
        <f t="shared" si="30"/>
        <v>0</v>
      </c>
      <c r="I199" s="622">
        <f t="shared" si="31"/>
        <v>0</v>
      </c>
    </row>
    <row r="200" spans="1:9" ht="15">
      <c r="A200" s="621" t="s">
        <v>4685</v>
      </c>
      <c r="B200" s="621" t="s">
        <v>4466</v>
      </c>
      <c r="C200" s="621" t="s">
        <v>222</v>
      </c>
      <c r="D200" s="622">
        <v>10</v>
      </c>
      <c r="E200" s="672">
        <v>0</v>
      </c>
      <c r="F200" s="622">
        <f t="shared" si="29"/>
        <v>0</v>
      </c>
      <c r="G200" s="672">
        <v>0</v>
      </c>
      <c r="H200" s="622">
        <f t="shared" si="30"/>
        <v>0</v>
      </c>
      <c r="I200" s="622">
        <f t="shared" si="31"/>
        <v>0</v>
      </c>
    </row>
    <row r="201" spans="1:9" ht="15">
      <c r="A201" s="621" t="s">
        <v>4686</v>
      </c>
      <c r="B201" s="621" t="s">
        <v>4484</v>
      </c>
      <c r="C201" s="621" t="s">
        <v>222</v>
      </c>
      <c r="D201" s="622">
        <v>2</v>
      </c>
      <c r="E201" s="672">
        <v>0</v>
      </c>
      <c r="F201" s="622">
        <f t="shared" si="29"/>
        <v>0</v>
      </c>
      <c r="G201" s="672">
        <v>0</v>
      </c>
      <c r="H201" s="622">
        <f t="shared" si="30"/>
        <v>0</v>
      </c>
      <c r="I201" s="622">
        <f t="shared" si="31"/>
        <v>0</v>
      </c>
    </row>
    <row r="202" spans="1:9" ht="15">
      <c r="A202" s="621" t="s">
        <v>4687</v>
      </c>
      <c r="B202" s="621" t="s">
        <v>4578</v>
      </c>
      <c r="C202" s="621" t="s">
        <v>222</v>
      </c>
      <c r="D202" s="622">
        <v>1</v>
      </c>
      <c r="E202" s="672">
        <v>0</v>
      </c>
      <c r="F202" s="622">
        <f t="shared" si="29"/>
        <v>0</v>
      </c>
      <c r="G202" s="672">
        <v>0</v>
      </c>
      <c r="H202" s="622">
        <f t="shared" si="30"/>
        <v>0</v>
      </c>
      <c r="I202" s="622">
        <f t="shared" si="31"/>
        <v>0</v>
      </c>
    </row>
    <row r="203" spans="1:9" ht="15">
      <c r="A203" s="621" t="s">
        <v>4688</v>
      </c>
      <c r="B203" s="621" t="s">
        <v>4689</v>
      </c>
      <c r="C203" s="621" t="s">
        <v>222</v>
      </c>
      <c r="D203" s="622">
        <v>2</v>
      </c>
      <c r="E203" s="672">
        <v>0</v>
      </c>
      <c r="F203" s="622">
        <f t="shared" si="29"/>
        <v>0</v>
      </c>
      <c r="G203" s="672">
        <v>0</v>
      </c>
      <c r="H203" s="622">
        <f t="shared" si="30"/>
        <v>0</v>
      </c>
      <c r="I203" s="622">
        <f t="shared" si="31"/>
        <v>0</v>
      </c>
    </row>
    <row r="204" spans="1:9" ht="15">
      <c r="A204" s="621" t="s">
        <v>4690</v>
      </c>
      <c r="B204" s="621" t="s">
        <v>4691</v>
      </c>
      <c r="C204" s="621" t="s">
        <v>222</v>
      </c>
      <c r="D204" s="622">
        <v>1</v>
      </c>
      <c r="E204" s="672">
        <v>0</v>
      </c>
      <c r="F204" s="622">
        <f t="shared" si="29"/>
        <v>0</v>
      </c>
      <c r="G204" s="672">
        <v>0</v>
      </c>
      <c r="H204" s="622">
        <f t="shared" si="30"/>
        <v>0</v>
      </c>
      <c r="I204" s="622">
        <f t="shared" si="31"/>
        <v>0</v>
      </c>
    </row>
    <row r="205" spans="1:9" ht="15">
      <c r="A205" s="621" t="s">
        <v>4692</v>
      </c>
      <c r="B205" s="621" t="s">
        <v>4693</v>
      </c>
      <c r="C205" s="621" t="s">
        <v>222</v>
      </c>
      <c r="D205" s="622">
        <v>1</v>
      </c>
      <c r="E205" s="672">
        <v>0</v>
      </c>
      <c r="F205" s="622">
        <f t="shared" si="29"/>
        <v>0</v>
      </c>
      <c r="G205" s="672">
        <v>0</v>
      </c>
      <c r="H205" s="622">
        <f t="shared" si="30"/>
        <v>0</v>
      </c>
      <c r="I205" s="622">
        <f t="shared" si="31"/>
        <v>0</v>
      </c>
    </row>
    <row r="206" spans="1:9" ht="15">
      <c r="A206" s="621" t="s">
        <v>3449</v>
      </c>
      <c r="B206" s="621" t="s">
        <v>4694</v>
      </c>
      <c r="C206" s="621" t="s">
        <v>3449</v>
      </c>
      <c r="D206" s="622"/>
      <c r="E206" s="622"/>
      <c r="F206" s="622"/>
      <c r="G206" s="622"/>
      <c r="H206" s="622"/>
      <c r="I206" s="622"/>
    </row>
    <row r="207" spans="1:9" ht="15">
      <c r="A207" s="621" t="s">
        <v>4695</v>
      </c>
      <c r="B207" s="621" t="s">
        <v>4696</v>
      </c>
      <c r="C207" s="621" t="s">
        <v>222</v>
      </c>
      <c r="D207" s="622">
        <v>1</v>
      </c>
      <c r="E207" s="672">
        <v>0</v>
      </c>
      <c r="F207" s="622">
        <f>D207*E207</f>
        <v>0</v>
      </c>
      <c r="G207" s="672">
        <v>0</v>
      </c>
      <c r="H207" s="622">
        <f>D207*G207</f>
        <v>0</v>
      </c>
      <c r="I207" s="622">
        <f>F207+H207</f>
        <v>0</v>
      </c>
    </row>
    <row r="208" spans="1:9" ht="15">
      <c r="A208" s="621" t="s">
        <v>3449</v>
      </c>
      <c r="B208" s="621" t="s">
        <v>4697</v>
      </c>
      <c r="C208" s="621" t="s">
        <v>3449</v>
      </c>
      <c r="D208" s="622"/>
      <c r="E208" s="622"/>
      <c r="F208" s="622"/>
      <c r="G208" s="622"/>
      <c r="H208" s="622"/>
      <c r="I208" s="622"/>
    </row>
    <row r="209" spans="1:9" ht="15">
      <c r="A209" s="621" t="s">
        <v>4698</v>
      </c>
      <c r="B209" s="621" t="s">
        <v>4699</v>
      </c>
      <c r="C209" s="621" t="s">
        <v>222</v>
      </c>
      <c r="D209" s="622">
        <v>1</v>
      </c>
      <c r="E209" s="672">
        <v>0</v>
      </c>
      <c r="F209" s="622">
        <f>D209*E209</f>
        <v>0</v>
      </c>
      <c r="G209" s="672">
        <v>0</v>
      </c>
      <c r="H209" s="622">
        <f>D209*G209</f>
        <v>0</v>
      </c>
      <c r="I209" s="622">
        <f>F209+H209</f>
        <v>0</v>
      </c>
    </row>
    <row r="210" spans="1:9" ht="15">
      <c r="A210" s="621" t="s">
        <v>3449</v>
      </c>
      <c r="B210" s="621" t="s">
        <v>4700</v>
      </c>
      <c r="C210" s="621" t="s">
        <v>3449</v>
      </c>
      <c r="D210" s="622"/>
      <c r="E210" s="622"/>
      <c r="F210" s="622"/>
      <c r="G210" s="622"/>
      <c r="H210" s="622"/>
      <c r="I210" s="622"/>
    </row>
    <row r="211" spans="1:9" ht="15">
      <c r="A211" s="621" t="s">
        <v>4701</v>
      </c>
      <c r="B211" s="621" t="s">
        <v>4702</v>
      </c>
      <c r="C211" s="621" t="s">
        <v>222</v>
      </c>
      <c r="D211" s="622">
        <v>1</v>
      </c>
      <c r="E211" s="672">
        <v>0</v>
      </c>
      <c r="F211" s="622">
        <f aca="true" t="shared" si="32" ref="F211:F218">D211*E211</f>
        <v>0</v>
      </c>
      <c r="G211" s="672">
        <v>0</v>
      </c>
      <c r="H211" s="622">
        <f aca="true" t="shared" si="33" ref="H211:H218">D211*G211</f>
        <v>0</v>
      </c>
      <c r="I211" s="622">
        <f aca="true" t="shared" si="34" ref="I211:I218">F211+H211</f>
        <v>0</v>
      </c>
    </row>
    <row r="212" spans="1:9" ht="15">
      <c r="A212" s="621" t="s">
        <v>4703</v>
      </c>
      <c r="B212" s="621" t="s">
        <v>4704</v>
      </c>
      <c r="C212" s="621" t="s">
        <v>222</v>
      </c>
      <c r="D212" s="622">
        <v>1</v>
      </c>
      <c r="E212" s="672">
        <v>0</v>
      </c>
      <c r="F212" s="622">
        <f t="shared" si="32"/>
        <v>0</v>
      </c>
      <c r="G212" s="672">
        <v>0</v>
      </c>
      <c r="H212" s="622">
        <f t="shared" si="33"/>
        <v>0</v>
      </c>
      <c r="I212" s="622">
        <f t="shared" si="34"/>
        <v>0</v>
      </c>
    </row>
    <row r="213" spans="1:9" ht="15">
      <c r="A213" s="621" t="s">
        <v>4705</v>
      </c>
      <c r="B213" s="621" t="s">
        <v>4706</v>
      </c>
      <c r="C213" s="621" t="s">
        <v>222</v>
      </c>
      <c r="D213" s="622">
        <v>1</v>
      </c>
      <c r="E213" s="672">
        <v>0</v>
      </c>
      <c r="F213" s="622">
        <f t="shared" si="32"/>
        <v>0</v>
      </c>
      <c r="G213" s="672">
        <v>0</v>
      </c>
      <c r="H213" s="622">
        <f t="shared" si="33"/>
        <v>0</v>
      </c>
      <c r="I213" s="622">
        <f t="shared" si="34"/>
        <v>0</v>
      </c>
    </row>
    <row r="214" spans="1:9" ht="15">
      <c r="A214" s="621" t="s">
        <v>4707</v>
      </c>
      <c r="B214" s="621" t="s">
        <v>4517</v>
      </c>
      <c r="C214" s="621" t="s">
        <v>222</v>
      </c>
      <c r="D214" s="622">
        <v>10</v>
      </c>
      <c r="E214" s="672">
        <v>0</v>
      </c>
      <c r="F214" s="622">
        <f t="shared" si="32"/>
        <v>0</v>
      </c>
      <c r="G214" s="672">
        <v>0</v>
      </c>
      <c r="H214" s="622">
        <f t="shared" si="33"/>
        <v>0</v>
      </c>
      <c r="I214" s="622">
        <f t="shared" si="34"/>
        <v>0</v>
      </c>
    </row>
    <row r="215" spans="1:9" ht="15">
      <c r="A215" s="621" t="s">
        <v>4708</v>
      </c>
      <c r="B215" s="621" t="s">
        <v>4521</v>
      </c>
      <c r="C215" s="621" t="s">
        <v>222</v>
      </c>
      <c r="D215" s="622">
        <v>3</v>
      </c>
      <c r="E215" s="672">
        <v>0</v>
      </c>
      <c r="F215" s="622">
        <f t="shared" si="32"/>
        <v>0</v>
      </c>
      <c r="G215" s="672">
        <v>0</v>
      </c>
      <c r="H215" s="622">
        <f t="shared" si="33"/>
        <v>0</v>
      </c>
      <c r="I215" s="622">
        <f t="shared" si="34"/>
        <v>0</v>
      </c>
    </row>
    <row r="216" spans="1:9" ht="15">
      <c r="A216" s="621" t="s">
        <v>4709</v>
      </c>
      <c r="B216" s="621" t="s">
        <v>4532</v>
      </c>
      <c r="C216" s="621" t="s">
        <v>222</v>
      </c>
      <c r="D216" s="622">
        <v>3</v>
      </c>
      <c r="E216" s="672">
        <v>0</v>
      </c>
      <c r="F216" s="622">
        <f t="shared" si="32"/>
        <v>0</v>
      </c>
      <c r="G216" s="672">
        <v>0</v>
      </c>
      <c r="H216" s="622">
        <f t="shared" si="33"/>
        <v>0</v>
      </c>
      <c r="I216" s="622">
        <f t="shared" si="34"/>
        <v>0</v>
      </c>
    </row>
    <row r="217" spans="1:9" ht="15">
      <c r="A217" s="621" t="s">
        <v>4710</v>
      </c>
      <c r="B217" s="621" t="s">
        <v>4534</v>
      </c>
      <c r="C217" s="621" t="s">
        <v>222</v>
      </c>
      <c r="D217" s="622">
        <v>1</v>
      </c>
      <c r="E217" s="672">
        <v>0</v>
      </c>
      <c r="F217" s="622">
        <f t="shared" si="32"/>
        <v>0</v>
      </c>
      <c r="G217" s="672">
        <v>0</v>
      </c>
      <c r="H217" s="622">
        <f t="shared" si="33"/>
        <v>0</v>
      </c>
      <c r="I217" s="622">
        <f t="shared" si="34"/>
        <v>0</v>
      </c>
    </row>
    <row r="218" spans="1:9" ht="15">
      <c r="A218" s="621" t="s">
        <v>4543</v>
      </c>
      <c r="B218" s="621" t="s">
        <v>4544</v>
      </c>
      <c r="C218" s="621" t="s">
        <v>4545</v>
      </c>
      <c r="D218" s="622">
        <v>1</v>
      </c>
      <c r="E218" s="672">
        <v>0</v>
      </c>
      <c r="F218" s="622">
        <f t="shared" si="32"/>
        <v>0</v>
      </c>
      <c r="G218" s="672">
        <v>0</v>
      </c>
      <c r="H218" s="622">
        <f t="shared" si="33"/>
        <v>0</v>
      </c>
      <c r="I218" s="622">
        <f t="shared" si="34"/>
        <v>0</v>
      </c>
    </row>
    <row r="219" spans="1:9" ht="15">
      <c r="A219" s="621" t="s">
        <v>4543</v>
      </c>
      <c r="B219" s="621" t="s">
        <v>4548</v>
      </c>
      <c r="C219" s="621" t="s">
        <v>2800</v>
      </c>
      <c r="D219" s="672">
        <v>7</v>
      </c>
      <c r="E219" s="622">
        <f>SUM(F196:F218)/100</f>
        <v>0</v>
      </c>
      <c r="F219" s="622">
        <f>D219*E219</f>
        <v>0</v>
      </c>
      <c r="G219" s="622">
        <f>SUM(H196:H218)/100</f>
        <v>0</v>
      </c>
      <c r="H219" s="622">
        <f>D219*G219</f>
        <v>0</v>
      </c>
      <c r="I219" s="622">
        <f>F219+H219</f>
        <v>0</v>
      </c>
    </row>
    <row r="220" spans="1:9" ht="15">
      <c r="A220" s="621" t="s">
        <v>3449</v>
      </c>
      <c r="B220" s="621" t="s">
        <v>4549</v>
      </c>
      <c r="C220" s="621" t="s">
        <v>3449</v>
      </c>
      <c r="D220" s="622"/>
      <c r="E220" s="622"/>
      <c r="F220" s="622"/>
      <c r="G220" s="622"/>
      <c r="H220" s="622"/>
      <c r="I220" s="622"/>
    </row>
    <row r="221" spans="1:9" ht="15">
      <c r="A221" s="619" t="s">
        <v>3449</v>
      </c>
      <c r="B221" s="619" t="s">
        <v>4711</v>
      </c>
      <c r="C221" s="619" t="s">
        <v>3449</v>
      </c>
      <c r="D221" s="620"/>
      <c r="E221" s="620"/>
      <c r="F221" s="620">
        <f>SUM(F194:F220)</f>
        <v>0</v>
      </c>
      <c r="G221" s="620"/>
      <c r="H221" s="620">
        <f>SUM(H194:H220)</f>
        <v>0</v>
      </c>
      <c r="I221" s="620">
        <f>SUM(I194:I220)</f>
        <v>0</v>
      </c>
    </row>
    <row r="222" spans="1:9" ht="15">
      <c r="A222" s="621" t="s">
        <v>3449</v>
      </c>
      <c r="B222" s="621" t="s">
        <v>3449</v>
      </c>
      <c r="C222" s="621" t="s">
        <v>3449</v>
      </c>
      <c r="D222" s="622"/>
      <c r="E222" s="622"/>
      <c r="F222" s="622"/>
      <c r="G222" s="622"/>
      <c r="H222" s="622"/>
      <c r="I222" s="622"/>
    </row>
    <row r="223" spans="1:9" ht="15">
      <c r="A223" s="619" t="s">
        <v>3449</v>
      </c>
      <c r="B223" s="619" t="s">
        <v>4712</v>
      </c>
      <c r="C223" s="619" t="s">
        <v>3449</v>
      </c>
      <c r="D223" s="620"/>
      <c r="E223" s="620"/>
      <c r="F223" s="620"/>
      <c r="G223" s="620"/>
      <c r="H223" s="620"/>
      <c r="I223" s="620"/>
    </row>
    <row r="224" spans="1:9" ht="15">
      <c r="A224" s="621" t="s">
        <v>4713</v>
      </c>
      <c r="B224" s="621" t="s">
        <v>4450</v>
      </c>
      <c r="C224" s="621" t="s">
        <v>222</v>
      </c>
      <c r="D224" s="622">
        <v>1</v>
      </c>
      <c r="E224" s="622">
        <f>I68</f>
        <v>0</v>
      </c>
      <c r="F224" s="622">
        <f>D224*E224</f>
        <v>0</v>
      </c>
      <c r="G224" s="622">
        <v>0</v>
      </c>
      <c r="H224" s="622">
        <f>D224*G224</f>
        <v>0</v>
      </c>
      <c r="I224" s="622">
        <f>F224+H224</f>
        <v>0</v>
      </c>
    </row>
    <row r="225" spans="1:9" ht="15">
      <c r="A225" s="621" t="s">
        <v>4714</v>
      </c>
      <c r="B225" s="621" t="s">
        <v>4551</v>
      </c>
      <c r="C225" s="621" t="s">
        <v>222</v>
      </c>
      <c r="D225" s="622">
        <v>1</v>
      </c>
      <c r="E225" s="622">
        <f>I120</f>
        <v>0</v>
      </c>
      <c r="F225" s="622">
        <f>D225*E225</f>
        <v>0</v>
      </c>
      <c r="G225" s="622">
        <v>0</v>
      </c>
      <c r="H225" s="622">
        <f>D225*G225</f>
        <v>0</v>
      </c>
      <c r="I225" s="622">
        <f>F225+H225</f>
        <v>0</v>
      </c>
    </row>
    <row r="226" spans="1:9" ht="15">
      <c r="A226" s="621" t="s">
        <v>4715</v>
      </c>
      <c r="B226" s="621" t="s">
        <v>4614</v>
      </c>
      <c r="C226" s="621" t="s">
        <v>222</v>
      </c>
      <c r="D226" s="622">
        <v>1</v>
      </c>
      <c r="E226" s="622">
        <f>I149</f>
        <v>0</v>
      </c>
      <c r="F226" s="622">
        <f>D226*E226</f>
        <v>0</v>
      </c>
      <c r="G226" s="622">
        <v>0</v>
      </c>
      <c r="H226" s="622">
        <f>D226*G226</f>
        <v>0</v>
      </c>
      <c r="I226" s="622">
        <f>F226+H226</f>
        <v>0</v>
      </c>
    </row>
    <row r="227" spans="1:9" ht="15">
      <c r="A227" s="621" t="s">
        <v>4716</v>
      </c>
      <c r="B227" s="621" t="s">
        <v>4640</v>
      </c>
      <c r="C227" s="621" t="s">
        <v>222</v>
      </c>
      <c r="D227" s="622">
        <v>1</v>
      </c>
      <c r="E227" s="622">
        <f>I191</f>
        <v>0</v>
      </c>
      <c r="F227" s="622">
        <f>D227*E227</f>
        <v>0</v>
      </c>
      <c r="G227" s="622">
        <v>0</v>
      </c>
      <c r="H227" s="622">
        <f>D227*G227</f>
        <v>0</v>
      </c>
      <c r="I227" s="622">
        <f>F227+H227</f>
        <v>0</v>
      </c>
    </row>
    <row r="228" spans="1:9" ht="15">
      <c r="A228" s="621" t="s">
        <v>4717</v>
      </c>
      <c r="B228" s="621" t="s">
        <v>4679</v>
      </c>
      <c r="C228" s="621" t="s">
        <v>222</v>
      </c>
      <c r="D228" s="622">
        <v>1</v>
      </c>
      <c r="E228" s="622">
        <f>I221</f>
        <v>0</v>
      </c>
      <c r="F228" s="622">
        <f>D228*E228</f>
        <v>0</v>
      </c>
      <c r="G228" s="622">
        <v>0</v>
      </c>
      <c r="H228" s="622">
        <f>D228*G228</f>
        <v>0</v>
      </c>
      <c r="I228" s="622">
        <f>F228+H228</f>
        <v>0</v>
      </c>
    </row>
    <row r="229" spans="1:9" s="628" customFormat="1" ht="12">
      <c r="A229" s="626" t="s">
        <v>3449</v>
      </c>
      <c r="B229" s="626" t="s">
        <v>4718</v>
      </c>
      <c r="C229" s="626" t="s">
        <v>3449</v>
      </c>
      <c r="D229" s="627"/>
      <c r="E229" s="627"/>
      <c r="F229" s="627">
        <f>SUM(F224:F228)</f>
        <v>0</v>
      </c>
      <c r="G229" s="627"/>
      <c r="H229" s="627">
        <f>SUM(H224:H228)</f>
        <v>0</v>
      </c>
      <c r="I229" s="627">
        <f>SUM(I224:I228)</f>
        <v>0</v>
      </c>
    </row>
    <row r="230" spans="1:9" ht="15">
      <c r="A230" s="621" t="s">
        <v>3449</v>
      </c>
      <c r="B230" s="621" t="s">
        <v>3449</v>
      </c>
      <c r="C230" s="621" t="s">
        <v>3449</v>
      </c>
      <c r="D230" s="622"/>
      <c r="E230" s="622"/>
      <c r="F230" s="622"/>
      <c r="G230" s="622"/>
      <c r="H230" s="622"/>
      <c r="I230" s="622"/>
    </row>
    <row r="231" spans="1:9" ht="15">
      <c r="A231" s="619" t="s">
        <v>3449</v>
      </c>
      <c r="B231" s="619" t="s">
        <v>2494</v>
      </c>
      <c r="C231" s="619" t="s">
        <v>3449</v>
      </c>
      <c r="D231" s="620"/>
      <c r="E231" s="620"/>
      <c r="F231" s="620"/>
      <c r="G231" s="620"/>
      <c r="H231" s="620"/>
      <c r="I231" s="620"/>
    </row>
    <row r="232" spans="1:9" ht="15">
      <c r="A232" s="621" t="s">
        <v>3449</v>
      </c>
      <c r="B232" s="621" t="s">
        <v>4451</v>
      </c>
      <c r="C232" s="621" t="s">
        <v>3449</v>
      </c>
      <c r="D232" s="622"/>
      <c r="E232" s="622"/>
      <c r="F232" s="622"/>
      <c r="G232" s="622"/>
      <c r="H232" s="622"/>
      <c r="I232" s="622"/>
    </row>
    <row r="233" spans="1:9" ht="15">
      <c r="A233" s="621" t="s">
        <v>3449</v>
      </c>
      <c r="B233" s="621" t="s">
        <v>3449</v>
      </c>
      <c r="C233" s="621" t="s">
        <v>3449</v>
      </c>
      <c r="D233" s="622"/>
      <c r="E233" s="622"/>
      <c r="F233" s="622"/>
      <c r="G233" s="622"/>
      <c r="H233" s="622"/>
      <c r="I233" s="622"/>
    </row>
    <row r="234" spans="1:9" ht="15">
      <c r="A234" s="629" t="s">
        <v>3449</v>
      </c>
      <c r="B234" s="629" t="s">
        <v>4719</v>
      </c>
      <c r="C234" s="629" t="s">
        <v>3449</v>
      </c>
      <c r="D234" s="630"/>
      <c r="E234" s="630"/>
      <c r="F234" s="630"/>
      <c r="G234" s="630"/>
      <c r="H234" s="630"/>
      <c r="I234" s="630"/>
    </row>
    <row r="235" spans="1:9" ht="15">
      <c r="A235" s="621" t="s">
        <v>3449</v>
      </c>
      <c r="B235" s="621" t="s">
        <v>4452</v>
      </c>
      <c r="C235" s="621" t="s">
        <v>3449</v>
      </c>
      <c r="D235" s="622"/>
      <c r="E235" s="622"/>
      <c r="F235" s="622"/>
      <c r="G235" s="622"/>
      <c r="H235" s="622"/>
      <c r="I235" s="622"/>
    </row>
    <row r="236" spans="1:9" ht="15">
      <c r="A236" s="621" t="s">
        <v>3449</v>
      </c>
      <c r="B236" s="621" t="s">
        <v>3449</v>
      </c>
      <c r="C236" s="621" t="s">
        <v>3449</v>
      </c>
      <c r="D236" s="622"/>
      <c r="E236" s="622"/>
      <c r="F236" s="622"/>
      <c r="G236" s="622"/>
      <c r="H236" s="622"/>
      <c r="I236" s="622"/>
    </row>
    <row r="237" spans="1:9" ht="15">
      <c r="A237" s="621" t="s">
        <v>4543</v>
      </c>
      <c r="B237" s="621" t="s">
        <v>4544</v>
      </c>
      <c r="C237" s="621" t="s">
        <v>4545</v>
      </c>
      <c r="D237" s="622">
        <v>1</v>
      </c>
      <c r="E237" s="672">
        <v>0</v>
      </c>
      <c r="F237" s="622">
        <f>D237*E237</f>
        <v>0</v>
      </c>
      <c r="G237" s="672">
        <v>0</v>
      </c>
      <c r="H237" s="622">
        <f>D237*G237</f>
        <v>0</v>
      </c>
      <c r="I237" s="622">
        <f>F237+H237</f>
        <v>0</v>
      </c>
    </row>
    <row r="238" spans="1:9" ht="15">
      <c r="A238" s="621" t="s">
        <v>3449</v>
      </c>
      <c r="B238" s="621" t="s">
        <v>4546</v>
      </c>
      <c r="C238" s="621" t="s">
        <v>3449</v>
      </c>
      <c r="D238" s="622"/>
      <c r="E238" s="622"/>
      <c r="F238" s="622"/>
      <c r="G238" s="622"/>
      <c r="H238" s="622"/>
      <c r="I238" s="622"/>
    </row>
    <row r="239" spans="1:9" ht="15">
      <c r="A239" s="621" t="s">
        <v>3449</v>
      </c>
      <c r="B239" s="621" t="s">
        <v>4547</v>
      </c>
      <c r="C239" s="621" t="s">
        <v>3449</v>
      </c>
      <c r="D239" s="622"/>
      <c r="E239" s="622"/>
      <c r="F239" s="622"/>
      <c r="G239" s="622"/>
      <c r="H239" s="622"/>
      <c r="I239" s="622"/>
    </row>
    <row r="240" spans="1:9" ht="15">
      <c r="A240" s="621" t="s">
        <v>4543</v>
      </c>
      <c r="B240" s="621" t="s">
        <v>4169</v>
      </c>
      <c r="C240" s="621" t="s">
        <v>48</v>
      </c>
      <c r="D240" s="622">
        <v>8</v>
      </c>
      <c r="E240" s="622"/>
      <c r="F240" s="622"/>
      <c r="G240" s="672">
        <v>0</v>
      </c>
      <c r="H240" s="622">
        <f>D240*G240</f>
        <v>0</v>
      </c>
      <c r="I240" s="622">
        <f>F240+H240</f>
        <v>0</v>
      </c>
    </row>
    <row r="241" spans="1:9" ht="15">
      <c r="A241" s="621" t="s">
        <v>3449</v>
      </c>
      <c r="B241" s="621" t="s">
        <v>4720</v>
      </c>
      <c r="C241" s="621" t="s">
        <v>3449</v>
      </c>
      <c r="D241" s="622"/>
      <c r="E241" s="622"/>
      <c r="F241" s="622"/>
      <c r="G241" s="622"/>
      <c r="H241" s="622"/>
      <c r="I241" s="622"/>
    </row>
    <row r="242" spans="1:9" ht="15">
      <c r="A242" s="621" t="s">
        <v>4543</v>
      </c>
      <c r="B242" s="621" t="s">
        <v>4721</v>
      </c>
      <c r="C242" s="621" t="s">
        <v>48</v>
      </c>
      <c r="D242" s="622">
        <v>15</v>
      </c>
      <c r="E242" s="622"/>
      <c r="F242" s="622"/>
      <c r="G242" s="672">
        <v>0</v>
      </c>
      <c r="H242" s="622">
        <f>D242*G242</f>
        <v>0</v>
      </c>
      <c r="I242" s="622">
        <f>F242+H242</f>
        <v>0</v>
      </c>
    </row>
    <row r="243" spans="1:9" ht="15">
      <c r="A243" s="621" t="s">
        <v>3449</v>
      </c>
      <c r="B243" s="621" t="s">
        <v>4722</v>
      </c>
      <c r="C243" s="621" t="s">
        <v>3449</v>
      </c>
      <c r="D243" s="622"/>
      <c r="E243" s="622"/>
      <c r="F243" s="622"/>
      <c r="G243" s="622"/>
      <c r="H243" s="622"/>
      <c r="I243" s="622"/>
    </row>
    <row r="244" spans="1:9" ht="15">
      <c r="A244" s="621" t="s">
        <v>3449</v>
      </c>
      <c r="B244" s="621" t="s">
        <v>4723</v>
      </c>
      <c r="C244" s="621" t="s">
        <v>3449</v>
      </c>
      <c r="D244" s="622"/>
      <c r="E244" s="622"/>
      <c r="F244" s="622"/>
      <c r="G244" s="622"/>
      <c r="H244" s="622"/>
      <c r="I244" s="622"/>
    </row>
    <row r="245" spans="1:9" ht="15">
      <c r="A245" s="621" t="s">
        <v>4543</v>
      </c>
      <c r="B245" s="621" t="s">
        <v>4724</v>
      </c>
      <c r="C245" s="621" t="s">
        <v>48</v>
      </c>
      <c r="D245" s="622">
        <v>10</v>
      </c>
      <c r="E245" s="622"/>
      <c r="F245" s="622"/>
      <c r="G245" s="672">
        <v>0</v>
      </c>
      <c r="H245" s="622">
        <f>D245*G245</f>
        <v>0</v>
      </c>
      <c r="I245" s="622">
        <f>F245+H245</f>
        <v>0</v>
      </c>
    </row>
    <row r="246" spans="1:9" ht="15">
      <c r="A246" s="621" t="s">
        <v>4543</v>
      </c>
      <c r="B246" s="621" t="s">
        <v>4725</v>
      </c>
      <c r="C246" s="621" t="s">
        <v>2800</v>
      </c>
      <c r="D246" s="672">
        <v>7</v>
      </c>
      <c r="E246" s="622">
        <f>SUM(F237:F245)/100</f>
        <v>0</v>
      </c>
      <c r="F246" s="622">
        <f>D246*E246</f>
        <v>0</v>
      </c>
      <c r="G246" s="622">
        <f>SUM(H237:H245)/100</f>
        <v>0</v>
      </c>
      <c r="H246" s="622">
        <f>D246*G246</f>
        <v>0</v>
      </c>
      <c r="I246" s="622">
        <f>F246+H246</f>
        <v>0</v>
      </c>
    </row>
    <row r="247" spans="1:9" ht="15">
      <c r="A247" s="621" t="s">
        <v>3449</v>
      </c>
      <c r="B247" s="621" t="s">
        <v>4549</v>
      </c>
      <c r="C247" s="621" t="s">
        <v>3449</v>
      </c>
      <c r="D247" s="622"/>
      <c r="E247" s="622"/>
      <c r="F247" s="622"/>
      <c r="G247" s="622"/>
      <c r="H247" s="622"/>
      <c r="I247" s="622"/>
    </row>
    <row r="248" spans="1:9" ht="15">
      <c r="A248" s="629" t="s">
        <v>3449</v>
      </c>
      <c r="B248" s="629" t="s">
        <v>4726</v>
      </c>
      <c r="C248" s="629" t="s">
        <v>3449</v>
      </c>
      <c r="D248" s="630"/>
      <c r="E248" s="630"/>
      <c r="F248" s="630">
        <f>SUM(F235:F247)</f>
        <v>0</v>
      </c>
      <c r="G248" s="630"/>
      <c r="H248" s="630">
        <f>SUM(H235:H247)</f>
        <v>0</v>
      </c>
      <c r="I248" s="630">
        <f>SUM(I235:I247)</f>
        <v>0</v>
      </c>
    </row>
    <row r="249" spans="1:9" ht="15">
      <c r="A249" s="621" t="s">
        <v>3449</v>
      </c>
      <c r="B249" s="621" t="s">
        <v>3449</v>
      </c>
      <c r="C249" s="621" t="s">
        <v>3449</v>
      </c>
      <c r="D249" s="622"/>
      <c r="E249" s="622"/>
      <c r="F249" s="622"/>
      <c r="G249" s="622"/>
      <c r="H249" s="622"/>
      <c r="I249" s="622"/>
    </row>
    <row r="250" spans="1:9" ht="15">
      <c r="A250" s="629" t="s">
        <v>3449</v>
      </c>
      <c r="B250" s="629" t="s">
        <v>4727</v>
      </c>
      <c r="C250" s="629" t="s">
        <v>3449</v>
      </c>
      <c r="D250" s="630"/>
      <c r="E250" s="630"/>
      <c r="F250" s="630"/>
      <c r="G250" s="630"/>
      <c r="H250" s="630"/>
      <c r="I250" s="630"/>
    </row>
    <row r="251" spans="1:9" ht="15">
      <c r="A251" s="621" t="s">
        <v>3449</v>
      </c>
      <c r="B251" s="621" t="s">
        <v>4728</v>
      </c>
      <c r="C251" s="621" t="s">
        <v>3449</v>
      </c>
      <c r="D251" s="622"/>
      <c r="E251" s="622"/>
      <c r="F251" s="622"/>
      <c r="G251" s="622"/>
      <c r="H251" s="622"/>
      <c r="I251" s="622"/>
    </row>
    <row r="252" spans="1:9" ht="15">
      <c r="A252" s="621" t="s">
        <v>4729</v>
      </c>
      <c r="B252" s="621" t="s">
        <v>4730</v>
      </c>
      <c r="C252" s="621" t="s">
        <v>222</v>
      </c>
      <c r="D252" s="622">
        <v>1</v>
      </c>
      <c r="E252" s="622"/>
      <c r="F252" s="622"/>
      <c r="G252" s="672">
        <v>0</v>
      </c>
      <c r="H252" s="622">
        <f>D252*G252</f>
        <v>0</v>
      </c>
      <c r="I252" s="622">
        <f>F252+H252</f>
        <v>0</v>
      </c>
    </row>
    <row r="253" spans="1:9" ht="15">
      <c r="A253" s="621" t="s">
        <v>4731</v>
      </c>
      <c r="B253" s="621" t="s">
        <v>4732</v>
      </c>
      <c r="C253" s="621" t="s">
        <v>222</v>
      </c>
      <c r="D253" s="622">
        <v>1</v>
      </c>
      <c r="E253" s="622"/>
      <c r="F253" s="622"/>
      <c r="G253" s="672">
        <v>0</v>
      </c>
      <c r="H253" s="622">
        <f>D253*G253</f>
        <v>0</v>
      </c>
      <c r="I253" s="622">
        <f>F253+H253</f>
        <v>0</v>
      </c>
    </row>
    <row r="254" spans="1:9" ht="15">
      <c r="A254" s="621" t="s">
        <v>4733</v>
      </c>
      <c r="B254" s="621" t="s">
        <v>4734</v>
      </c>
      <c r="C254" s="621" t="s">
        <v>222</v>
      </c>
      <c r="D254" s="622">
        <v>1</v>
      </c>
      <c r="E254" s="622"/>
      <c r="F254" s="622"/>
      <c r="G254" s="672">
        <v>0</v>
      </c>
      <c r="H254" s="622">
        <f>D254*G254</f>
        <v>0</v>
      </c>
      <c r="I254" s="622">
        <f>F254+H254</f>
        <v>0</v>
      </c>
    </row>
    <row r="255" spans="1:9" ht="15">
      <c r="A255" s="621" t="s">
        <v>4735</v>
      </c>
      <c r="B255" s="621" t="s">
        <v>4736</v>
      </c>
      <c r="C255" s="621" t="s">
        <v>222</v>
      </c>
      <c r="D255" s="622">
        <v>2</v>
      </c>
      <c r="E255" s="622"/>
      <c r="F255" s="622"/>
      <c r="G255" s="672">
        <v>0</v>
      </c>
      <c r="H255" s="622">
        <f>D255*G255</f>
        <v>0</v>
      </c>
      <c r="I255" s="622">
        <f>F255+H255</f>
        <v>0</v>
      </c>
    </row>
    <row r="256" spans="1:9" ht="15">
      <c r="A256" s="621" t="s">
        <v>4737</v>
      </c>
      <c r="B256" s="621" t="s">
        <v>4738</v>
      </c>
      <c r="C256" s="621" t="s">
        <v>1645</v>
      </c>
      <c r="D256" s="622">
        <v>600</v>
      </c>
      <c r="E256" s="672">
        <v>0</v>
      </c>
      <c r="F256" s="622">
        <f>D256*E256</f>
        <v>0</v>
      </c>
      <c r="G256" s="672">
        <v>0</v>
      </c>
      <c r="H256" s="622">
        <f>D256*G256</f>
        <v>0</v>
      </c>
      <c r="I256" s="622">
        <f>F256+H256</f>
        <v>0</v>
      </c>
    </row>
    <row r="257" spans="1:9" ht="15">
      <c r="A257" s="621" t="s">
        <v>3449</v>
      </c>
      <c r="B257" s="621" t="s">
        <v>4739</v>
      </c>
      <c r="C257" s="621" t="s">
        <v>3449</v>
      </c>
      <c r="D257" s="622"/>
      <c r="E257" s="622"/>
      <c r="F257" s="622"/>
      <c r="G257" s="622"/>
      <c r="H257" s="622"/>
      <c r="I257" s="622"/>
    </row>
    <row r="258" spans="1:9" ht="15">
      <c r="A258" s="621" t="s">
        <v>4740</v>
      </c>
      <c r="B258" s="621" t="s">
        <v>4741</v>
      </c>
      <c r="C258" s="621" t="s">
        <v>222</v>
      </c>
      <c r="D258" s="622">
        <v>80</v>
      </c>
      <c r="E258" s="672">
        <v>0</v>
      </c>
      <c r="F258" s="622">
        <f>D258*E258</f>
        <v>0</v>
      </c>
      <c r="G258" s="672">
        <v>0</v>
      </c>
      <c r="H258" s="622">
        <f>D258*G258</f>
        <v>0</v>
      </c>
      <c r="I258" s="622">
        <f>F258+H258</f>
        <v>0</v>
      </c>
    </row>
    <row r="259" spans="1:9" ht="15">
      <c r="A259" s="621" t="s">
        <v>4742</v>
      </c>
      <c r="B259" s="621" t="s">
        <v>4743</v>
      </c>
      <c r="C259" s="621" t="s">
        <v>222</v>
      </c>
      <c r="D259" s="622">
        <v>20</v>
      </c>
      <c r="E259" s="672">
        <v>0</v>
      </c>
      <c r="F259" s="622">
        <f>D259*E259</f>
        <v>0</v>
      </c>
      <c r="G259" s="672">
        <v>0</v>
      </c>
      <c r="H259" s="622">
        <f>D259*G259</f>
        <v>0</v>
      </c>
      <c r="I259" s="622">
        <f>F259+H259</f>
        <v>0</v>
      </c>
    </row>
    <row r="260" spans="1:9" ht="15">
      <c r="A260" s="621" t="s">
        <v>4744</v>
      </c>
      <c r="B260" s="621" t="s">
        <v>4745</v>
      </c>
      <c r="C260" s="621" t="s">
        <v>222</v>
      </c>
      <c r="D260" s="622">
        <v>140</v>
      </c>
      <c r="E260" s="672">
        <v>0</v>
      </c>
      <c r="F260" s="622">
        <f>D260*E260</f>
        <v>0</v>
      </c>
      <c r="G260" s="672">
        <v>0</v>
      </c>
      <c r="H260" s="622">
        <f>D260*G260</f>
        <v>0</v>
      </c>
      <c r="I260" s="622">
        <f>F260+H260</f>
        <v>0</v>
      </c>
    </row>
    <row r="261" spans="1:9" ht="15">
      <c r="A261" s="621" t="s">
        <v>4746</v>
      </c>
      <c r="B261" s="621" t="s">
        <v>4747</v>
      </c>
      <c r="C261" s="621" t="s">
        <v>222</v>
      </c>
      <c r="D261" s="622">
        <v>70</v>
      </c>
      <c r="E261" s="672">
        <v>0</v>
      </c>
      <c r="F261" s="622">
        <f>D261*E261</f>
        <v>0</v>
      </c>
      <c r="G261" s="672">
        <v>0</v>
      </c>
      <c r="H261" s="622">
        <f>D261*G261</f>
        <v>0</v>
      </c>
      <c r="I261" s="622">
        <f>F261+H261</f>
        <v>0</v>
      </c>
    </row>
    <row r="262" spans="1:9" ht="15">
      <c r="A262" s="621" t="s">
        <v>4748</v>
      </c>
      <c r="B262" s="621" t="s">
        <v>4749</v>
      </c>
      <c r="C262" s="621" t="s">
        <v>222</v>
      </c>
      <c r="D262" s="622">
        <v>40</v>
      </c>
      <c r="E262" s="672">
        <v>0</v>
      </c>
      <c r="F262" s="622">
        <f>D262*E262</f>
        <v>0</v>
      </c>
      <c r="G262" s="672">
        <v>0</v>
      </c>
      <c r="H262" s="622">
        <f>D262*G262</f>
        <v>0</v>
      </c>
      <c r="I262" s="622">
        <f>F262+H262</f>
        <v>0</v>
      </c>
    </row>
    <row r="263" spans="1:9" ht="15">
      <c r="A263" s="621" t="s">
        <v>3449</v>
      </c>
      <c r="B263" s="621" t="s">
        <v>4750</v>
      </c>
      <c r="C263" s="621" t="s">
        <v>3449</v>
      </c>
      <c r="D263" s="622"/>
      <c r="E263" s="622"/>
      <c r="F263" s="622"/>
      <c r="G263" s="622"/>
      <c r="H263" s="622"/>
      <c r="I263" s="622"/>
    </row>
    <row r="264" spans="1:9" ht="15">
      <c r="A264" s="621" t="s">
        <v>4751</v>
      </c>
      <c r="B264" s="621" t="s">
        <v>4752</v>
      </c>
      <c r="C264" s="621" t="s">
        <v>222</v>
      </c>
      <c r="D264" s="622">
        <v>185</v>
      </c>
      <c r="E264" s="672">
        <v>0</v>
      </c>
      <c r="F264" s="622">
        <f>D264*E264</f>
        <v>0</v>
      </c>
      <c r="G264" s="672">
        <v>0</v>
      </c>
      <c r="H264" s="622">
        <f>D264*G264</f>
        <v>0</v>
      </c>
      <c r="I264" s="622">
        <f>F264+H264</f>
        <v>0</v>
      </c>
    </row>
    <row r="265" spans="1:9" ht="15">
      <c r="A265" s="621" t="s">
        <v>3449</v>
      </c>
      <c r="B265" s="621" t="s">
        <v>4753</v>
      </c>
      <c r="C265" s="621" t="s">
        <v>3449</v>
      </c>
      <c r="D265" s="622"/>
      <c r="E265" s="622"/>
      <c r="F265" s="622"/>
      <c r="G265" s="622"/>
      <c r="H265" s="622"/>
      <c r="I265" s="622"/>
    </row>
    <row r="266" spans="1:9" ht="15">
      <c r="A266" s="621" t="s">
        <v>4754</v>
      </c>
      <c r="B266" s="621" t="s">
        <v>4755</v>
      </c>
      <c r="C266" s="621" t="s">
        <v>222</v>
      </c>
      <c r="D266" s="622">
        <v>20</v>
      </c>
      <c r="E266" s="672">
        <v>0</v>
      </c>
      <c r="F266" s="622">
        <f>D266*E266</f>
        <v>0</v>
      </c>
      <c r="G266" s="672">
        <v>0</v>
      </c>
      <c r="H266" s="622">
        <f>D266*G266</f>
        <v>0</v>
      </c>
      <c r="I266" s="622">
        <f>F266+H266</f>
        <v>0</v>
      </c>
    </row>
    <row r="267" spans="1:9" ht="15">
      <c r="A267" s="621" t="s">
        <v>3449</v>
      </c>
      <c r="B267" s="621" t="s">
        <v>4753</v>
      </c>
      <c r="C267" s="621" t="s">
        <v>3449</v>
      </c>
      <c r="D267" s="622"/>
      <c r="E267" s="622"/>
      <c r="F267" s="622"/>
      <c r="G267" s="622"/>
      <c r="H267" s="622"/>
      <c r="I267" s="622"/>
    </row>
    <row r="268" spans="1:9" ht="15">
      <c r="A268" s="621" t="s">
        <v>4756</v>
      </c>
      <c r="B268" s="621" t="s">
        <v>4757</v>
      </c>
      <c r="C268" s="621" t="s">
        <v>222</v>
      </c>
      <c r="D268" s="622">
        <v>90</v>
      </c>
      <c r="E268" s="672">
        <v>0</v>
      </c>
      <c r="F268" s="622">
        <f>D268*E268</f>
        <v>0</v>
      </c>
      <c r="G268" s="672">
        <v>0</v>
      </c>
      <c r="H268" s="622">
        <f>D268*G268</f>
        <v>0</v>
      </c>
      <c r="I268" s="622">
        <f>F268+H268</f>
        <v>0</v>
      </c>
    </row>
    <row r="269" spans="1:9" ht="15">
      <c r="A269" s="621" t="s">
        <v>3449</v>
      </c>
      <c r="B269" s="621" t="s">
        <v>4753</v>
      </c>
      <c r="C269" s="621" t="s">
        <v>3449</v>
      </c>
      <c r="D269" s="622"/>
      <c r="E269" s="622"/>
      <c r="F269" s="622"/>
      <c r="G269" s="622"/>
      <c r="H269" s="622"/>
      <c r="I269" s="622"/>
    </row>
    <row r="270" spans="1:9" ht="15">
      <c r="A270" s="621" t="s">
        <v>4758</v>
      </c>
      <c r="B270" s="621" t="s">
        <v>4759</v>
      </c>
      <c r="C270" s="621" t="s">
        <v>222</v>
      </c>
      <c r="D270" s="622">
        <v>4</v>
      </c>
      <c r="E270" s="672">
        <v>0</v>
      </c>
      <c r="F270" s="622">
        <f>D270*E270</f>
        <v>0</v>
      </c>
      <c r="G270" s="672">
        <v>0</v>
      </c>
      <c r="H270" s="622">
        <f>D270*G270</f>
        <v>0</v>
      </c>
      <c r="I270" s="622">
        <f>F270+H270</f>
        <v>0</v>
      </c>
    </row>
    <row r="271" spans="1:9" ht="15">
      <c r="A271" s="621" t="s">
        <v>3449</v>
      </c>
      <c r="B271" s="621" t="s">
        <v>4760</v>
      </c>
      <c r="C271" s="621" t="s">
        <v>3449</v>
      </c>
      <c r="D271" s="622"/>
      <c r="E271" s="622"/>
      <c r="F271" s="622"/>
      <c r="G271" s="622"/>
      <c r="H271" s="622"/>
      <c r="I271" s="622"/>
    </row>
    <row r="272" spans="1:9" ht="15">
      <c r="A272" s="621" t="s">
        <v>3449</v>
      </c>
      <c r="B272" s="621" t="s">
        <v>4753</v>
      </c>
      <c r="C272" s="621" t="s">
        <v>3449</v>
      </c>
      <c r="D272" s="622"/>
      <c r="E272" s="622"/>
      <c r="F272" s="622"/>
      <c r="G272" s="622"/>
      <c r="H272" s="622"/>
      <c r="I272" s="622"/>
    </row>
    <row r="273" spans="1:9" ht="15">
      <c r="A273" s="621" t="s">
        <v>4761</v>
      </c>
      <c r="B273" s="621" t="s">
        <v>4762</v>
      </c>
      <c r="C273" s="621" t="s">
        <v>222</v>
      </c>
      <c r="D273" s="622">
        <v>860</v>
      </c>
      <c r="E273" s="672">
        <v>0</v>
      </c>
      <c r="F273" s="622">
        <f>D273*E273</f>
        <v>0</v>
      </c>
      <c r="G273" s="672">
        <v>0</v>
      </c>
      <c r="H273" s="622">
        <f>D273*G273</f>
        <v>0</v>
      </c>
      <c r="I273" s="622">
        <f>F273+H273</f>
        <v>0</v>
      </c>
    </row>
    <row r="274" spans="1:9" ht="15">
      <c r="A274" s="621" t="s">
        <v>4763</v>
      </c>
      <c r="B274" s="621" t="s">
        <v>4764</v>
      </c>
      <c r="C274" s="621" t="s">
        <v>222</v>
      </c>
      <c r="D274" s="622">
        <v>760</v>
      </c>
      <c r="E274" s="672">
        <v>0</v>
      </c>
      <c r="F274" s="622">
        <f>D274*E274</f>
        <v>0</v>
      </c>
      <c r="G274" s="672">
        <v>0</v>
      </c>
      <c r="H274" s="622">
        <f>D274*G274</f>
        <v>0</v>
      </c>
      <c r="I274" s="622">
        <f>F274+H274</f>
        <v>0</v>
      </c>
    </row>
    <row r="275" spans="1:9" ht="15">
      <c r="A275" s="621" t="s">
        <v>4765</v>
      </c>
      <c r="B275" s="621" t="s">
        <v>4766</v>
      </c>
      <c r="C275" s="621" t="s">
        <v>694</v>
      </c>
      <c r="D275" s="622">
        <v>125</v>
      </c>
      <c r="E275" s="672">
        <v>0</v>
      </c>
      <c r="F275" s="622">
        <f>D275*E275</f>
        <v>0</v>
      </c>
      <c r="G275" s="672">
        <v>0</v>
      </c>
      <c r="H275" s="622">
        <f>D275*G275</f>
        <v>0</v>
      </c>
      <c r="I275" s="622">
        <f>F275+H275</f>
        <v>0</v>
      </c>
    </row>
    <row r="276" spans="1:9" ht="15">
      <c r="A276" s="621" t="s">
        <v>3449</v>
      </c>
      <c r="B276" s="621" t="s">
        <v>4767</v>
      </c>
      <c r="C276" s="621" t="s">
        <v>3449</v>
      </c>
      <c r="D276" s="622"/>
      <c r="E276" s="622"/>
      <c r="F276" s="622"/>
      <c r="G276" s="622"/>
      <c r="H276" s="622"/>
      <c r="I276" s="622"/>
    </row>
    <row r="277" spans="1:9" ht="15">
      <c r="A277" s="621" t="s">
        <v>3449</v>
      </c>
      <c r="B277" s="621" t="s">
        <v>4768</v>
      </c>
      <c r="C277" s="621" t="s">
        <v>3449</v>
      </c>
      <c r="D277" s="622"/>
      <c r="E277" s="622"/>
      <c r="F277" s="622"/>
      <c r="G277" s="622"/>
      <c r="H277" s="622"/>
      <c r="I277" s="622"/>
    </row>
    <row r="278" spans="1:9" ht="15">
      <c r="A278" s="621" t="s">
        <v>4769</v>
      </c>
      <c r="B278" s="621" t="s">
        <v>4770</v>
      </c>
      <c r="C278" s="621" t="s">
        <v>694</v>
      </c>
      <c r="D278" s="622">
        <v>265</v>
      </c>
      <c r="E278" s="672">
        <v>0</v>
      </c>
      <c r="F278" s="622">
        <f>D278*E278</f>
        <v>0</v>
      </c>
      <c r="G278" s="672">
        <v>0</v>
      </c>
      <c r="H278" s="622">
        <f>D278*G278</f>
        <v>0</v>
      </c>
      <c r="I278" s="622">
        <f>F278+H278</f>
        <v>0</v>
      </c>
    </row>
    <row r="279" spans="1:9" ht="15">
      <c r="A279" s="621" t="s">
        <v>3449</v>
      </c>
      <c r="B279" s="621" t="s">
        <v>4771</v>
      </c>
      <c r="C279" s="621" t="s">
        <v>3449</v>
      </c>
      <c r="D279" s="622"/>
      <c r="E279" s="622"/>
      <c r="F279" s="622"/>
      <c r="G279" s="622"/>
      <c r="H279" s="622"/>
      <c r="I279" s="622"/>
    </row>
    <row r="280" spans="1:9" ht="15">
      <c r="A280" s="621" t="s">
        <v>4772</v>
      </c>
      <c r="B280" s="621" t="s">
        <v>4773</v>
      </c>
      <c r="C280" s="621" t="s">
        <v>694</v>
      </c>
      <c r="D280" s="622">
        <v>30</v>
      </c>
      <c r="E280" s="672">
        <v>0</v>
      </c>
      <c r="F280" s="622">
        <f>D280*E280</f>
        <v>0</v>
      </c>
      <c r="G280" s="672">
        <v>0</v>
      </c>
      <c r="H280" s="622">
        <f>D280*G280</f>
        <v>0</v>
      </c>
      <c r="I280" s="622">
        <f>F280+H280</f>
        <v>0</v>
      </c>
    </row>
    <row r="281" spans="1:9" ht="15">
      <c r="A281" s="621" t="s">
        <v>3449</v>
      </c>
      <c r="B281" s="621" t="s">
        <v>4774</v>
      </c>
      <c r="C281" s="621" t="s">
        <v>3449</v>
      </c>
      <c r="D281" s="622"/>
      <c r="E281" s="622"/>
      <c r="F281" s="622"/>
      <c r="G281" s="622"/>
      <c r="H281" s="622"/>
      <c r="I281" s="622"/>
    </row>
    <row r="282" spans="1:9" ht="15">
      <c r="A282" s="621" t="s">
        <v>4775</v>
      </c>
      <c r="B282" s="621" t="s">
        <v>4766</v>
      </c>
      <c r="C282" s="621" t="s">
        <v>694</v>
      </c>
      <c r="D282" s="622">
        <v>100</v>
      </c>
      <c r="E282" s="672">
        <v>0</v>
      </c>
      <c r="F282" s="622">
        <f>D282*E282</f>
        <v>0</v>
      </c>
      <c r="G282" s="672">
        <v>0</v>
      </c>
      <c r="H282" s="622">
        <f>D282*G282</f>
        <v>0</v>
      </c>
      <c r="I282" s="622">
        <f>F282+H282</f>
        <v>0</v>
      </c>
    </row>
    <row r="283" spans="1:9" ht="15">
      <c r="A283" s="621" t="s">
        <v>3449</v>
      </c>
      <c r="B283" s="621" t="s">
        <v>4776</v>
      </c>
      <c r="C283" s="621" t="s">
        <v>3449</v>
      </c>
      <c r="D283" s="622"/>
      <c r="E283" s="622"/>
      <c r="F283" s="622"/>
      <c r="G283" s="622"/>
      <c r="H283" s="622"/>
      <c r="I283" s="622"/>
    </row>
    <row r="284" spans="1:9" ht="15">
      <c r="A284" s="621" t="s">
        <v>3449</v>
      </c>
      <c r="B284" s="621" t="s">
        <v>4777</v>
      </c>
      <c r="C284" s="621" t="s">
        <v>3449</v>
      </c>
      <c r="D284" s="622"/>
      <c r="E284" s="622"/>
      <c r="F284" s="622"/>
      <c r="G284" s="622"/>
      <c r="H284" s="622"/>
      <c r="I284" s="622"/>
    </row>
    <row r="285" spans="1:9" ht="15">
      <c r="A285" s="621" t="s">
        <v>4778</v>
      </c>
      <c r="B285" s="621" t="s">
        <v>4779</v>
      </c>
      <c r="C285" s="621" t="s">
        <v>694</v>
      </c>
      <c r="D285" s="622">
        <v>20</v>
      </c>
      <c r="E285" s="672">
        <v>0</v>
      </c>
      <c r="F285" s="622">
        <f>D285*E285</f>
        <v>0</v>
      </c>
      <c r="G285" s="672">
        <v>0</v>
      </c>
      <c r="H285" s="622">
        <f>D285*G285</f>
        <v>0</v>
      </c>
      <c r="I285" s="622">
        <f>F285+H285</f>
        <v>0</v>
      </c>
    </row>
    <row r="286" spans="1:9" ht="15">
      <c r="A286" s="621" t="s">
        <v>3449</v>
      </c>
      <c r="B286" s="621" t="s">
        <v>4780</v>
      </c>
      <c r="C286" s="621" t="s">
        <v>3449</v>
      </c>
      <c r="D286" s="622"/>
      <c r="E286" s="622"/>
      <c r="F286" s="622"/>
      <c r="G286" s="673"/>
      <c r="H286" s="622"/>
      <c r="I286" s="622"/>
    </row>
    <row r="287" spans="1:9" ht="15">
      <c r="A287" s="621" t="s">
        <v>4781</v>
      </c>
      <c r="B287" s="621" t="s">
        <v>4782</v>
      </c>
      <c r="C287" s="621" t="s">
        <v>694</v>
      </c>
      <c r="D287" s="622">
        <v>15</v>
      </c>
      <c r="E287" s="672">
        <v>0</v>
      </c>
      <c r="F287" s="622">
        <f>D287*E287</f>
        <v>0</v>
      </c>
      <c r="G287" s="672">
        <v>0</v>
      </c>
      <c r="H287" s="622">
        <f>D287*G287</f>
        <v>0</v>
      </c>
      <c r="I287" s="622">
        <f>F287+H287</f>
        <v>0</v>
      </c>
    </row>
    <row r="288" spans="1:9" ht="15">
      <c r="A288" s="621" t="s">
        <v>3449</v>
      </c>
      <c r="B288" s="621" t="s">
        <v>4783</v>
      </c>
      <c r="C288" s="621" t="s">
        <v>3449</v>
      </c>
      <c r="D288" s="622"/>
      <c r="E288" s="622"/>
      <c r="F288" s="622"/>
      <c r="G288" s="622"/>
      <c r="H288" s="622"/>
      <c r="I288" s="622"/>
    </row>
    <row r="289" spans="1:9" ht="15">
      <c r="A289" s="621" t="s">
        <v>4784</v>
      </c>
      <c r="B289" s="621" t="s">
        <v>4785</v>
      </c>
      <c r="C289" s="621" t="s">
        <v>694</v>
      </c>
      <c r="D289" s="622">
        <v>25</v>
      </c>
      <c r="E289" s="672">
        <v>0</v>
      </c>
      <c r="F289" s="622">
        <f>D289*E289</f>
        <v>0</v>
      </c>
      <c r="G289" s="672">
        <v>0</v>
      </c>
      <c r="H289" s="622">
        <f>D289*G289</f>
        <v>0</v>
      </c>
      <c r="I289" s="622">
        <f>F289+H289</f>
        <v>0</v>
      </c>
    </row>
    <row r="290" spans="1:9" ht="15">
      <c r="A290" s="621" t="s">
        <v>3449</v>
      </c>
      <c r="B290" s="621" t="s">
        <v>4786</v>
      </c>
      <c r="C290" s="621" t="s">
        <v>3449</v>
      </c>
      <c r="D290" s="622"/>
      <c r="E290" s="622"/>
      <c r="F290" s="622"/>
      <c r="G290" s="622"/>
      <c r="H290" s="622"/>
      <c r="I290" s="622"/>
    </row>
    <row r="291" spans="1:9" ht="15">
      <c r="A291" s="621" t="s">
        <v>4787</v>
      </c>
      <c r="B291" s="621" t="s">
        <v>4788</v>
      </c>
      <c r="C291" s="621" t="s">
        <v>694</v>
      </c>
      <c r="D291" s="622">
        <v>15</v>
      </c>
      <c r="E291" s="672">
        <v>0</v>
      </c>
      <c r="F291" s="622">
        <f>D291*E291</f>
        <v>0</v>
      </c>
      <c r="G291" s="672">
        <v>0</v>
      </c>
      <c r="H291" s="622">
        <f>D291*G291</f>
        <v>0</v>
      </c>
      <c r="I291" s="622">
        <f>F291+H291</f>
        <v>0</v>
      </c>
    </row>
    <row r="292" spans="1:9" ht="15">
      <c r="A292" s="621" t="s">
        <v>3449</v>
      </c>
      <c r="B292" s="621" t="s">
        <v>4789</v>
      </c>
      <c r="C292" s="621" t="s">
        <v>3449</v>
      </c>
      <c r="D292" s="622"/>
      <c r="E292" s="622"/>
      <c r="F292" s="622"/>
      <c r="G292" s="622"/>
      <c r="H292" s="622"/>
      <c r="I292" s="622"/>
    </row>
    <row r="293" spans="1:9" ht="15">
      <c r="A293" s="621" t="s">
        <v>4790</v>
      </c>
      <c r="B293" s="621" t="s">
        <v>4791</v>
      </c>
      <c r="C293" s="621" t="s">
        <v>222</v>
      </c>
      <c r="D293" s="622">
        <v>2</v>
      </c>
      <c r="E293" s="672">
        <v>0</v>
      </c>
      <c r="F293" s="622">
        <f>D293*E293</f>
        <v>0</v>
      </c>
      <c r="G293" s="672">
        <v>0</v>
      </c>
      <c r="H293" s="622">
        <f>D293*G293</f>
        <v>0</v>
      </c>
      <c r="I293" s="622">
        <f>F293+H293</f>
        <v>0</v>
      </c>
    </row>
    <row r="294" spans="1:9" ht="15">
      <c r="A294" s="621" t="s">
        <v>3449</v>
      </c>
      <c r="B294" s="621" t="s">
        <v>4792</v>
      </c>
      <c r="C294" s="621" t="s">
        <v>3449</v>
      </c>
      <c r="D294" s="622"/>
      <c r="E294" s="622"/>
      <c r="F294" s="622"/>
      <c r="G294" s="622"/>
      <c r="H294" s="622"/>
      <c r="I294" s="622"/>
    </row>
    <row r="295" spans="1:9" ht="15">
      <c r="A295" s="621" t="s">
        <v>3449</v>
      </c>
      <c r="B295" s="621" t="s">
        <v>4793</v>
      </c>
      <c r="C295" s="621" t="s">
        <v>3449</v>
      </c>
      <c r="D295" s="622"/>
      <c r="E295" s="622"/>
      <c r="F295" s="622"/>
      <c r="G295" s="622"/>
      <c r="H295" s="622"/>
      <c r="I295" s="622"/>
    </row>
    <row r="296" spans="1:9" ht="15">
      <c r="A296" s="621" t="s">
        <v>3449</v>
      </c>
      <c r="B296" s="621" t="s">
        <v>4794</v>
      </c>
      <c r="C296" s="621" t="s">
        <v>3449</v>
      </c>
      <c r="D296" s="622"/>
      <c r="E296" s="622"/>
      <c r="F296" s="622"/>
      <c r="G296" s="622"/>
      <c r="H296" s="622"/>
      <c r="I296" s="622"/>
    </row>
    <row r="297" spans="1:9" ht="15">
      <c r="A297" s="621" t="s">
        <v>3449</v>
      </c>
      <c r="B297" s="621" t="s">
        <v>4795</v>
      </c>
      <c r="C297" s="621" t="s">
        <v>3449</v>
      </c>
      <c r="D297" s="622"/>
      <c r="E297" s="622"/>
      <c r="F297" s="622"/>
      <c r="G297" s="622"/>
      <c r="H297" s="622"/>
      <c r="I297" s="622"/>
    </row>
    <row r="298" spans="1:9" ht="15">
      <c r="A298" s="621" t="s">
        <v>3449</v>
      </c>
      <c r="B298" s="621" t="s">
        <v>4796</v>
      </c>
      <c r="C298" s="621" t="s">
        <v>3449</v>
      </c>
      <c r="D298" s="622"/>
      <c r="E298" s="622"/>
      <c r="F298" s="622"/>
      <c r="G298" s="622"/>
      <c r="H298" s="622"/>
      <c r="I298" s="622"/>
    </row>
    <row r="299" spans="1:9" ht="15">
      <c r="A299" s="621" t="s">
        <v>4797</v>
      </c>
      <c r="B299" s="621" t="s">
        <v>4798</v>
      </c>
      <c r="C299" s="621" t="s">
        <v>222</v>
      </c>
      <c r="D299" s="622">
        <v>21</v>
      </c>
      <c r="E299" s="672">
        <v>0</v>
      </c>
      <c r="F299" s="622">
        <f aca="true" t="shared" si="35" ref="F299:F304">D299*E299</f>
        <v>0</v>
      </c>
      <c r="G299" s="672">
        <v>0</v>
      </c>
      <c r="H299" s="622">
        <f aca="true" t="shared" si="36" ref="H299:H304">D299*G299</f>
        <v>0</v>
      </c>
      <c r="I299" s="622">
        <f aca="true" t="shared" si="37" ref="I299:I304">F299+H299</f>
        <v>0</v>
      </c>
    </row>
    <row r="300" spans="1:9" ht="15">
      <c r="A300" s="621" t="s">
        <v>4799</v>
      </c>
      <c r="B300" s="621" t="s">
        <v>4800</v>
      </c>
      <c r="C300" s="621" t="s">
        <v>222</v>
      </c>
      <c r="D300" s="622">
        <v>5</v>
      </c>
      <c r="E300" s="672">
        <v>0</v>
      </c>
      <c r="F300" s="622">
        <f t="shared" si="35"/>
        <v>0</v>
      </c>
      <c r="G300" s="672">
        <v>0</v>
      </c>
      <c r="H300" s="622">
        <f t="shared" si="36"/>
        <v>0</v>
      </c>
      <c r="I300" s="622">
        <f t="shared" si="37"/>
        <v>0</v>
      </c>
    </row>
    <row r="301" spans="1:9" ht="15">
      <c r="A301" s="621" t="s">
        <v>4801</v>
      </c>
      <c r="B301" s="621" t="s">
        <v>4802</v>
      </c>
      <c r="C301" s="621" t="s">
        <v>222</v>
      </c>
      <c r="D301" s="622">
        <v>4</v>
      </c>
      <c r="E301" s="672">
        <v>0</v>
      </c>
      <c r="F301" s="622">
        <f t="shared" si="35"/>
        <v>0</v>
      </c>
      <c r="G301" s="672">
        <v>0</v>
      </c>
      <c r="H301" s="622">
        <f t="shared" si="36"/>
        <v>0</v>
      </c>
      <c r="I301" s="622">
        <f t="shared" si="37"/>
        <v>0</v>
      </c>
    </row>
    <row r="302" spans="1:9" ht="15">
      <c r="A302" s="621" t="s">
        <v>4803</v>
      </c>
      <c r="B302" s="621" t="s">
        <v>4804</v>
      </c>
      <c r="C302" s="621" t="s">
        <v>222</v>
      </c>
      <c r="D302" s="622">
        <v>2</v>
      </c>
      <c r="E302" s="672">
        <v>0</v>
      </c>
      <c r="F302" s="622">
        <f t="shared" si="35"/>
        <v>0</v>
      </c>
      <c r="G302" s="672">
        <v>0</v>
      </c>
      <c r="H302" s="622">
        <f t="shared" si="36"/>
        <v>0</v>
      </c>
      <c r="I302" s="622">
        <f t="shared" si="37"/>
        <v>0</v>
      </c>
    </row>
    <row r="303" spans="1:9" ht="15">
      <c r="A303" s="621" t="s">
        <v>4805</v>
      </c>
      <c r="B303" s="621" t="s">
        <v>4806</v>
      </c>
      <c r="C303" s="621" t="s">
        <v>222</v>
      </c>
      <c r="D303" s="622">
        <v>10</v>
      </c>
      <c r="E303" s="672">
        <v>0</v>
      </c>
      <c r="F303" s="622">
        <f t="shared" si="35"/>
        <v>0</v>
      </c>
      <c r="G303" s="672">
        <v>0</v>
      </c>
      <c r="H303" s="622">
        <f t="shared" si="36"/>
        <v>0</v>
      </c>
      <c r="I303" s="622">
        <f t="shared" si="37"/>
        <v>0</v>
      </c>
    </row>
    <row r="304" spans="1:9" ht="15">
      <c r="A304" s="621" t="s">
        <v>4807</v>
      </c>
      <c r="B304" s="621" t="s">
        <v>4808</v>
      </c>
      <c r="C304" s="621" t="s">
        <v>222</v>
      </c>
      <c r="D304" s="622">
        <v>5</v>
      </c>
      <c r="E304" s="672">
        <v>0</v>
      </c>
      <c r="F304" s="622">
        <f t="shared" si="35"/>
        <v>0</v>
      </c>
      <c r="G304" s="672">
        <v>0</v>
      </c>
      <c r="H304" s="622">
        <f t="shared" si="36"/>
        <v>0</v>
      </c>
      <c r="I304" s="622">
        <f t="shared" si="37"/>
        <v>0</v>
      </c>
    </row>
    <row r="305" spans="1:9" ht="15">
      <c r="A305" s="621" t="s">
        <v>3449</v>
      </c>
      <c r="B305" s="621" t="s">
        <v>4809</v>
      </c>
      <c r="C305" s="621" t="s">
        <v>3449</v>
      </c>
      <c r="D305" s="622"/>
      <c r="E305" s="622"/>
      <c r="F305" s="622"/>
      <c r="G305" s="622"/>
      <c r="H305" s="622"/>
      <c r="I305" s="622"/>
    </row>
    <row r="306" spans="1:9" ht="15">
      <c r="A306" s="621" t="s">
        <v>3449</v>
      </c>
      <c r="B306" s="621" t="s">
        <v>4810</v>
      </c>
      <c r="C306" s="621" t="s">
        <v>3449</v>
      </c>
      <c r="D306" s="622"/>
      <c r="E306" s="622"/>
      <c r="F306" s="622"/>
      <c r="G306" s="622"/>
      <c r="H306" s="622"/>
      <c r="I306" s="622"/>
    </row>
    <row r="307" spans="1:9" ht="15">
      <c r="A307" s="621" t="s">
        <v>4811</v>
      </c>
      <c r="B307" s="621" t="s">
        <v>4812</v>
      </c>
      <c r="C307" s="621" t="s">
        <v>222</v>
      </c>
      <c r="D307" s="622">
        <v>5</v>
      </c>
      <c r="E307" s="672">
        <v>0</v>
      </c>
      <c r="F307" s="622">
        <f>D307*E307</f>
        <v>0</v>
      </c>
      <c r="G307" s="672">
        <v>0</v>
      </c>
      <c r="H307" s="622">
        <f>D307*G307</f>
        <v>0</v>
      </c>
      <c r="I307" s="622">
        <f>F307+H307</f>
        <v>0</v>
      </c>
    </row>
    <row r="308" spans="1:9" ht="15">
      <c r="A308" s="621" t="s">
        <v>3449</v>
      </c>
      <c r="B308" s="621" t="s">
        <v>4813</v>
      </c>
      <c r="C308" s="621" t="s">
        <v>3449</v>
      </c>
      <c r="D308" s="622"/>
      <c r="E308" s="622"/>
      <c r="F308" s="622"/>
      <c r="G308" s="622"/>
      <c r="H308" s="622"/>
      <c r="I308" s="622"/>
    </row>
    <row r="309" spans="1:9" ht="15">
      <c r="A309" s="621" t="s">
        <v>3449</v>
      </c>
      <c r="B309" s="621" t="s">
        <v>4814</v>
      </c>
      <c r="C309" s="621" t="s">
        <v>3449</v>
      </c>
      <c r="D309" s="622"/>
      <c r="E309" s="622"/>
      <c r="F309" s="622"/>
      <c r="G309" s="622"/>
      <c r="H309" s="622"/>
      <c r="I309" s="622"/>
    </row>
    <row r="310" spans="1:9" ht="15">
      <c r="A310" s="621" t="s">
        <v>4815</v>
      </c>
      <c r="B310" s="621" t="s">
        <v>4816</v>
      </c>
      <c r="C310" s="621" t="s">
        <v>222</v>
      </c>
      <c r="D310" s="622">
        <v>8</v>
      </c>
      <c r="E310" s="672">
        <v>0</v>
      </c>
      <c r="F310" s="622">
        <f>D310*E310</f>
        <v>0</v>
      </c>
      <c r="G310" s="672">
        <v>0</v>
      </c>
      <c r="H310" s="622">
        <f>D310*G310</f>
        <v>0</v>
      </c>
      <c r="I310" s="622">
        <f>F310+H310</f>
        <v>0</v>
      </c>
    </row>
    <row r="311" spans="1:9" ht="15">
      <c r="A311" s="621" t="s">
        <v>4817</v>
      </c>
      <c r="B311" s="621" t="s">
        <v>4818</v>
      </c>
      <c r="C311" s="621" t="s">
        <v>222</v>
      </c>
      <c r="D311" s="622">
        <v>14</v>
      </c>
      <c r="E311" s="672">
        <v>0</v>
      </c>
      <c r="F311" s="622">
        <f>D311*E311</f>
        <v>0</v>
      </c>
      <c r="G311" s="672">
        <v>0</v>
      </c>
      <c r="H311" s="622">
        <f>D311*G311</f>
        <v>0</v>
      </c>
      <c r="I311" s="622">
        <f>F311+H311</f>
        <v>0</v>
      </c>
    </row>
    <row r="312" spans="1:9" ht="15">
      <c r="A312" s="621" t="s">
        <v>4819</v>
      </c>
      <c r="B312" s="621" t="s">
        <v>4820</v>
      </c>
      <c r="C312" s="621" t="s">
        <v>222</v>
      </c>
      <c r="D312" s="622">
        <v>6</v>
      </c>
      <c r="E312" s="672">
        <v>0</v>
      </c>
      <c r="F312" s="622">
        <f>D312*E312</f>
        <v>0</v>
      </c>
      <c r="G312" s="672">
        <v>0</v>
      </c>
      <c r="H312" s="622">
        <f>D312*G312</f>
        <v>0</v>
      </c>
      <c r="I312" s="622">
        <f>F312+H312</f>
        <v>0</v>
      </c>
    </row>
    <row r="313" spans="1:9" ht="15">
      <c r="A313" s="621" t="s">
        <v>4821</v>
      </c>
      <c r="B313" s="621" t="s">
        <v>4822</v>
      </c>
      <c r="C313" s="621" t="s">
        <v>222</v>
      </c>
      <c r="D313" s="622">
        <v>23</v>
      </c>
      <c r="E313" s="672">
        <v>0</v>
      </c>
      <c r="F313" s="622">
        <f>D313*E313</f>
        <v>0</v>
      </c>
      <c r="G313" s="672">
        <v>0</v>
      </c>
      <c r="H313" s="622">
        <f>D313*G313</f>
        <v>0</v>
      </c>
      <c r="I313" s="622">
        <f>F313+H313</f>
        <v>0</v>
      </c>
    </row>
    <row r="314" spans="1:9" ht="15">
      <c r="A314" s="621" t="s">
        <v>3449</v>
      </c>
      <c r="B314" s="621" t="s">
        <v>4823</v>
      </c>
      <c r="C314" s="621" t="s">
        <v>3449</v>
      </c>
      <c r="D314" s="622"/>
      <c r="E314" s="622"/>
      <c r="F314" s="622"/>
      <c r="G314" s="673"/>
      <c r="H314" s="622"/>
      <c r="I314" s="622"/>
    </row>
    <row r="315" spans="1:9" ht="15">
      <c r="A315" s="621" t="s">
        <v>4824</v>
      </c>
      <c r="B315" s="621" t="s">
        <v>4825</v>
      </c>
      <c r="C315" s="621" t="s">
        <v>222</v>
      </c>
      <c r="D315" s="622">
        <v>8</v>
      </c>
      <c r="E315" s="672">
        <v>0</v>
      </c>
      <c r="F315" s="622">
        <f>D315*E315</f>
        <v>0</v>
      </c>
      <c r="G315" s="672">
        <v>0</v>
      </c>
      <c r="H315" s="622">
        <f>D315*G315</f>
        <v>0</v>
      </c>
      <c r="I315" s="622">
        <f>F315+H315</f>
        <v>0</v>
      </c>
    </row>
    <row r="316" spans="1:9" ht="15">
      <c r="A316" s="621" t="s">
        <v>3449</v>
      </c>
      <c r="B316" s="621" t="s">
        <v>4826</v>
      </c>
      <c r="C316" s="621" t="s">
        <v>3449</v>
      </c>
      <c r="D316" s="622"/>
      <c r="E316" s="622"/>
      <c r="F316" s="622"/>
      <c r="G316" s="622"/>
      <c r="H316" s="622"/>
      <c r="I316" s="622"/>
    </row>
    <row r="317" spans="1:9" ht="15">
      <c r="A317" s="621" t="s">
        <v>4827</v>
      </c>
      <c r="B317" s="621" t="s">
        <v>4828</v>
      </c>
      <c r="C317" s="621" t="s">
        <v>222</v>
      </c>
      <c r="D317" s="622">
        <v>26</v>
      </c>
      <c r="E317" s="672">
        <v>0</v>
      </c>
      <c r="F317" s="622">
        <f>D317*E317</f>
        <v>0</v>
      </c>
      <c r="G317" s="672">
        <v>0</v>
      </c>
      <c r="H317" s="622">
        <f>D317*G317</f>
        <v>0</v>
      </c>
      <c r="I317" s="622">
        <f>F317+H317</f>
        <v>0</v>
      </c>
    </row>
    <row r="318" spans="1:9" ht="15">
      <c r="A318" s="621" t="s">
        <v>3449</v>
      </c>
      <c r="B318" s="621" t="s">
        <v>4829</v>
      </c>
      <c r="C318" s="621" t="s">
        <v>3449</v>
      </c>
      <c r="D318" s="622"/>
      <c r="E318" s="622"/>
      <c r="F318" s="622"/>
      <c r="G318" s="622"/>
      <c r="H318" s="622"/>
      <c r="I318" s="622"/>
    </row>
    <row r="319" spans="1:9" ht="15">
      <c r="A319" s="621" t="s">
        <v>4830</v>
      </c>
      <c r="B319" s="621" t="s">
        <v>4831</v>
      </c>
      <c r="C319" s="621" t="s">
        <v>222</v>
      </c>
      <c r="D319" s="622">
        <v>20</v>
      </c>
      <c r="E319" s="672">
        <v>0</v>
      </c>
      <c r="F319" s="622">
        <f>D319*E319</f>
        <v>0</v>
      </c>
      <c r="G319" s="672">
        <v>0</v>
      </c>
      <c r="H319" s="622">
        <f>D319*G319</f>
        <v>0</v>
      </c>
      <c r="I319" s="622">
        <f>F319+H319</f>
        <v>0</v>
      </c>
    </row>
    <row r="320" spans="1:9" ht="15">
      <c r="A320" s="621" t="s">
        <v>3449</v>
      </c>
      <c r="B320" s="621" t="s">
        <v>4832</v>
      </c>
      <c r="C320" s="621" t="s">
        <v>3449</v>
      </c>
      <c r="D320" s="622"/>
      <c r="E320" s="622"/>
      <c r="F320" s="622"/>
      <c r="G320" s="622"/>
      <c r="H320" s="622"/>
      <c r="I320" s="622"/>
    </row>
    <row r="321" spans="1:9" ht="15">
      <c r="A321" s="621" t="s">
        <v>4833</v>
      </c>
      <c r="B321" s="621" t="s">
        <v>4831</v>
      </c>
      <c r="C321" s="621" t="s">
        <v>222</v>
      </c>
      <c r="D321" s="622">
        <v>16</v>
      </c>
      <c r="E321" s="672">
        <v>0</v>
      </c>
      <c r="F321" s="622">
        <f>D321*E321</f>
        <v>0</v>
      </c>
      <c r="G321" s="672">
        <v>0</v>
      </c>
      <c r="H321" s="622">
        <f>D321*G321</f>
        <v>0</v>
      </c>
      <c r="I321" s="622">
        <f>F321+H321</f>
        <v>0</v>
      </c>
    </row>
    <row r="322" spans="1:9" ht="15">
      <c r="A322" s="621" t="s">
        <v>3449</v>
      </c>
      <c r="B322" s="621" t="s">
        <v>4834</v>
      </c>
      <c r="C322" s="621" t="s">
        <v>3449</v>
      </c>
      <c r="D322" s="622"/>
      <c r="E322" s="622"/>
      <c r="F322" s="622"/>
      <c r="G322" s="622"/>
      <c r="H322" s="622"/>
      <c r="I322" s="622"/>
    </row>
    <row r="323" spans="1:9" ht="15">
      <c r="A323" s="621" t="s">
        <v>4835</v>
      </c>
      <c r="B323" s="621" t="s">
        <v>4836</v>
      </c>
      <c r="C323" s="621" t="s">
        <v>222</v>
      </c>
      <c r="D323" s="622">
        <v>120</v>
      </c>
      <c r="E323" s="672">
        <v>0</v>
      </c>
      <c r="F323" s="622">
        <f>D323*E323</f>
        <v>0</v>
      </c>
      <c r="G323" s="672">
        <v>0</v>
      </c>
      <c r="H323" s="622">
        <f>D323*G323</f>
        <v>0</v>
      </c>
      <c r="I323" s="622">
        <f>F323+H323</f>
        <v>0</v>
      </c>
    </row>
    <row r="324" spans="1:9" ht="15">
      <c r="A324" s="621" t="s">
        <v>4837</v>
      </c>
      <c r="B324" s="621" t="s">
        <v>4838</v>
      </c>
      <c r="C324" s="621" t="s">
        <v>222</v>
      </c>
      <c r="D324" s="622">
        <v>110</v>
      </c>
      <c r="E324" s="672">
        <v>0</v>
      </c>
      <c r="F324" s="622">
        <f>D324*E324</f>
        <v>0</v>
      </c>
      <c r="G324" s="672">
        <v>0</v>
      </c>
      <c r="H324" s="622">
        <f>D324*G324</f>
        <v>0</v>
      </c>
      <c r="I324" s="622">
        <f>F324+H324</f>
        <v>0</v>
      </c>
    </row>
    <row r="325" spans="1:9" ht="15">
      <c r="A325" s="621" t="s">
        <v>4839</v>
      </c>
      <c r="B325" s="621" t="s">
        <v>4840</v>
      </c>
      <c r="C325" s="621" t="s">
        <v>222</v>
      </c>
      <c r="D325" s="622">
        <v>1</v>
      </c>
      <c r="E325" s="672">
        <v>0</v>
      </c>
      <c r="F325" s="622">
        <f>D325*E325</f>
        <v>0</v>
      </c>
      <c r="G325" s="672">
        <v>0</v>
      </c>
      <c r="H325" s="622">
        <f>D325*G325</f>
        <v>0</v>
      </c>
      <c r="I325" s="622">
        <f>F325+H325</f>
        <v>0</v>
      </c>
    </row>
    <row r="326" spans="1:9" ht="15">
      <c r="A326" s="621" t="s">
        <v>4841</v>
      </c>
      <c r="B326" s="621" t="s">
        <v>4842</v>
      </c>
      <c r="C326" s="621" t="s">
        <v>222</v>
      </c>
      <c r="D326" s="622">
        <v>6</v>
      </c>
      <c r="E326" s="672">
        <v>0</v>
      </c>
      <c r="F326" s="622">
        <f>D326*E326</f>
        <v>0</v>
      </c>
      <c r="G326" s="672">
        <v>0</v>
      </c>
      <c r="H326" s="622">
        <f>D326*G326</f>
        <v>0</v>
      </c>
      <c r="I326" s="622">
        <f>F326+H326</f>
        <v>0</v>
      </c>
    </row>
    <row r="327" spans="1:9" ht="15">
      <c r="A327" s="621" t="s">
        <v>4843</v>
      </c>
      <c r="B327" s="621" t="s">
        <v>4844</v>
      </c>
      <c r="C327" s="621" t="s">
        <v>222</v>
      </c>
      <c r="D327" s="622">
        <v>1</v>
      </c>
      <c r="E327" s="672">
        <v>0</v>
      </c>
      <c r="F327" s="622">
        <f>D327*E327</f>
        <v>0</v>
      </c>
      <c r="G327" s="672">
        <v>0</v>
      </c>
      <c r="H327" s="622">
        <f>D327*G327</f>
        <v>0</v>
      </c>
      <c r="I327" s="622">
        <f>F327+H327</f>
        <v>0</v>
      </c>
    </row>
    <row r="328" spans="1:9" ht="15">
      <c r="A328" s="621" t="s">
        <v>3449</v>
      </c>
      <c r="B328" s="621" t="s">
        <v>4845</v>
      </c>
      <c r="C328" s="621" t="s">
        <v>3449</v>
      </c>
      <c r="D328" s="622"/>
      <c r="E328" s="622"/>
      <c r="F328" s="622"/>
      <c r="G328" s="622"/>
      <c r="H328" s="622"/>
      <c r="I328" s="622"/>
    </row>
    <row r="329" spans="1:9" ht="15">
      <c r="A329" s="621" t="s">
        <v>3449</v>
      </c>
      <c r="B329" s="621" t="s">
        <v>4846</v>
      </c>
      <c r="C329" s="621" t="s">
        <v>3449</v>
      </c>
      <c r="D329" s="622"/>
      <c r="E329" s="622"/>
      <c r="F329" s="622"/>
      <c r="G329" s="622"/>
      <c r="H329" s="622"/>
      <c r="I329" s="622"/>
    </row>
    <row r="330" spans="1:9" ht="15">
      <c r="A330" s="621" t="s">
        <v>3449</v>
      </c>
      <c r="B330" s="621" t="s">
        <v>4847</v>
      </c>
      <c r="C330" s="621" t="s">
        <v>3449</v>
      </c>
      <c r="D330" s="622"/>
      <c r="E330" s="622"/>
      <c r="F330" s="622"/>
      <c r="G330" s="622"/>
      <c r="H330" s="622"/>
      <c r="I330" s="622"/>
    </row>
    <row r="331" spans="1:9" ht="15">
      <c r="A331" s="621" t="s">
        <v>3449</v>
      </c>
      <c r="B331" s="621" t="s">
        <v>4796</v>
      </c>
      <c r="C331" s="621" t="s">
        <v>3449</v>
      </c>
      <c r="D331" s="622"/>
      <c r="E331" s="622"/>
      <c r="F331" s="622"/>
      <c r="G331" s="622"/>
      <c r="H331" s="622"/>
      <c r="I331" s="622"/>
    </row>
    <row r="332" spans="1:9" ht="15">
      <c r="A332" s="621" t="s">
        <v>4848</v>
      </c>
      <c r="B332" s="621" t="s">
        <v>4849</v>
      </c>
      <c r="C332" s="621" t="s">
        <v>222</v>
      </c>
      <c r="D332" s="622">
        <v>1</v>
      </c>
      <c r="E332" s="672">
        <v>0</v>
      </c>
      <c r="F332" s="622">
        <f>D332*E332</f>
        <v>0</v>
      </c>
      <c r="G332" s="672">
        <v>0</v>
      </c>
      <c r="H332" s="622">
        <f>D332*G332</f>
        <v>0</v>
      </c>
      <c r="I332" s="622">
        <f>F332+H332</f>
        <v>0</v>
      </c>
    </row>
    <row r="333" spans="1:9" ht="15">
      <c r="A333" s="621" t="s">
        <v>3449</v>
      </c>
      <c r="B333" s="621" t="s">
        <v>4850</v>
      </c>
      <c r="C333" s="621" t="s">
        <v>3449</v>
      </c>
      <c r="D333" s="622"/>
      <c r="E333" s="622"/>
      <c r="F333" s="622"/>
      <c r="G333" s="622"/>
      <c r="H333" s="622"/>
      <c r="I333" s="622"/>
    </row>
    <row r="334" spans="1:9" ht="15">
      <c r="A334" s="621" t="s">
        <v>4851</v>
      </c>
      <c r="B334" s="621" t="s">
        <v>4852</v>
      </c>
      <c r="C334" s="621" t="s">
        <v>222</v>
      </c>
      <c r="D334" s="622">
        <v>1</v>
      </c>
      <c r="E334" s="672">
        <v>0</v>
      </c>
      <c r="F334" s="622">
        <f>D334*E334</f>
        <v>0</v>
      </c>
      <c r="G334" s="672">
        <v>0</v>
      </c>
      <c r="H334" s="622">
        <f>D334*G334</f>
        <v>0</v>
      </c>
      <c r="I334" s="622">
        <f>F334+H334</f>
        <v>0</v>
      </c>
    </row>
    <row r="335" spans="1:9" ht="15">
      <c r="A335" s="621" t="s">
        <v>3449</v>
      </c>
      <c r="B335" s="621" t="s">
        <v>4853</v>
      </c>
      <c r="C335" s="621" t="s">
        <v>3449</v>
      </c>
      <c r="D335" s="622"/>
      <c r="E335" s="622"/>
      <c r="F335" s="622"/>
      <c r="G335" s="622"/>
      <c r="H335" s="622"/>
      <c r="I335" s="622"/>
    </row>
    <row r="336" spans="1:9" ht="15">
      <c r="A336" s="621" t="s">
        <v>3449</v>
      </c>
      <c r="B336" s="621" t="s">
        <v>4854</v>
      </c>
      <c r="C336" s="621" t="s">
        <v>3449</v>
      </c>
      <c r="D336" s="622"/>
      <c r="E336" s="622"/>
      <c r="F336" s="622"/>
      <c r="G336" s="622"/>
      <c r="H336" s="622"/>
      <c r="I336" s="622"/>
    </row>
    <row r="337" spans="1:9" ht="15">
      <c r="A337" s="621" t="s">
        <v>3449</v>
      </c>
      <c r="B337" s="621" t="s">
        <v>4855</v>
      </c>
      <c r="C337" s="621" t="s">
        <v>3449</v>
      </c>
      <c r="D337" s="622"/>
      <c r="E337" s="622"/>
      <c r="F337" s="622"/>
      <c r="G337" s="622"/>
      <c r="H337" s="622"/>
      <c r="I337" s="622"/>
    </row>
    <row r="338" spans="1:9" ht="15">
      <c r="A338" s="621" t="s">
        <v>3449</v>
      </c>
      <c r="B338" s="621" t="s">
        <v>4856</v>
      </c>
      <c r="C338" s="621" t="s">
        <v>3449</v>
      </c>
      <c r="D338" s="622"/>
      <c r="E338" s="622"/>
      <c r="F338" s="622"/>
      <c r="G338" s="622"/>
      <c r="H338" s="622"/>
      <c r="I338" s="622"/>
    </row>
    <row r="339" spans="1:9" ht="15">
      <c r="A339" s="621" t="s">
        <v>3449</v>
      </c>
      <c r="B339" s="621" t="s">
        <v>4857</v>
      </c>
      <c r="C339" s="621" t="s">
        <v>3449</v>
      </c>
      <c r="D339" s="622"/>
      <c r="E339" s="622"/>
      <c r="F339" s="622"/>
      <c r="G339" s="622"/>
      <c r="H339" s="622"/>
      <c r="I339" s="622"/>
    </row>
    <row r="340" spans="1:9" ht="15">
      <c r="A340" s="621" t="s">
        <v>4858</v>
      </c>
      <c r="B340" s="621" t="s">
        <v>4859</v>
      </c>
      <c r="C340" s="621" t="s">
        <v>222</v>
      </c>
      <c r="D340" s="622">
        <v>1</v>
      </c>
      <c r="E340" s="672">
        <v>0</v>
      </c>
      <c r="F340" s="622">
        <f>D340*E340</f>
        <v>0</v>
      </c>
      <c r="G340" s="672">
        <v>0</v>
      </c>
      <c r="H340" s="622">
        <f>D340*G340</f>
        <v>0</v>
      </c>
      <c r="I340" s="622">
        <f>F340+H340</f>
        <v>0</v>
      </c>
    </row>
    <row r="341" spans="1:9" ht="15">
      <c r="A341" s="621" t="s">
        <v>3449</v>
      </c>
      <c r="B341" s="621" t="s">
        <v>4860</v>
      </c>
      <c r="C341" s="621" t="s">
        <v>3449</v>
      </c>
      <c r="D341" s="622"/>
      <c r="E341" s="622"/>
      <c r="F341" s="622"/>
      <c r="G341" s="622"/>
      <c r="H341" s="622"/>
      <c r="I341" s="622"/>
    </row>
    <row r="342" spans="1:9" ht="15">
      <c r="A342" s="621" t="s">
        <v>3449</v>
      </c>
      <c r="B342" s="621" t="s">
        <v>4861</v>
      </c>
      <c r="C342" s="621" t="s">
        <v>3449</v>
      </c>
      <c r="D342" s="622"/>
      <c r="E342" s="622"/>
      <c r="F342" s="622"/>
      <c r="G342" s="622"/>
      <c r="H342" s="622"/>
      <c r="I342" s="622"/>
    </row>
    <row r="343" spans="1:9" ht="15">
      <c r="A343" s="621" t="s">
        <v>4862</v>
      </c>
      <c r="B343" s="621" t="s">
        <v>4863</v>
      </c>
      <c r="C343" s="621" t="s">
        <v>222</v>
      </c>
      <c r="D343" s="622">
        <v>1</v>
      </c>
      <c r="E343" s="672">
        <v>0</v>
      </c>
      <c r="F343" s="622">
        <f>D343*E343</f>
        <v>0</v>
      </c>
      <c r="G343" s="672">
        <v>0</v>
      </c>
      <c r="H343" s="622">
        <f>D343*G343</f>
        <v>0</v>
      </c>
      <c r="I343" s="622">
        <f>F343+H343</f>
        <v>0</v>
      </c>
    </row>
    <row r="344" spans="1:9" ht="15">
      <c r="A344" s="621" t="s">
        <v>3449</v>
      </c>
      <c r="B344" s="621" t="s">
        <v>4864</v>
      </c>
      <c r="C344" s="621" t="s">
        <v>3449</v>
      </c>
      <c r="D344" s="622"/>
      <c r="E344" s="622"/>
      <c r="F344" s="622"/>
      <c r="G344" s="622"/>
      <c r="H344" s="622"/>
      <c r="I344" s="622"/>
    </row>
    <row r="345" spans="1:9" ht="15">
      <c r="A345" s="621" t="s">
        <v>3449</v>
      </c>
      <c r="B345" s="621" t="s">
        <v>4865</v>
      </c>
      <c r="C345" s="621" t="s">
        <v>3449</v>
      </c>
      <c r="D345" s="622"/>
      <c r="E345" s="622"/>
      <c r="F345" s="622"/>
      <c r="G345" s="622"/>
      <c r="H345" s="622"/>
      <c r="I345" s="622"/>
    </row>
    <row r="346" spans="1:9" ht="15">
      <c r="A346" s="621" t="s">
        <v>3449</v>
      </c>
      <c r="B346" s="621" t="s">
        <v>4866</v>
      </c>
      <c r="C346" s="621" t="s">
        <v>3449</v>
      </c>
      <c r="D346" s="622"/>
      <c r="E346" s="622"/>
      <c r="F346" s="622"/>
      <c r="G346" s="622"/>
      <c r="H346" s="622"/>
      <c r="I346" s="622"/>
    </row>
    <row r="347" spans="1:9" ht="15">
      <c r="A347" s="621" t="s">
        <v>4867</v>
      </c>
      <c r="B347" s="621" t="s">
        <v>4868</v>
      </c>
      <c r="C347" s="621" t="s">
        <v>222</v>
      </c>
      <c r="D347" s="622">
        <v>2</v>
      </c>
      <c r="E347" s="672">
        <v>0</v>
      </c>
      <c r="F347" s="622">
        <f>D347*E347</f>
        <v>0</v>
      </c>
      <c r="G347" s="672">
        <v>0</v>
      </c>
      <c r="H347" s="622">
        <f>D347*G347</f>
        <v>0</v>
      </c>
      <c r="I347" s="622">
        <f>F347+H347</f>
        <v>0</v>
      </c>
    </row>
    <row r="348" spans="1:9" ht="15">
      <c r="A348" s="621" t="s">
        <v>3449</v>
      </c>
      <c r="B348" s="621" t="s">
        <v>4869</v>
      </c>
      <c r="C348" s="621" t="s">
        <v>3449</v>
      </c>
      <c r="D348" s="622"/>
      <c r="E348" s="622"/>
      <c r="F348" s="622"/>
      <c r="G348" s="622"/>
      <c r="H348" s="622"/>
      <c r="I348" s="622"/>
    </row>
    <row r="349" spans="1:9" ht="15">
      <c r="A349" s="621" t="s">
        <v>3449</v>
      </c>
      <c r="B349" s="621" t="s">
        <v>4870</v>
      </c>
      <c r="C349" s="621" t="s">
        <v>3449</v>
      </c>
      <c r="D349" s="622"/>
      <c r="E349" s="622"/>
      <c r="F349" s="622"/>
      <c r="G349" s="622"/>
      <c r="H349" s="622"/>
      <c r="I349" s="622"/>
    </row>
    <row r="350" spans="1:9" ht="15">
      <c r="A350" s="621" t="s">
        <v>4871</v>
      </c>
      <c r="B350" s="621" t="s">
        <v>4872</v>
      </c>
      <c r="C350" s="621" t="s">
        <v>222</v>
      </c>
      <c r="D350" s="622">
        <v>1</v>
      </c>
      <c r="E350" s="672">
        <v>0</v>
      </c>
      <c r="F350" s="622">
        <f>D350*E350</f>
        <v>0</v>
      </c>
      <c r="G350" s="672">
        <v>0</v>
      </c>
      <c r="H350" s="622">
        <f>D350*G350</f>
        <v>0</v>
      </c>
      <c r="I350" s="622">
        <f>F350+H350</f>
        <v>0</v>
      </c>
    </row>
    <row r="351" spans="1:9" ht="15">
      <c r="A351" s="621" t="s">
        <v>3449</v>
      </c>
      <c r="B351" s="621" t="s">
        <v>4873</v>
      </c>
      <c r="C351" s="621" t="s">
        <v>3449</v>
      </c>
      <c r="D351" s="622"/>
      <c r="E351" s="622"/>
      <c r="F351" s="622"/>
      <c r="G351" s="622"/>
      <c r="H351" s="622"/>
      <c r="I351" s="622"/>
    </row>
    <row r="352" spans="1:9" ht="15">
      <c r="A352" s="621" t="s">
        <v>3449</v>
      </c>
      <c r="B352" s="621" t="s">
        <v>4874</v>
      </c>
      <c r="C352" s="621" t="s">
        <v>3449</v>
      </c>
      <c r="D352" s="622"/>
      <c r="E352" s="622"/>
      <c r="F352" s="622"/>
      <c r="G352" s="622"/>
      <c r="H352" s="622"/>
      <c r="I352" s="622"/>
    </row>
    <row r="353" spans="1:9" ht="15">
      <c r="A353" s="621" t="s">
        <v>3449</v>
      </c>
      <c r="B353" s="621" t="s">
        <v>4875</v>
      </c>
      <c r="C353" s="621" t="s">
        <v>3449</v>
      </c>
      <c r="D353" s="622"/>
      <c r="E353" s="622"/>
      <c r="F353" s="622"/>
      <c r="G353" s="622"/>
      <c r="H353" s="622"/>
      <c r="I353" s="622"/>
    </row>
    <row r="354" spans="1:9" ht="15">
      <c r="A354" s="621" t="s">
        <v>3449</v>
      </c>
      <c r="B354" s="621" t="s">
        <v>4876</v>
      </c>
      <c r="C354" s="621" t="s">
        <v>3449</v>
      </c>
      <c r="D354" s="622"/>
      <c r="E354" s="622"/>
      <c r="F354" s="622"/>
      <c r="G354" s="622"/>
      <c r="H354" s="622"/>
      <c r="I354" s="622"/>
    </row>
    <row r="355" spans="1:9" ht="15">
      <c r="A355" s="621" t="s">
        <v>3449</v>
      </c>
      <c r="B355" s="621" t="s">
        <v>4877</v>
      </c>
      <c r="C355" s="621" t="s">
        <v>3449</v>
      </c>
      <c r="D355" s="622"/>
      <c r="E355" s="622"/>
      <c r="F355" s="622"/>
      <c r="G355" s="622"/>
      <c r="H355" s="622"/>
      <c r="I355" s="622"/>
    </row>
    <row r="356" spans="1:9" ht="15">
      <c r="A356" s="621" t="s">
        <v>3449</v>
      </c>
      <c r="B356" s="621" t="s">
        <v>4878</v>
      </c>
      <c r="C356" s="621" t="s">
        <v>3449</v>
      </c>
      <c r="D356" s="622"/>
      <c r="E356" s="622"/>
      <c r="F356" s="622"/>
      <c r="G356" s="622"/>
      <c r="H356" s="622"/>
      <c r="I356" s="622"/>
    </row>
    <row r="357" spans="1:9" ht="15">
      <c r="A357" s="621" t="s">
        <v>3449</v>
      </c>
      <c r="B357" s="621" t="s">
        <v>4879</v>
      </c>
      <c r="C357" s="621" t="s">
        <v>3449</v>
      </c>
      <c r="D357" s="622"/>
      <c r="E357" s="622"/>
      <c r="F357" s="622"/>
      <c r="G357" s="673"/>
      <c r="H357" s="622"/>
      <c r="I357" s="622"/>
    </row>
    <row r="358" spans="1:9" ht="15">
      <c r="A358" s="621" t="s">
        <v>4880</v>
      </c>
      <c r="B358" s="621" t="s">
        <v>4881</v>
      </c>
      <c r="C358" s="621" t="s">
        <v>222</v>
      </c>
      <c r="D358" s="622">
        <v>13</v>
      </c>
      <c r="E358" s="672">
        <v>0</v>
      </c>
      <c r="F358" s="622">
        <f>D358*E358</f>
        <v>0</v>
      </c>
      <c r="G358" s="672">
        <v>0</v>
      </c>
      <c r="H358" s="622">
        <f>D358*G358</f>
        <v>0</v>
      </c>
      <c r="I358" s="622">
        <f>F358+H358</f>
        <v>0</v>
      </c>
    </row>
    <row r="359" spans="1:9" ht="15">
      <c r="A359" s="621" t="s">
        <v>3449</v>
      </c>
      <c r="B359" s="621" t="s">
        <v>4882</v>
      </c>
      <c r="C359" s="621" t="s">
        <v>3449</v>
      </c>
      <c r="D359" s="622"/>
      <c r="E359" s="622"/>
      <c r="F359" s="622"/>
      <c r="G359" s="622"/>
      <c r="H359" s="622"/>
      <c r="I359" s="622"/>
    </row>
    <row r="360" spans="1:9" ht="15">
      <c r="A360" s="621" t="s">
        <v>4883</v>
      </c>
      <c r="B360" s="621" t="s">
        <v>4884</v>
      </c>
      <c r="C360" s="621" t="s">
        <v>222</v>
      </c>
      <c r="D360" s="622">
        <v>4</v>
      </c>
      <c r="E360" s="672">
        <v>0</v>
      </c>
      <c r="F360" s="622">
        <f>D360*E360</f>
        <v>0</v>
      </c>
      <c r="G360" s="672">
        <v>0</v>
      </c>
      <c r="H360" s="622">
        <f>D360*G360</f>
        <v>0</v>
      </c>
      <c r="I360" s="622">
        <f>F360+H360</f>
        <v>0</v>
      </c>
    </row>
    <row r="361" spans="1:9" ht="15">
      <c r="A361" s="621" t="s">
        <v>3449</v>
      </c>
      <c r="B361" s="621" t="s">
        <v>4885</v>
      </c>
      <c r="C361" s="621" t="s">
        <v>3449</v>
      </c>
      <c r="D361" s="622"/>
      <c r="E361" s="673"/>
      <c r="F361" s="622"/>
      <c r="G361" s="622"/>
      <c r="H361" s="622"/>
      <c r="I361" s="622"/>
    </row>
    <row r="362" spans="1:9" ht="15">
      <c r="A362" s="621" t="s">
        <v>4886</v>
      </c>
      <c r="B362" s="621" t="s">
        <v>4887</v>
      </c>
      <c r="C362" s="621" t="s">
        <v>222</v>
      </c>
      <c r="D362" s="622">
        <v>4</v>
      </c>
      <c r="E362" s="672">
        <v>0</v>
      </c>
      <c r="F362" s="622">
        <f>D362*E362</f>
        <v>0</v>
      </c>
      <c r="G362" s="672">
        <v>0</v>
      </c>
      <c r="H362" s="622">
        <f>D362*G362</f>
        <v>0</v>
      </c>
      <c r="I362" s="622">
        <f>F362+H362</f>
        <v>0</v>
      </c>
    </row>
    <row r="363" spans="1:9" ht="15">
      <c r="A363" s="621" t="s">
        <v>3449</v>
      </c>
      <c r="B363" s="621" t="s">
        <v>4882</v>
      </c>
      <c r="C363" s="621" t="s">
        <v>3449</v>
      </c>
      <c r="D363" s="622"/>
      <c r="E363" s="622"/>
      <c r="F363" s="622"/>
      <c r="G363" s="622"/>
      <c r="H363" s="622"/>
      <c r="I363" s="622"/>
    </row>
    <row r="364" spans="1:9" ht="15">
      <c r="A364" s="621" t="s">
        <v>4888</v>
      </c>
      <c r="B364" s="621" t="s">
        <v>4889</v>
      </c>
      <c r="C364" s="621" t="s">
        <v>222</v>
      </c>
      <c r="D364" s="622">
        <v>12</v>
      </c>
      <c r="E364" s="672">
        <v>0</v>
      </c>
      <c r="F364" s="622">
        <f>D364*E364</f>
        <v>0</v>
      </c>
      <c r="G364" s="672">
        <v>0</v>
      </c>
      <c r="H364" s="622">
        <f>D364*G364</f>
        <v>0</v>
      </c>
      <c r="I364" s="622">
        <f>F364+H364</f>
        <v>0</v>
      </c>
    </row>
    <row r="365" spans="1:9" ht="15">
      <c r="A365" s="621" t="s">
        <v>3449</v>
      </c>
      <c r="B365" s="621" t="s">
        <v>4885</v>
      </c>
      <c r="C365" s="621" t="s">
        <v>3449</v>
      </c>
      <c r="D365" s="622"/>
      <c r="E365" s="673"/>
      <c r="F365" s="622"/>
      <c r="G365" s="622"/>
      <c r="H365" s="622"/>
      <c r="I365" s="622"/>
    </row>
    <row r="366" spans="1:9" ht="15">
      <c r="A366" s="621" t="s">
        <v>4890</v>
      </c>
      <c r="B366" s="621" t="s">
        <v>4891</v>
      </c>
      <c r="C366" s="621" t="s">
        <v>222</v>
      </c>
      <c r="D366" s="622">
        <v>2</v>
      </c>
      <c r="E366" s="672">
        <v>0</v>
      </c>
      <c r="F366" s="622">
        <f>D366*E366</f>
        <v>0</v>
      </c>
      <c r="G366" s="672">
        <v>0</v>
      </c>
      <c r="H366" s="622">
        <f>D366*G366</f>
        <v>0</v>
      </c>
      <c r="I366" s="622">
        <f>F366+H366</f>
        <v>0</v>
      </c>
    </row>
    <row r="367" spans="1:9" ht="15">
      <c r="A367" s="621" t="s">
        <v>3449</v>
      </c>
      <c r="B367" s="621" t="s">
        <v>4885</v>
      </c>
      <c r="C367" s="621" t="s">
        <v>3449</v>
      </c>
      <c r="D367" s="622"/>
      <c r="E367" s="622"/>
      <c r="F367" s="622"/>
      <c r="G367" s="622"/>
      <c r="H367" s="622"/>
      <c r="I367" s="622"/>
    </row>
    <row r="368" spans="1:9" ht="15">
      <c r="A368" s="621" t="s">
        <v>4892</v>
      </c>
      <c r="B368" s="621" t="s">
        <v>4893</v>
      </c>
      <c r="C368" s="621" t="s">
        <v>222</v>
      </c>
      <c r="D368" s="622">
        <v>6</v>
      </c>
      <c r="E368" s="672">
        <v>0</v>
      </c>
      <c r="F368" s="622">
        <f>D368*E368</f>
        <v>0</v>
      </c>
      <c r="G368" s="672">
        <v>0</v>
      </c>
      <c r="H368" s="622">
        <f>D368*G368</f>
        <v>0</v>
      </c>
      <c r="I368" s="622">
        <f>F368+H368</f>
        <v>0</v>
      </c>
    </row>
    <row r="369" spans="1:9" ht="15">
      <c r="A369" s="621" t="s">
        <v>3449</v>
      </c>
      <c r="B369" s="621" t="s">
        <v>4882</v>
      </c>
      <c r="C369" s="621" t="s">
        <v>3449</v>
      </c>
      <c r="D369" s="622"/>
      <c r="E369" s="622"/>
      <c r="F369" s="622"/>
      <c r="G369" s="622"/>
      <c r="H369" s="622"/>
      <c r="I369" s="622"/>
    </row>
    <row r="370" spans="1:9" ht="15">
      <c r="A370" s="621" t="s">
        <v>4894</v>
      </c>
      <c r="B370" s="621" t="s">
        <v>4895</v>
      </c>
      <c r="C370" s="621" t="s">
        <v>222</v>
      </c>
      <c r="D370" s="622">
        <v>7</v>
      </c>
      <c r="E370" s="672">
        <v>0</v>
      </c>
      <c r="F370" s="622">
        <f>D370*E370</f>
        <v>0</v>
      </c>
      <c r="G370" s="672">
        <v>0</v>
      </c>
      <c r="H370" s="622">
        <f>D370*G370</f>
        <v>0</v>
      </c>
      <c r="I370" s="622">
        <f>F370+H370</f>
        <v>0</v>
      </c>
    </row>
    <row r="371" spans="1:9" ht="15">
      <c r="A371" s="621" t="s">
        <v>3449</v>
      </c>
      <c r="B371" s="621" t="s">
        <v>4885</v>
      </c>
      <c r="C371" s="621" t="s">
        <v>3449</v>
      </c>
      <c r="D371" s="622"/>
      <c r="E371" s="622"/>
      <c r="F371" s="622"/>
      <c r="G371" s="622"/>
      <c r="H371" s="622"/>
      <c r="I371" s="622"/>
    </row>
    <row r="372" spans="1:9" ht="15">
      <c r="A372" s="621" t="s">
        <v>4896</v>
      </c>
      <c r="B372" s="621" t="s">
        <v>4897</v>
      </c>
      <c r="C372" s="621" t="s">
        <v>222</v>
      </c>
      <c r="D372" s="622">
        <v>20</v>
      </c>
      <c r="E372" s="672">
        <v>0</v>
      </c>
      <c r="F372" s="622">
        <f>D372*E372</f>
        <v>0</v>
      </c>
      <c r="G372" s="672">
        <v>0</v>
      </c>
      <c r="H372" s="622">
        <f>D372*G372</f>
        <v>0</v>
      </c>
      <c r="I372" s="622">
        <f>F372+H372</f>
        <v>0</v>
      </c>
    </row>
    <row r="373" spans="1:9" ht="15">
      <c r="A373" s="621" t="s">
        <v>3449</v>
      </c>
      <c r="B373" s="621" t="s">
        <v>4882</v>
      </c>
      <c r="C373" s="621" t="s">
        <v>3449</v>
      </c>
      <c r="D373" s="622"/>
      <c r="E373" s="622"/>
      <c r="F373" s="622"/>
      <c r="G373" s="622"/>
      <c r="H373" s="622"/>
      <c r="I373" s="622"/>
    </row>
    <row r="374" spans="1:9" ht="15">
      <c r="A374" s="621" t="s">
        <v>4898</v>
      </c>
      <c r="B374" s="621" t="s">
        <v>4899</v>
      </c>
      <c r="C374" s="621" t="s">
        <v>222</v>
      </c>
      <c r="D374" s="622">
        <v>1</v>
      </c>
      <c r="E374" s="672">
        <v>0</v>
      </c>
      <c r="F374" s="622">
        <f>D374*E374</f>
        <v>0</v>
      </c>
      <c r="G374" s="672">
        <v>0</v>
      </c>
      <c r="H374" s="622">
        <f>D374*G374</f>
        <v>0</v>
      </c>
      <c r="I374" s="622">
        <f>F374+H374</f>
        <v>0</v>
      </c>
    </row>
    <row r="375" spans="1:9" ht="15">
      <c r="A375" s="621" t="s">
        <v>3449</v>
      </c>
      <c r="B375" s="621" t="s">
        <v>4885</v>
      </c>
      <c r="C375" s="621" t="s">
        <v>3449</v>
      </c>
      <c r="D375" s="622"/>
      <c r="E375" s="622"/>
      <c r="F375" s="622"/>
      <c r="G375" s="622"/>
      <c r="H375" s="622"/>
      <c r="I375" s="622"/>
    </row>
    <row r="376" spans="1:9" ht="15">
      <c r="A376" s="621" t="s">
        <v>4900</v>
      </c>
      <c r="B376" s="621" t="s">
        <v>4901</v>
      </c>
      <c r="C376" s="621" t="s">
        <v>222</v>
      </c>
      <c r="D376" s="622">
        <v>52</v>
      </c>
      <c r="E376" s="672">
        <v>0</v>
      </c>
      <c r="F376" s="622">
        <f>D376*E376</f>
        <v>0</v>
      </c>
      <c r="G376" s="672">
        <v>0</v>
      </c>
      <c r="H376" s="622">
        <f>D376*G376</f>
        <v>0</v>
      </c>
      <c r="I376" s="622">
        <f>F376+H376</f>
        <v>0</v>
      </c>
    </row>
    <row r="377" spans="1:9" ht="15">
      <c r="A377" s="621" t="s">
        <v>3449</v>
      </c>
      <c r="B377" s="621" t="s">
        <v>4882</v>
      </c>
      <c r="C377" s="621" t="s">
        <v>3449</v>
      </c>
      <c r="D377" s="622"/>
      <c r="E377" s="622"/>
      <c r="F377" s="622"/>
      <c r="G377" s="622"/>
      <c r="H377" s="622"/>
      <c r="I377" s="622"/>
    </row>
    <row r="378" spans="1:9" ht="15">
      <c r="A378" s="621" t="s">
        <v>4902</v>
      </c>
      <c r="B378" s="621" t="s">
        <v>4903</v>
      </c>
      <c r="C378" s="621" t="s">
        <v>222</v>
      </c>
      <c r="D378" s="622">
        <v>13</v>
      </c>
      <c r="E378" s="672">
        <v>0</v>
      </c>
      <c r="F378" s="622">
        <f>D378*E378</f>
        <v>0</v>
      </c>
      <c r="G378" s="672">
        <v>0</v>
      </c>
      <c r="H378" s="622">
        <f>D378*G378</f>
        <v>0</v>
      </c>
      <c r="I378" s="622">
        <f>F378+H378</f>
        <v>0</v>
      </c>
    </row>
    <row r="379" spans="1:9" ht="15">
      <c r="A379" s="621" t="s">
        <v>3449</v>
      </c>
      <c r="B379" s="621" t="s">
        <v>4885</v>
      </c>
      <c r="C379" s="621" t="s">
        <v>3449</v>
      </c>
      <c r="D379" s="622"/>
      <c r="E379" s="622"/>
      <c r="F379" s="622"/>
      <c r="G379" s="622"/>
      <c r="H379" s="622"/>
      <c r="I379" s="622"/>
    </row>
    <row r="380" spans="1:9" ht="15">
      <c r="A380" s="621" t="s">
        <v>4904</v>
      </c>
      <c r="B380" s="621" t="s">
        <v>4905</v>
      </c>
      <c r="C380" s="621" t="s">
        <v>222</v>
      </c>
      <c r="D380" s="622">
        <v>12</v>
      </c>
      <c r="E380" s="672">
        <v>0</v>
      </c>
      <c r="F380" s="622">
        <f>D380*E380</f>
        <v>0</v>
      </c>
      <c r="G380" s="672">
        <v>0</v>
      </c>
      <c r="H380" s="622">
        <f>D380*G380</f>
        <v>0</v>
      </c>
      <c r="I380" s="622">
        <f>F380+H380</f>
        <v>0</v>
      </c>
    </row>
    <row r="381" spans="1:9" ht="15">
      <c r="A381" s="621" t="s">
        <v>3449</v>
      </c>
      <c r="B381" s="621" t="s">
        <v>4882</v>
      </c>
      <c r="C381" s="621" t="s">
        <v>3449</v>
      </c>
      <c r="D381" s="622"/>
      <c r="E381" s="622"/>
      <c r="F381" s="622"/>
      <c r="G381" s="622"/>
      <c r="H381" s="622"/>
      <c r="I381" s="622"/>
    </row>
    <row r="382" spans="1:9" ht="15">
      <c r="A382" s="621" t="s">
        <v>4906</v>
      </c>
      <c r="B382" s="621" t="s">
        <v>4907</v>
      </c>
      <c r="C382" s="621" t="s">
        <v>222</v>
      </c>
      <c r="D382" s="622">
        <v>3</v>
      </c>
      <c r="E382" s="672">
        <v>0</v>
      </c>
      <c r="F382" s="622">
        <f>D382*E382</f>
        <v>0</v>
      </c>
      <c r="G382" s="672">
        <v>0</v>
      </c>
      <c r="H382" s="622">
        <f>D382*G382</f>
        <v>0</v>
      </c>
      <c r="I382" s="622">
        <f>F382+H382</f>
        <v>0</v>
      </c>
    </row>
    <row r="383" spans="1:9" ht="15">
      <c r="A383" s="621" t="s">
        <v>3449</v>
      </c>
      <c r="B383" s="621" t="s">
        <v>4885</v>
      </c>
      <c r="C383" s="621" t="s">
        <v>3449</v>
      </c>
      <c r="D383" s="622"/>
      <c r="E383" s="622"/>
      <c r="F383" s="622"/>
      <c r="G383" s="622"/>
      <c r="H383" s="622"/>
      <c r="I383" s="622"/>
    </row>
    <row r="384" spans="1:9" ht="15">
      <c r="A384" s="621" t="s">
        <v>4908</v>
      </c>
      <c r="B384" s="621" t="s">
        <v>4909</v>
      </c>
      <c r="C384" s="621" t="s">
        <v>222</v>
      </c>
      <c r="D384" s="622">
        <v>65</v>
      </c>
      <c r="E384" s="672">
        <v>0</v>
      </c>
      <c r="F384" s="622">
        <f>D384*E384</f>
        <v>0</v>
      </c>
      <c r="G384" s="672">
        <v>0</v>
      </c>
      <c r="H384" s="622">
        <f>D384*G384</f>
        <v>0</v>
      </c>
      <c r="I384" s="622">
        <f>F384+H384</f>
        <v>0</v>
      </c>
    </row>
    <row r="385" spans="1:9" ht="15">
      <c r="A385" s="621" t="s">
        <v>3449</v>
      </c>
      <c r="B385" s="621" t="s">
        <v>4910</v>
      </c>
      <c r="C385" s="621" t="s">
        <v>3449</v>
      </c>
      <c r="D385" s="622"/>
      <c r="E385" s="622"/>
      <c r="F385" s="622"/>
      <c r="G385" s="622"/>
      <c r="H385" s="622"/>
      <c r="I385" s="622"/>
    </row>
    <row r="386" spans="1:9" ht="15">
      <c r="A386" s="621" t="s">
        <v>4911</v>
      </c>
      <c r="B386" s="621" t="s">
        <v>4912</v>
      </c>
      <c r="C386" s="621" t="s">
        <v>222</v>
      </c>
      <c r="D386" s="622">
        <v>19</v>
      </c>
      <c r="E386" s="672">
        <v>0</v>
      </c>
      <c r="F386" s="622">
        <f>D386*E386</f>
        <v>0</v>
      </c>
      <c r="G386" s="672">
        <v>0</v>
      </c>
      <c r="H386" s="622">
        <f>D386*G386</f>
        <v>0</v>
      </c>
      <c r="I386" s="622">
        <f>F386+H386</f>
        <v>0</v>
      </c>
    </row>
    <row r="387" spans="1:9" ht="15">
      <c r="A387" s="621" t="s">
        <v>3449</v>
      </c>
      <c r="B387" s="621" t="s">
        <v>4913</v>
      </c>
      <c r="C387" s="621" t="s">
        <v>3449</v>
      </c>
      <c r="D387" s="622"/>
      <c r="E387" s="622"/>
      <c r="F387" s="622"/>
      <c r="G387" s="622"/>
      <c r="H387" s="622"/>
      <c r="I387" s="622"/>
    </row>
    <row r="388" spans="1:9" ht="15">
      <c r="A388" s="621" t="s">
        <v>3449</v>
      </c>
      <c r="B388" s="621" t="s">
        <v>4914</v>
      </c>
      <c r="C388" s="621" t="s">
        <v>3449</v>
      </c>
      <c r="D388" s="622"/>
      <c r="E388" s="622"/>
      <c r="F388" s="622"/>
      <c r="G388" s="622"/>
      <c r="H388" s="622"/>
      <c r="I388" s="622"/>
    </row>
    <row r="389" spans="1:9" ht="15">
      <c r="A389" s="621" t="s">
        <v>4915</v>
      </c>
      <c r="B389" s="621" t="s">
        <v>4916</v>
      </c>
      <c r="C389" s="621" t="s">
        <v>222</v>
      </c>
      <c r="D389" s="622">
        <v>1</v>
      </c>
      <c r="E389" s="672">
        <v>0</v>
      </c>
      <c r="F389" s="622">
        <f>D389*E389</f>
        <v>0</v>
      </c>
      <c r="G389" s="672">
        <v>0</v>
      </c>
      <c r="H389" s="622">
        <f>D389*G389</f>
        <v>0</v>
      </c>
      <c r="I389" s="622">
        <f>F389+H389</f>
        <v>0</v>
      </c>
    </row>
    <row r="390" spans="1:9" ht="15">
      <c r="A390" s="621" t="s">
        <v>3449</v>
      </c>
      <c r="B390" s="621" t="s">
        <v>4917</v>
      </c>
      <c r="C390" s="621" t="s">
        <v>3449</v>
      </c>
      <c r="D390" s="622"/>
      <c r="E390" s="673"/>
      <c r="F390" s="622"/>
      <c r="G390" s="622"/>
      <c r="H390" s="622"/>
      <c r="I390" s="622"/>
    </row>
    <row r="391" spans="1:9" ht="15">
      <c r="A391" s="621" t="s">
        <v>4918</v>
      </c>
      <c r="B391" s="621" t="s">
        <v>4919</v>
      </c>
      <c r="C391" s="621" t="s">
        <v>222</v>
      </c>
      <c r="D391" s="622">
        <v>32</v>
      </c>
      <c r="E391" s="672">
        <v>0</v>
      </c>
      <c r="F391" s="622">
        <f>D391*E391</f>
        <v>0</v>
      </c>
      <c r="G391" s="672">
        <v>0</v>
      </c>
      <c r="H391" s="622">
        <f>D391*G391</f>
        <v>0</v>
      </c>
      <c r="I391" s="622">
        <f>F391+H391</f>
        <v>0</v>
      </c>
    </row>
    <row r="392" spans="1:9" ht="15">
      <c r="A392" s="621" t="s">
        <v>3449</v>
      </c>
      <c r="B392" s="621" t="s">
        <v>4920</v>
      </c>
      <c r="C392" s="621" t="s">
        <v>3449</v>
      </c>
      <c r="D392" s="622"/>
      <c r="E392" s="622"/>
      <c r="F392" s="622"/>
      <c r="G392" s="622"/>
      <c r="H392" s="622"/>
      <c r="I392" s="622"/>
    </row>
    <row r="393" spans="1:9" ht="15">
      <c r="A393" s="621" t="s">
        <v>3449</v>
      </c>
      <c r="B393" s="621" t="s">
        <v>4921</v>
      </c>
      <c r="C393" s="621" t="s">
        <v>3449</v>
      </c>
      <c r="D393" s="622"/>
      <c r="E393" s="622"/>
      <c r="F393" s="622"/>
      <c r="G393" s="622"/>
      <c r="H393" s="622"/>
      <c r="I393" s="622"/>
    </row>
    <row r="394" spans="1:9" ht="15">
      <c r="A394" s="621" t="s">
        <v>4922</v>
      </c>
      <c r="B394" s="621" t="s">
        <v>4923</v>
      </c>
      <c r="C394" s="621" t="s">
        <v>222</v>
      </c>
      <c r="D394" s="622">
        <v>7</v>
      </c>
      <c r="E394" s="672">
        <v>0</v>
      </c>
      <c r="F394" s="622">
        <f>D394*E394</f>
        <v>0</v>
      </c>
      <c r="G394" s="672">
        <v>0</v>
      </c>
      <c r="H394" s="622">
        <f>D394*G394</f>
        <v>0</v>
      </c>
      <c r="I394" s="622">
        <f>F394+H394</f>
        <v>0</v>
      </c>
    </row>
    <row r="395" spans="1:9" ht="15">
      <c r="A395" s="621" t="s">
        <v>3449</v>
      </c>
      <c r="B395" s="621" t="s">
        <v>4924</v>
      </c>
      <c r="C395" s="621" t="s">
        <v>3449</v>
      </c>
      <c r="D395" s="622"/>
      <c r="E395" s="622"/>
      <c r="F395" s="622"/>
      <c r="G395" s="622"/>
      <c r="H395" s="622"/>
      <c r="I395" s="622"/>
    </row>
    <row r="396" spans="1:9" ht="15">
      <c r="A396" s="621" t="s">
        <v>3449</v>
      </c>
      <c r="B396" s="621" t="s">
        <v>4925</v>
      </c>
      <c r="C396" s="621" t="s">
        <v>3449</v>
      </c>
      <c r="D396" s="622"/>
      <c r="E396" s="622"/>
      <c r="F396" s="622"/>
      <c r="G396" s="622"/>
      <c r="H396" s="622"/>
      <c r="I396" s="622"/>
    </row>
    <row r="397" spans="1:9" ht="15">
      <c r="A397" s="621" t="s">
        <v>4926</v>
      </c>
      <c r="B397" s="621" t="s">
        <v>4927</v>
      </c>
      <c r="C397" s="621" t="s">
        <v>222</v>
      </c>
      <c r="D397" s="622">
        <v>135</v>
      </c>
      <c r="E397" s="672">
        <v>0</v>
      </c>
      <c r="F397" s="622">
        <f>D397*E397</f>
        <v>0</v>
      </c>
      <c r="G397" s="672">
        <v>0</v>
      </c>
      <c r="H397" s="622">
        <f>D397*G397</f>
        <v>0</v>
      </c>
      <c r="I397" s="622">
        <f>F397+H397</f>
        <v>0</v>
      </c>
    </row>
    <row r="398" spans="1:9" ht="15">
      <c r="A398" s="621" t="s">
        <v>4543</v>
      </c>
      <c r="B398" s="621" t="s">
        <v>4928</v>
      </c>
      <c r="C398" s="621" t="s">
        <v>222</v>
      </c>
      <c r="D398" s="622">
        <v>8</v>
      </c>
      <c r="E398" s="672">
        <v>0</v>
      </c>
      <c r="F398" s="622">
        <f>D398*E398</f>
        <v>0</v>
      </c>
      <c r="G398" s="672">
        <v>0</v>
      </c>
      <c r="H398" s="622">
        <f>D398*G398</f>
        <v>0</v>
      </c>
      <c r="I398" s="622">
        <f>F398+H398</f>
        <v>0</v>
      </c>
    </row>
    <row r="399" spans="1:9" ht="15">
      <c r="A399" s="621" t="s">
        <v>3449</v>
      </c>
      <c r="B399" s="621" t="s">
        <v>4929</v>
      </c>
      <c r="C399" s="621" t="s">
        <v>3449</v>
      </c>
      <c r="D399" s="622"/>
      <c r="E399" s="622"/>
      <c r="F399" s="622"/>
      <c r="G399" s="622"/>
      <c r="H399" s="622"/>
      <c r="I399" s="622"/>
    </row>
    <row r="400" spans="1:9" ht="15">
      <c r="A400" s="621" t="s">
        <v>4930</v>
      </c>
      <c r="B400" s="621" t="s">
        <v>4931</v>
      </c>
      <c r="C400" s="621" t="s">
        <v>222</v>
      </c>
      <c r="D400" s="622">
        <v>272</v>
      </c>
      <c r="E400" s="622"/>
      <c r="F400" s="622"/>
      <c r="G400" s="672">
        <v>0</v>
      </c>
      <c r="H400" s="622">
        <f>D400*G400</f>
        <v>0</v>
      </c>
      <c r="I400" s="622">
        <f>F400+H400</f>
        <v>0</v>
      </c>
    </row>
    <row r="401" spans="1:9" ht="15">
      <c r="A401" s="621" t="s">
        <v>4932</v>
      </c>
      <c r="B401" s="621" t="s">
        <v>4933</v>
      </c>
      <c r="C401" s="621" t="s">
        <v>222</v>
      </c>
      <c r="D401" s="622">
        <v>272</v>
      </c>
      <c r="E401" s="622"/>
      <c r="F401" s="622"/>
      <c r="G401" s="672">
        <v>0</v>
      </c>
      <c r="H401" s="622">
        <f>D401*G401</f>
        <v>0</v>
      </c>
      <c r="I401" s="622">
        <f>F401+H401</f>
        <v>0</v>
      </c>
    </row>
    <row r="402" spans="1:9" ht="15">
      <c r="A402" s="621" t="s">
        <v>4934</v>
      </c>
      <c r="B402" s="621" t="s">
        <v>4935</v>
      </c>
      <c r="C402" s="621" t="s">
        <v>694</v>
      </c>
      <c r="D402" s="622">
        <v>500</v>
      </c>
      <c r="E402" s="672">
        <v>0</v>
      </c>
      <c r="F402" s="622">
        <f>D402*E402</f>
        <v>0</v>
      </c>
      <c r="G402" s="672">
        <v>0</v>
      </c>
      <c r="H402" s="622">
        <f>D402*G402</f>
        <v>0</v>
      </c>
      <c r="I402" s="622">
        <f>F402+H402</f>
        <v>0</v>
      </c>
    </row>
    <row r="403" spans="1:9" ht="15">
      <c r="A403" s="621" t="s">
        <v>3449</v>
      </c>
      <c r="B403" s="621" t="s">
        <v>4936</v>
      </c>
      <c r="C403" s="621" t="s">
        <v>3449</v>
      </c>
      <c r="D403" s="622"/>
      <c r="E403" s="622"/>
      <c r="F403" s="622"/>
      <c r="G403" s="622"/>
      <c r="H403" s="622"/>
      <c r="I403" s="622"/>
    </row>
    <row r="404" spans="1:9" ht="15">
      <c r="A404" s="621" t="s">
        <v>4937</v>
      </c>
      <c r="B404" s="621" t="s">
        <v>4938</v>
      </c>
      <c r="C404" s="621" t="s">
        <v>694</v>
      </c>
      <c r="D404" s="622">
        <v>50</v>
      </c>
      <c r="E404" s="672">
        <v>0</v>
      </c>
      <c r="F404" s="622">
        <f>D404*E404</f>
        <v>0</v>
      </c>
      <c r="G404" s="672">
        <v>0</v>
      </c>
      <c r="H404" s="622">
        <f>D404*G404</f>
        <v>0</v>
      </c>
      <c r="I404" s="622">
        <f>F404+H404</f>
        <v>0</v>
      </c>
    </row>
    <row r="405" spans="1:9" ht="15">
      <c r="A405" s="621" t="s">
        <v>3449</v>
      </c>
      <c r="B405" s="621" t="s">
        <v>4939</v>
      </c>
      <c r="C405" s="621" t="s">
        <v>3449</v>
      </c>
      <c r="D405" s="622"/>
      <c r="E405" s="622"/>
      <c r="F405" s="622"/>
      <c r="G405" s="622"/>
      <c r="H405" s="622"/>
      <c r="I405" s="622"/>
    </row>
    <row r="406" spans="1:9" ht="15">
      <c r="A406" s="621" t="s">
        <v>4940</v>
      </c>
      <c r="B406" s="621" t="s">
        <v>4941</v>
      </c>
      <c r="C406" s="621" t="s">
        <v>694</v>
      </c>
      <c r="D406" s="622">
        <v>10</v>
      </c>
      <c r="E406" s="672">
        <v>0</v>
      </c>
      <c r="F406" s="622">
        <f>D406*E406</f>
        <v>0</v>
      </c>
      <c r="G406" s="672">
        <v>0</v>
      </c>
      <c r="H406" s="622">
        <f>D406*G406</f>
        <v>0</v>
      </c>
      <c r="I406" s="622">
        <f>F406+H406</f>
        <v>0</v>
      </c>
    </row>
    <row r="407" spans="1:9" ht="15">
      <c r="A407" s="621" t="s">
        <v>3449</v>
      </c>
      <c r="B407" s="621" t="s">
        <v>4942</v>
      </c>
      <c r="C407" s="621" t="s">
        <v>3449</v>
      </c>
      <c r="D407" s="622"/>
      <c r="E407" s="622"/>
      <c r="F407" s="622"/>
      <c r="G407" s="622"/>
      <c r="H407" s="622"/>
      <c r="I407" s="622"/>
    </row>
    <row r="408" spans="1:9" ht="15">
      <c r="A408" s="621" t="s">
        <v>4943</v>
      </c>
      <c r="B408" s="621" t="s">
        <v>4944</v>
      </c>
      <c r="C408" s="621" t="s">
        <v>694</v>
      </c>
      <c r="D408" s="622">
        <v>100</v>
      </c>
      <c r="E408" s="672">
        <v>0</v>
      </c>
      <c r="F408" s="622">
        <f>D408*E408</f>
        <v>0</v>
      </c>
      <c r="G408" s="672">
        <v>0</v>
      </c>
      <c r="H408" s="622">
        <f>D408*G408</f>
        <v>0</v>
      </c>
      <c r="I408" s="622">
        <f>F408+H408</f>
        <v>0</v>
      </c>
    </row>
    <row r="409" spans="1:9" ht="15">
      <c r="A409" s="621" t="s">
        <v>3449</v>
      </c>
      <c r="B409" s="621" t="s">
        <v>4945</v>
      </c>
      <c r="C409" s="621" t="s">
        <v>3449</v>
      </c>
      <c r="D409" s="622"/>
      <c r="E409" s="622"/>
      <c r="F409" s="622"/>
      <c r="G409" s="622"/>
      <c r="H409" s="622"/>
      <c r="I409" s="622"/>
    </row>
    <row r="410" spans="1:9" ht="15">
      <c r="A410" s="621" t="s">
        <v>4946</v>
      </c>
      <c r="B410" s="621" t="s">
        <v>4947</v>
      </c>
      <c r="C410" s="621" t="s">
        <v>694</v>
      </c>
      <c r="D410" s="622">
        <v>40</v>
      </c>
      <c r="E410" s="672">
        <v>0</v>
      </c>
      <c r="F410" s="622">
        <f>D410*E410</f>
        <v>0</v>
      </c>
      <c r="G410" s="672">
        <v>0</v>
      </c>
      <c r="H410" s="622">
        <f>D410*G410</f>
        <v>0</v>
      </c>
      <c r="I410" s="622">
        <f>F410+H410</f>
        <v>0</v>
      </c>
    </row>
    <row r="411" spans="1:9" ht="15">
      <c r="A411" s="621" t="s">
        <v>3449</v>
      </c>
      <c r="B411" s="621" t="s">
        <v>4948</v>
      </c>
      <c r="C411" s="621" t="s">
        <v>3449</v>
      </c>
      <c r="D411" s="622"/>
      <c r="E411" s="622"/>
      <c r="F411" s="622"/>
      <c r="G411" s="622"/>
      <c r="H411" s="622"/>
      <c r="I411" s="622"/>
    </row>
    <row r="412" spans="1:9" ht="15">
      <c r="A412" s="621" t="s">
        <v>4949</v>
      </c>
      <c r="B412" s="621" t="s">
        <v>4950</v>
      </c>
      <c r="C412" s="621" t="s">
        <v>694</v>
      </c>
      <c r="D412" s="622">
        <v>50</v>
      </c>
      <c r="E412" s="672">
        <v>0</v>
      </c>
      <c r="F412" s="622">
        <f>D412*E412</f>
        <v>0</v>
      </c>
      <c r="G412" s="672">
        <v>0</v>
      </c>
      <c r="H412" s="622">
        <f>D412*G412</f>
        <v>0</v>
      </c>
      <c r="I412" s="622">
        <f>F412+H412</f>
        <v>0</v>
      </c>
    </row>
    <row r="413" spans="1:9" ht="15">
      <c r="A413" s="621" t="s">
        <v>3449</v>
      </c>
      <c r="B413" s="621" t="s">
        <v>4951</v>
      </c>
      <c r="C413" s="621" t="s">
        <v>3449</v>
      </c>
      <c r="D413" s="622"/>
      <c r="E413" s="622"/>
      <c r="F413" s="622"/>
      <c r="G413" s="622"/>
      <c r="H413" s="622"/>
      <c r="I413" s="622"/>
    </row>
    <row r="414" spans="1:9" ht="15">
      <c r="A414" s="621" t="s">
        <v>4952</v>
      </c>
      <c r="B414" s="621" t="s">
        <v>4953</v>
      </c>
      <c r="C414" s="621" t="s">
        <v>694</v>
      </c>
      <c r="D414" s="622">
        <v>30</v>
      </c>
      <c r="E414" s="672">
        <v>0</v>
      </c>
      <c r="F414" s="622">
        <f>D414*E414</f>
        <v>0</v>
      </c>
      <c r="G414" s="672">
        <v>0</v>
      </c>
      <c r="H414" s="622">
        <f>D414*G414</f>
        <v>0</v>
      </c>
      <c r="I414" s="622">
        <f>F414+H414</f>
        <v>0</v>
      </c>
    </row>
    <row r="415" spans="1:9" ht="15">
      <c r="A415" s="621" t="s">
        <v>3449</v>
      </c>
      <c r="B415" s="621" t="s">
        <v>4954</v>
      </c>
      <c r="C415" s="621" t="s">
        <v>3449</v>
      </c>
      <c r="D415" s="622"/>
      <c r="E415" s="622"/>
      <c r="F415" s="622"/>
      <c r="G415" s="622"/>
      <c r="H415" s="622"/>
      <c r="I415" s="622"/>
    </row>
    <row r="416" spans="1:9" ht="15">
      <c r="A416" s="621" t="s">
        <v>4955</v>
      </c>
      <c r="B416" s="621" t="s">
        <v>4956</v>
      </c>
      <c r="C416" s="621" t="s">
        <v>694</v>
      </c>
      <c r="D416" s="622">
        <v>15</v>
      </c>
      <c r="E416" s="672">
        <v>0</v>
      </c>
      <c r="F416" s="622">
        <f>D416*E416</f>
        <v>0</v>
      </c>
      <c r="G416" s="672">
        <v>0</v>
      </c>
      <c r="H416" s="622">
        <f>D416*G416</f>
        <v>0</v>
      </c>
      <c r="I416" s="622">
        <f>F416+H416</f>
        <v>0</v>
      </c>
    </row>
    <row r="417" spans="1:9" ht="15">
      <c r="A417" s="621" t="s">
        <v>3449</v>
      </c>
      <c r="B417" s="621" t="s">
        <v>4957</v>
      </c>
      <c r="C417" s="621" t="s">
        <v>3449</v>
      </c>
      <c r="D417" s="622"/>
      <c r="E417" s="622"/>
      <c r="F417" s="622"/>
      <c r="G417" s="622"/>
      <c r="H417" s="622"/>
      <c r="I417" s="622"/>
    </row>
    <row r="418" spans="1:9" ht="15">
      <c r="A418" s="621" t="s">
        <v>4958</v>
      </c>
      <c r="B418" s="621" t="s">
        <v>4959</v>
      </c>
      <c r="C418" s="621" t="s">
        <v>694</v>
      </c>
      <c r="D418" s="622">
        <v>220</v>
      </c>
      <c r="E418" s="672">
        <v>0</v>
      </c>
      <c r="F418" s="622">
        <f>D418*E418</f>
        <v>0</v>
      </c>
      <c r="G418" s="672">
        <v>0</v>
      </c>
      <c r="H418" s="622">
        <f>D418*G418</f>
        <v>0</v>
      </c>
      <c r="I418" s="622">
        <f>F418+H418</f>
        <v>0</v>
      </c>
    </row>
    <row r="419" spans="1:9" ht="15">
      <c r="A419" s="621" t="s">
        <v>3449</v>
      </c>
      <c r="B419" s="621" t="s">
        <v>4960</v>
      </c>
      <c r="C419" s="621" t="s">
        <v>3449</v>
      </c>
      <c r="D419" s="622"/>
      <c r="E419" s="622"/>
      <c r="F419" s="622"/>
      <c r="G419" s="622"/>
      <c r="H419" s="622"/>
      <c r="I419" s="622"/>
    </row>
    <row r="420" spans="1:9" ht="15">
      <c r="A420" s="621" t="s">
        <v>4961</v>
      </c>
      <c r="B420" s="621" t="s">
        <v>4962</v>
      </c>
      <c r="C420" s="621" t="s">
        <v>694</v>
      </c>
      <c r="D420" s="622">
        <v>470</v>
      </c>
      <c r="E420" s="672">
        <v>0</v>
      </c>
      <c r="F420" s="622">
        <f>D420*E420</f>
        <v>0</v>
      </c>
      <c r="G420" s="672">
        <v>0</v>
      </c>
      <c r="H420" s="622">
        <f>D420*G420</f>
        <v>0</v>
      </c>
      <c r="I420" s="622">
        <f>F420+H420</f>
        <v>0</v>
      </c>
    </row>
    <row r="421" spans="1:9" ht="15">
      <c r="A421" s="621" t="s">
        <v>3449</v>
      </c>
      <c r="B421" s="621" t="s">
        <v>4963</v>
      </c>
      <c r="C421" s="621" t="s">
        <v>3449</v>
      </c>
      <c r="D421" s="622"/>
      <c r="E421" s="622"/>
      <c r="F421" s="622"/>
      <c r="G421" s="622"/>
      <c r="H421" s="622"/>
      <c r="I421" s="622"/>
    </row>
    <row r="422" spans="1:9" ht="15">
      <c r="A422" s="621" t="s">
        <v>4964</v>
      </c>
      <c r="B422" s="621" t="s">
        <v>4965</v>
      </c>
      <c r="C422" s="621" t="s">
        <v>694</v>
      </c>
      <c r="D422" s="622">
        <v>340</v>
      </c>
      <c r="E422" s="672">
        <v>0</v>
      </c>
      <c r="F422" s="622">
        <f>D422*E422</f>
        <v>0</v>
      </c>
      <c r="G422" s="672">
        <v>0</v>
      </c>
      <c r="H422" s="622">
        <f>D422*G422</f>
        <v>0</v>
      </c>
      <c r="I422" s="622">
        <f>F422+H422</f>
        <v>0</v>
      </c>
    </row>
    <row r="423" spans="1:9" ht="15">
      <c r="A423" s="621" t="s">
        <v>3449</v>
      </c>
      <c r="B423" s="621" t="s">
        <v>4966</v>
      </c>
      <c r="C423" s="621" t="s">
        <v>3449</v>
      </c>
      <c r="D423" s="622"/>
      <c r="E423" s="622"/>
      <c r="F423" s="622"/>
      <c r="G423" s="622"/>
      <c r="H423" s="622"/>
      <c r="I423" s="622"/>
    </row>
    <row r="424" spans="1:9" ht="15">
      <c r="A424" s="621" t="s">
        <v>4967</v>
      </c>
      <c r="B424" s="621" t="s">
        <v>4968</v>
      </c>
      <c r="C424" s="621" t="s">
        <v>694</v>
      </c>
      <c r="D424" s="622">
        <v>250</v>
      </c>
      <c r="E424" s="672">
        <v>0</v>
      </c>
      <c r="F424" s="622">
        <f>D424*E424</f>
        <v>0</v>
      </c>
      <c r="G424" s="672">
        <v>0</v>
      </c>
      <c r="H424" s="622">
        <f>D424*G424</f>
        <v>0</v>
      </c>
      <c r="I424" s="622">
        <f>F424+H424</f>
        <v>0</v>
      </c>
    </row>
    <row r="425" spans="1:9" ht="15">
      <c r="A425" s="621" t="s">
        <v>3449</v>
      </c>
      <c r="B425" s="621" t="s">
        <v>4969</v>
      </c>
      <c r="C425" s="621" t="s">
        <v>3449</v>
      </c>
      <c r="D425" s="622"/>
      <c r="E425" s="622"/>
      <c r="F425" s="622"/>
      <c r="G425" s="622"/>
      <c r="H425" s="622"/>
      <c r="I425" s="622"/>
    </row>
    <row r="426" spans="1:9" ht="15">
      <c r="A426" s="621" t="s">
        <v>4970</v>
      </c>
      <c r="B426" s="621" t="s">
        <v>4971</v>
      </c>
      <c r="C426" s="621" t="s">
        <v>694</v>
      </c>
      <c r="D426" s="622">
        <v>470</v>
      </c>
      <c r="E426" s="672">
        <v>0</v>
      </c>
      <c r="F426" s="622">
        <f>D426*E426</f>
        <v>0</v>
      </c>
      <c r="G426" s="672">
        <v>0</v>
      </c>
      <c r="H426" s="622">
        <f>D426*G426</f>
        <v>0</v>
      </c>
      <c r="I426" s="622">
        <f>F426+H426</f>
        <v>0</v>
      </c>
    </row>
    <row r="427" spans="1:9" ht="15">
      <c r="A427" s="621" t="s">
        <v>3449</v>
      </c>
      <c r="B427" s="621" t="s">
        <v>4963</v>
      </c>
      <c r="C427" s="621" t="s">
        <v>3449</v>
      </c>
      <c r="D427" s="622"/>
      <c r="E427" s="622"/>
      <c r="F427" s="622"/>
      <c r="G427" s="622"/>
      <c r="H427" s="622"/>
      <c r="I427" s="622"/>
    </row>
    <row r="428" spans="1:9" ht="15">
      <c r="A428" s="621" t="s">
        <v>4972</v>
      </c>
      <c r="B428" s="621" t="s">
        <v>4973</v>
      </c>
      <c r="C428" s="621" t="s">
        <v>694</v>
      </c>
      <c r="D428" s="622">
        <v>170</v>
      </c>
      <c r="E428" s="672">
        <v>0</v>
      </c>
      <c r="F428" s="622">
        <f>D428*E428</f>
        <v>0</v>
      </c>
      <c r="G428" s="672">
        <v>0</v>
      </c>
      <c r="H428" s="622">
        <f>D428*G428</f>
        <v>0</v>
      </c>
      <c r="I428" s="622">
        <f>F428+H428</f>
        <v>0</v>
      </c>
    </row>
    <row r="429" spans="1:9" ht="15">
      <c r="A429" s="621" t="s">
        <v>3449</v>
      </c>
      <c r="B429" s="621" t="s">
        <v>4974</v>
      </c>
      <c r="C429" s="621" t="s">
        <v>3449</v>
      </c>
      <c r="D429" s="622"/>
      <c r="E429" s="622"/>
      <c r="F429" s="622"/>
      <c r="G429" s="622"/>
      <c r="H429" s="622"/>
      <c r="I429" s="622"/>
    </row>
    <row r="430" spans="1:9" ht="15">
      <c r="A430" s="621" t="s">
        <v>4975</v>
      </c>
      <c r="B430" s="621" t="s">
        <v>4976</v>
      </c>
      <c r="C430" s="621" t="s">
        <v>694</v>
      </c>
      <c r="D430" s="622">
        <v>190</v>
      </c>
      <c r="E430" s="672">
        <v>0</v>
      </c>
      <c r="F430" s="622">
        <f>D430*E430</f>
        <v>0</v>
      </c>
      <c r="G430" s="672">
        <v>0</v>
      </c>
      <c r="H430" s="622">
        <f>D430*G430</f>
        <v>0</v>
      </c>
      <c r="I430" s="622">
        <f>F430+H430</f>
        <v>0</v>
      </c>
    </row>
    <row r="431" spans="1:9" ht="15">
      <c r="A431" s="621" t="s">
        <v>3449</v>
      </c>
      <c r="B431" s="621" t="s">
        <v>4977</v>
      </c>
      <c r="C431" s="621" t="s">
        <v>3449</v>
      </c>
      <c r="D431" s="622"/>
      <c r="E431" s="622"/>
      <c r="F431" s="622"/>
      <c r="G431" s="622"/>
      <c r="H431" s="622"/>
      <c r="I431" s="622"/>
    </row>
    <row r="432" spans="1:9" ht="15">
      <c r="A432" s="621" t="s">
        <v>4978</v>
      </c>
      <c r="B432" s="621" t="s">
        <v>4979</v>
      </c>
      <c r="C432" s="621" t="s">
        <v>694</v>
      </c>
      <c r="D432" s="622">
        <v>320</v>
      </c>
      <c r="E432" s="672">
        <v>0</v>
      </c>
      <c r="F432" s="622">
        <f>D432*E432</f>
        <v>0</v>
      </c>
      <c r="G432" s="672">
        <v>0</v>
      </c>
      <c r="H432" s="622">
        <f>D432*G432</f>
        <v>0</v>
      </c>
      <c r="I432" s="622">
        <f>F432+H432</f>
        <v>0</v>
      </c>
    </row>
    <row r="433" spans="1:9" ht="15">
      <c r="A433" s="621" t="s">
        <v>3449</v>
      </c>
      <c r="B433" s="621" t="s">
        <v>4980</v>
      </c>
      <c r="C433" s="621" t="s">
        <v>3449</v>
      </c>
      <c r="D433" s="622"/>
      <c r="E433" s="622"/>
      <c r="F433" s="622"/>
      <c r="G433" s="622"/>
      <c r="H433" s="622"/>
      <c r="I433" s="622"/>
    </row>
    <row r="434" spans="1:9" ht="15">
      <c r="A434" s="621" t="s">
        <v>4981</v>
      </c>
      <c r="B434" s="621" t="s">
        <v>4982</v>
      </c>
      <c r="C434" s="621" t="s">
        <v>694</v>
      </c>
      <c r="D434" s="622">
        <v>450</v>
      </c>
      <c r="E434" s="672">
        <v>0</v>
      </c>
      <c r="F434" s="622">
        <f>D434*E434</f>
        <v>0</v>
      </c>
      <c r="G434" s="672">
        <v>0</v>
      </c>
      <c r="H434" s="622">
        <f>D434*G434</f>
        <v>0</v>
      </c>
      <c r="I434" s="622">
        <f>F434+H434</f>
        <v>0</v>
      </c>
    </row>
    <row r="435" spans="1:9" ht="15">
      <c r="A435" s="621" t="s">
        <v>3449</v>
      </c>
      <c r="B435" s="621" t="s">
        <v>4983</v>
      </c>
      <c r="C435" s="621" t="s">
        <v>3449</v>
      </c>
      <c r="D435" s="622"/>
      <c r="E435" s="622"/>
      <c r="F435" s="622"/>
      <c r="G435" s="622"/>
      <c r="H435" s="622"/>
      <c r="I435" s="622"/>
    </row>
    <row r="436" spans="1:9" ht="15">
      <c r="A436" s="621" t="s">
        <v>4984</v>
      </c>
      <c r="B436" s="621" t="s">
        <v>4985</v>
      </c>
      <c r="C436" s="621" t="s">
        <v>694</v>
      </c>
      <c r="D436" s="622">
        <v>35</v>
      </c>
      <c r="E436" s="672">
        <v>0</v>
      </c>
      <c r="F436" s="622">
        <f>D436*E436</f>
        <v>0</v>
      </c>
      <c r="G436" s="672">
        <v>0</v>
      </c>
      <c r="H436" s="622">
        <f>D436*G436</f>
        <v>0</v>
      </c>
      <c r="I436" s="622">
        <f>F436+H436</f>
        <v>0</v>
      </c>
    </row>
    <row r="437" spans="1:9" ht="15">
      <c r="A437" s="621" t="s">
        <v>3449</v>
      </c>
      <c r="B437" s="621" t="s">
        <v>4986</v>
      </c>
      <c r="C437" s="621" t="s">
        <v>3449</v>
      </c>
      <c r="D437" s="622"/>
      <c r="E437" s="622"/>
      <c r="F437" s="622"/>
      <c r="G437" s="622"/>
      <c r="H437" s="622"/>
      <c r="I437" s="622"/>
    </row>
    <row r="438" spans="1:9" ht="15">
      <c r="A438" s="621" t="s">
        <v>4987</v>
      </c>
      <c r="B438" s="621" t="s">
        <v>4988</v>
      </c>
      <c r="C438" s="621" t="s">
        <v>694</v>
      </c>
      <c r="D438" s="622">
        <v>110</v>
      </c>
      <c r="E438" s="672">
        <v>0</v>
      </c>
      <c r="F438" s="622">
        <f>D438*E438</f>
        <v>0</v>
      </c>
      <c r="G438" s="672">
        <v>0</v>
      </c>
      <c r="H438" s="622">
        <f>D438*G438</f>
        <v>0</v>
      </c>
      <c r="I438" s="622">
        <f>F438+H438</f>
        <v>0</v>
      </c>
    </row>
    <row r="439" spans="1:9" ht="15">
      <c r="A439" s="621" t="s">
        <v>3449</v>
      </c>
      <c r="B439" s="621" t="s">
        <v>4989</v>
      </c>
      <c r="C439" s="621" t="s">
        <v>3449</v>
      </c>
      <c r="D439" s="622"/>
      <c r="E439" s="622"/>
      <c r="F439" s="622"/>
      <c r="G439" s="622"/>
      <c r="H439" s="622"/>
      <c r="I439" s="622"/>
    </row>
    <row r="440" spans="1:9" ht="15">
      <c r="A440" s="621" t="s">
        <v>4990</v>
      </c>
      <c r="B440" s="621" t="s">
        <v>4991</v>
      </c>
      <c r="C440" s="621" t="s">
        <v>694</v>
      </c>
      <c r="D440" s="622">
        <v>50</v>
      </c>
      <c r="E440" s="672">
        <v>0</v>
      </c>
      <c r="F440" s="622">
        <f>D440*E440</f>
        <v>0</v>
      </c>
      <c r="G440" s="672">
        <v>0</v>
      </c>
      <c r="H440" s="622">
        <f>D440*G440</f>
        <v>0</v>
      </c>
      <c r="I440" s="622">
        <f>F440+H440</f>
        <v>0</v>
      </c>
    </row>
    <row r="441" spans="1:9" ht="15">
      <c r="A441" s="621" t="s">
        <v>3449</v>
      </c>
      <c r="B441" s="621" t="s">
        <v>4992</v>
      </c>
      <c r="C441" s="621" t="s">
        <v>3449</v>
      </c>
      <c r="D441" s="622"/>
      <c r="E441" s="622"/>
      <c r="F441" s="622"/>
      <c r="G441" s="622"/>
      <c r="H441" s="622"/>
      <c r="I441" s="622"/>
    </row>
    <row r="442" spans="1:9" ht="15">
      <c r="A442" s="621" t="s">
        <v>4993</v>
      </c>
      <c r="B442" s="621" t="s">
        <v>4994</v>
      </c>
      <c r="C442" s="621" t="s">
        <v>694</v>
      </c>
      <c r="D442" s="622">
        <v>945</v>
      </c>
      <c r="E442" s="672">
        <v>0</v>
      </c>
      <c r="F442" s="622">
        <f>D442*E442</f>
        <v>0</v>
      </c>
      <c r="G442" s="672">
        <v>0</v>
      </c>
      <c r="H442" s="622">
        <f>D442*G442</f>
        <v>0</v>
      </c>
      <c r="I442" s="622">
        <f>F442+H442</f>
        <v>0</v>
      </c>
    </row>
    <row r="443" spans="1:9" ht="15">
      <c r="A443" s="621" t="s">
        <v>3449</v>
      </c>
      <c r="B443" s="621" t="s">
        <v>4995</v>
      </c>
      <c r="C443" s="621" t="s">
        <v>3449</v>
      </c>
      <c r="D443" s="622"/>
      <c r="E443" s="622"/>
      <c r="F443" s="622"/>
      <c r="G443" s="622"/>
      <c r="H443" s="622"/>
      <c r="I443" s="622"/>
    </row>
    <row r="444" spans="1:9" ht="15">
      <c r="A444" s="621" t="s">
        <v>4996</v>
      </c>
      <c r="B444" s="621" t="s">
        <v>4997</v>
      </c>
      <c r="C444" s="621" t="s">
        <v>694</v>
      </c>
      <c r="D444" s="622">
        <v>360</v>
      </c>
      <c r="E444" s="672">
        <v>0</v>
      </c>
      <c r="F444" s="622">
        <f>D444*E444</f>
        <v>0</v>
      </c>
      <c r="G444" s="672">
        <v>0</v>
      </c>
      <c r="H444" s="622">
        <f>D444*G444</f>
        <v>0</v>
      </c>
      <c r="I444" s="622">
        <f>F444+H444</f>
        <v>0</v>
      </c>
    </row>
    <row r="445" spans="1:9" ht="15">
      <c r="A445" s="621" t="s">
        <v>3449</v>
      </c>
      <c r="B445" s="621" t="s">
        <v>4998</v>
      </c>
      <c r="C445" s="621" t="s">
        <v>3449</v>
      </c>
      <c r="D445" s="622"/>
      <c r="E445" s="622"/>
      <c r="F445" s="622"/>
      <c r="G445" s="622"/>
      <c r="H445" s="622"/>
      <c r="I445" s="622"/>
    </row>
    <row r="446" spans="1:9" ht="15">
      <c r="A446" s="621" t="s">
        <v>4999</v>
      </c>
      <c r="B446" s="621" t="s">
        <v>5000</v>
      </c>
      <c r="C446" s="621" t="s">
        <v>694</v>
      </c>
      <c r="D446" s="622">
        <v>35</v>
      </c>
      <c r="E446" s="672">
        <v>0</v>
      </c>
      <c r="F446" s="622">
        <f>D446*E446</f>
        <v>0</v>
      </c>
      <c r="G446" s="672">
        <v>0</v>
      </c>
      <c r="H446" s="622">
        <f>D446*G446</f>
        <v>0</v>
      </c>
      <c r="I446" s="622">
        <f>F446+H446</f>
        <v>0</v>
      </c>
    </row>
    <row r="447" spans="1:9" ht="15">
      <c r="A447" s="621" t="s">
        <v>3449</v>
      </c>
      <c r="B447" s="621" t="s">
        <v>4986</v>
      </c>
      <c r="C447" s="621" t="s">
        <v>3449</v>
      </c>
      <c r="D447" s="622"/>
      <c r="E447" s="622"/>
      <c r="F447" s="622"/>
      <c r="G447" s="622"/>
      <c r="H447" s="622"/>
      <c r="I447" s="622"/>
    </row>
    <row r="448" spans="1:9" ht="15">
      <c r="A448" s="621" t="s">
        <v>5001</v>
      </c>
      <c r="B448" s="621" t="s">
        <v>5002</v>
      </c>
      <c r="C448" s="621" t="s">
        <v>694</v>
      </c>
      <c r="D448" s="622">
        <v>110</v>
      </c>
      <c r="E448" s="672">
        <v>0</v>
      </c>
      <c r="F448" s="622">
        <f>D448*E448</f>
        <v>0</v>
      </c>
      <c r="G448" s="672">
        <v>0</v>
      </c>
      <c r="H448" s="622">
        <f>D448*G448</f>
        <v>0</v>
      </c>
      <c r="I448" s="622">
        <f>F448+H448</f>
        <v>0</v>
      </c>
    </row>
    <row r="449" spans="1:9" ht="15">
      <c r="A449" s="621" t="s">
        <v>3449</v>
      </c>
      <c r="B449" s="621" t="s">
        <v>5003</v>
      </c>
      <c r="C449" s="621" t="s">
        <v>3449</v>
      </c>
      <c r="D449" s="622"/>
      <c r="E449" s="622"/>
      <c r="F449" s="622"/>
      <c r="G449" s="622"/>
      <c r="H449" s="622"/>
      <c r="I449" s="622"/>
    </row>
    <row r="450" spans="1:9" ht="15">
      <c r="A450" s="621" t="s">
        <v>5004</v>
      </c>
      <c r="B450" s="621" t="s">
        <v>5005</v>
      </c>
      <c r="C450" s="621" t="s">
        <v>694</v>
      </c>
      <c r="D450" s="622">
        <v>10</v>
      </c>
      <c r="E450" s="672">
        <v>0</v>
      </c>
      <c r="F450" s="622">
        <f>D450*E450</f>
        <v>0</v>
      </c>
      <c r="G450" s="672">
        <v>0</v>
      </c>
      <c r="H450" s="622">
        <f>D450*G450</f>
        <v>0</v>
      </c>
      <c r="I450" s="622">
        <f>F450+H450</f>
        <v>0</v>
      </c>
    </row>
    <row r="451" spans="1:9" ht="15">
      <c r="A451" s="621" t="s">
        <v>3449</v>
      </c>
      <c r="B451" s="621" t="s">
        <v>5006</v>
      </c>
      <c r="C451" s="621" t="s">
        <v>3449</v>
      </c>
      <c r="D451" s="622"/>
      <c r="E451" s="622"/>
      <c r="F451" s="622"/>
      <c r="G451" s="622"/>
      <c r="H451" s="622"/>
      <c r="I451" s="622"/>
    </row>
    <row r="452" spans="1:9" ht="15">
      <c r="A452" s="621" t="s">
        <v>5007</v>
      </c>
      <c r="B452" s="621" t="s">
        <v>5008</v>
      </c>
      <c r="C452" s="621" t="s">
        <v>694</v>
      </c>
      <c r="D452" s="622">
        <v>5</v>
      </c>
      <c r="E452" s="672">
        <v>0</v>
      </c>
      <c r="F452" s="622">
        <f>D452*E452</f>
        <v>0</v>
      </c>
      <c r="G452" s="672">
        <v>0</v>
      </c>
      <c r="H452" s="622">
        <f>D452*G452</f>
        <v>0</v>
      </c>
      <c r="I452" s="622">
        <f>F452+H452</f>
        <v>0</v>
      </c>
    </row>
    <row r="453" spans="1:9" ht="15">
      <c r="A453" s="621" t="s">
        <v>3449</v>
      </c>
      <c r="B453" s="621" t="s">
        <v>5009</v>
      </c>
      <c r="C453" s="621" t="s">
        <v>3449</v>
      </c>
      <c r="D453" s="622"/>
      <c r="E453" s="622"/>
      <c r="F453" s="622"/>
      <c r="G453" s="622"/>
      <c r="H453" s="622"/>
      <c r="I453" s="622"/>
    </row>
    <row r="454" spans="1:9" ht="15">
      <c r="A454" s="621" t="s">
        <v>49</v>
      </c>
      <c r="B454" s="621" t="s">
        <v>5010</v>
      </c>
      <c r="C454" s="621" t="s">
        <v>694</v>
      </c>
      <c r="D454" s="622">
        <v>15</v>
      </c>
      <c r="E454" s="672">
        <v>0</v>
      </c>
      <c r="F454" s="622">
        <f>D454*E454</f>
        <v>0</v>
      </c>
      <c r="G454" s="672">
        <v>0</v>
      </c>
      <c r="H454" s="622">
        <f>D454*G454</f>
        <v>0</v>
      </c>
      <c r="I454" s="622">
        <f>F454+H454</f>
        <v>0</v>
      </c>
    </row>
    <row r="455" spans="1:9" ht="15">
      <c r="A455" s="621" t="s">
        <v>3449</v>
      </c>
      <c r="B455" s="621" t="s">
        <v>5011</v>
      </c>
      <c r="C455" s="621" t="s">
        <v>3449</v>
      </c>
      <c r="D455" s="622"/>
      <c r="E455" s="622"/>
      <c r="F455" s="622"/>
      <c r="G455" s="622"/>
      <c r="H455" s="622"/>
      <c r="I455" s="622"/>
    </row>
    <row r="456" spans="1:9" ht="15">
      <c r="A456" s="621" t="s">
        <v>5012</v>
      </c>
      <c r="B456" s="621" t="s">
        <v>5013</v>
      </c>
      <c r="C456" s="621" t="s">
        <v>694</v>
      </c>
      <c r="D456" s="622">
        <v>5</v>
      </c>
      <c r="E456" s="672">
        <v>0</v>
      </c>
      <c r="F456" s="622">
        <f>D456*E456</f>
        <v>0</v>
      </c>
      <c r="G456" s="672">
        <v>0</v>
      </c>
      <c r="H456" s="622">
        <f>D456*G456</f>
        <v>0</v>
      </c>
      <c r="I456" s="622">
        <f>F456+H456</f>
        <v>0</v>
      </c>
    </row>
    <row r="457" spans="1:9" ht="15">
      <c r="A457" s="621" t="s">
        <v>3449</v>
      </c>
      <c r="B457" s="621" t="s">
        <v>5009</v>
      </c>
      <c r="C457" s="621" t="s">
        <v>3449</v>
      </c>
      <c r="D457" s="622"/>
      <c r="E457" s="622"/>
      <c r="F457" s="622"/>
      <c r="G457" s="622"/>
      <c r="H457" s="622"/>
      <c r="I457" s="622"/>
    </row>
    <row r="458" spans="1:9" ht="15">
      <c r="A458" s="621" t="s">
        <v>5014</v>
      </c>
      <c r="B458" s="621" t="s">
        <v>5015</v>
      </c>
      <c r="C458" s="621" t="s">
        <v>694</v>
      </c>
      <c r="D458" s="622">
        <v>15</v>
      </c>
      <c r="E458" s="672">
        <v>0</v>
      </c>
      <c r="F458" s="622">
        <f>D458*E458</f>
        <v>0</v>
      </c>
      <c r="G458" s="672">
        <v>0</v>
      </c>
      <c r="H458" s="622">
        <f>D458*G458</f>
        <v>0</v>
      </c>
      <c r="I458" s="622">
        <f>F458+H458</f>
        <v>0</v>
      </c>
    </row>
    <row r="459" spans="1:9" ht="15">
      <c r="A459" s="621" t="s">
        <v>3449</v>
      </c>
      <c r="B459" s="621" t="s">
        <v>5011</v>
      </c>
      <c r="C459" s="621" t="s">
        <v>3449</v>
      </c>
      <c r="D459" s="622"/>
      <c r="E459" s="622"/>
      <c r="F459" s="622"/>
      <c r="G459" s="622"/>
      <c r="H459" s="622"/>
      <c r="I459" s="622"/>
    </row>
    <row r="460" spans="1:9" ht="15">
      <c r="A460" s="621" t="s">
        <v>5016</v>
      </c>
      <c r="B460" s="621" t="s">
        <v>5017</v>
      </c>
      <c r="C460" s="621" t="s">
        <v>694</v>
      </c>
      <c r="D460" s="622">
        <v>15</v>
      </c>
      <c r="E460" s="672">
        <v>0</v>
      </c>
      <c r="F460" s="622">
        <f>D460*E460</f>
        <v>0</v>
      </c>
      <c r="G460" s="672">
        <v>0</v>
      </c>
      <c r="H460" s="622">
        <f>D460*G460</f>
        <v>0</v>
      </c>
      <c r="I460" s="622">
        <f>F460+H460</f>
        <v>0</v>
      </c>
    </row>
    <row r="461" spans="1:9" ht="15">
      <c r="A461" s="621" t="s">
        <v>3449</v>
      </c>
      <c r="B461" s="621" t="s">
        <v>5011</v>
      </c>
      <c r="C461" s="621" t="s">
        <v>3449</v>
      </c>
      <c r="D461" s="622"/>
      <c r="E461" s="622"/>
      <c r="F461" s="622"/>
      <c r="G461" s="622"/>
      <c r="H461" s="622"/>
      <c r="I461" s="622"/>
    </row>
    <row r="462" spans="1:9" ht="15">
      <c r="A462" s="621" t="s">
        <v>5018</v>
      </c>
      <c r="B462" s="621" t="s">
        <v>5019</v>
      </c>
      <c r="C462" s="621" t="s">
        <v>694</v>
      </c>
      <c r="D462" s="622">
        <v>5</v>
      </c>
      <c r="E462" s="672">
        <v>0</v>
      </c>
      <c r="F462" s="622">
        <f>D462*E462</f>
        <v>0</v>
      </c>
      <c r="G462" s="672">
        <v>0</v>
      </c>
      <c r="H462" s="622">
        <f>D462*G462</f>
        <v>0</v>
      </c>
      <c r="I462" s="622">
        <f>F462+H462</f>
        <v>0</v>
      </c>
    </row>
    <row r="463" spans="1:9" ht="15">
      <c r="A463" s="621" t="s">
        <v>3449</v>
      </c>
      <c r="B463" s="621" t="s">
        <v>5009</v>
      </c>
      <c r="C463" s="621" t="s">
        <v>3449</v>
      </c>
      <c r="D463" s="622"/>
      <c r="E463" s="622"/>
      <c r="F463" s="622"/>
      <c r="G463" s="622"/>
      <c r="H463" s="622"/>
      <c r="I463" s="622"/>
    </row>
    <row r="464" spans="1:9" ht="15">
      <c r="A464" s="621" t="s">
        <v>5020</v>
      </c>
      <c r="B464" s="621" t="s">
        <v>5021</v>
      </c>
      <c r="C464" s="621" t="s">
        <v>694</v>
      </c>
      <c r="D464" s="622">
        <v>15</v>
      </c>
      <c r="E464" s="672">
        <v>0</v>
      </c>
      <c r="F464" s="622">
        <f>D464*E464</f>
        <v>0</v>
      </c>
      <c r="G464" s="672">
        <v>0</v>
      </c>
      <c r="H464" s="622">
        <f>D464*G464</f>
        <v>0</v>
      </c>
      <c r="I464" s="622">
        <f>F464+H464</f>
        <v>0</v>
      </c>
    </row>
    <row r="465" spans="1:9" ht="15">
      <c r="A465" s="621" t="s">
        <v>3449</v>
      </c>
      <c r="B465" s="621" t="s">
        <v>5022</v>
      </c>
      <c r="C465" s="621" t="s">
        <v>3449</v>
      </c>
      <c r="D465" s="622"/>
      <c r="E465" s="622"/>
      <c r="F465" s="622"/>
      <c r="G465" s="622"/>
      <c r="H465" s="622"/>
      <c r="I465" s="622"/>
    </row>
    <row r="466" spans="1:9" ht="15">
      <c r="A466" s="621" t="s">
        <v>5023</v>
      </c>
      <c r="B466" s="621" t="s">
        <v>5024</v>
      </c>
      <c r="C466" s="621" t="s">
        <v>694</v>
      </c>
      <c r="D466" s="622">
        <v>20</v>
      </c>
      <c r="E466" s="672">
        <v>0</v>
      </c>
      <c r="F466" s="622">
        <f>D466*E466</f>
        <v>0</v>
      </c>
      <c r="G466" s="672">
        <v>0</v>
      </c>
      <c r="H466" s="622">
        <f>D466*G466</f>
        <v>0</v>
      </c>
      <c r="I466" s="622">
        <f>F466+H466</f>
        <v>0</v>
      </c>
    </row>
    <row r="467" spans="1:9" ht="15">
      <c r="A467" s="621" t="s">
        <v>3449</v>
      </c>
      <c r="B467" s="621" t="s">
        <v>5025</v>
      </c>
      <c r="C467" s="621" t="s">
        <v>3449</v>
      </c>
      <c r="D467" s="622"/>
      <c r="E467" s="622"/>
      <c r="F467" s="622"/>
      <c r="G467" s="622"/>
      <c r="H467" s="622"/>
      <c r="I467" s="622"/>
    </row>
    <row r="468" spans="1:9" ht="15">
      <c r="A468" s="621" t="s">
        <v>5026</v>
      </c>
      <c r="B468" s="621" t="s">
        <v>5027</v>
      </c>
      <c r="C468" s="621" t="s">
        <v>694</v>
      </c>
      <c r="D468" s="622">
        <v>140</v>
      </c>
      <c r="E468" s="672">
        <v>0</v>
      </c>
      <c r="F468" s="622">
        <f>D468*E468</f>
        <v>0</v>
      </c>
      <c r="G468" s="672">
        <v>0</v>
      </c>
      <c r="H468" s="622">
        <f>D468*G468</f>
        <v>0</v>
      </c>
      <c r="I468" s="622">
        <f>F468+H468</f>
        <v>0</v>
      </c>
    </row>
    <row r="469" spans="1:9" ht="15">
      <c r="A469" s="621" t="s">
        <v>3449</v>
      </c>
      <c r="B469" s="621" t="s">
        <v>5028</v>
      </c>
      <c r="C469" s="621" t="s">
        <v>3449</v>
      </c>
      <c r="D469" s="622"/>
      <c r="E469" s="622"/>
      <c r="F469" s="622"/>
      <c r="G469" s="622"/>
      <c r="H469" s="622"/>
      <c r="I469" s="622"/>
    </row>
    <row r="470" spans="1:9" ht="15">
      <c r="A470" s="621" t="s">
        <v>5029</v>
      </c>
      <c r="B470" s="621" t="s">
        <v>5030</v>
      </c>
      <c r="C470" s="621" t="s">
        <v>694</v>
      </c>
      <c r="D470" s="622">
        <v>70</v>
      </c>
      <c r="E470" s="672">
        <v>0</v>
      </c>
      <c r="F470" s="622">
        <f>D470*E470</f>
        <v>0</v>
      </c>
      <c r="G470" s="672">
        <v>0</v>
      </c>
      <c r="H470" s="622">
        <f>D470*G470</f>
        <v>0</v>
      </c>
      <c r="I470" s="622">
        <f>F470+H470</f>
        <v>0</v>
      </c>
    </row>
    <row r="471" spans="1:9" ht="15">
      <c r="A471" s="621" t="s">
        <v>3449</v>
      </c>
      <c r="B471" s="621" t="s">
        <v>5031</v>
      </c>
      <c r="C471" s="621" t="s">
        <v>3449</v>
      </c>
      <c r="D471" s="622"/>
      <c r="E471" s="622"/>
      <c r="F471" s="622"/>
      <c r="G471" s="622"/>
      <c r="H471" s="622"/>
      <c r="I471" s="622"/>
    </row>
    <row r="472" spans="1:9" ht="15">
      <c r="A472" s="621" t="s">
        <v>5032</v>
      </c>
      <c r="B472" s="621" t="s">
        <v>5033</v>
      </c>
      <c r="C472" s="621" t="s">
        <v>694</v>
      </c>
      <c r="D472" s="622">
        <v>15</v>
      </c>
      <c r="E472" s="672">
        <v>0</v>
      </c>
      <c r="F472" s="622">
        <f>D472*E472</f>
        <v>0</v>
      </c>
      <c r="G472" s="672">
        <v>0</v>
      </c>
      <c r="H472" s="622">
        <f>D472*G472</f>
        <v>0</v>
      </c>
      <c r="I472" s="622">
        <f>F472+H472</f>
        <v>0</v>
      </c>
    </row>
    <row r="473" spans="1:9" ht="15">
      <c r="A473" s="621" t="s">
        <v>3449</v>
      </c>
      <c r="B473" s="621" t="s">
        <v>5034</v>
      </c>
      <c r="C473" s="621" t="s">
        <v>3449</v>
      </c>
      <c r="D473" s="622"/>
      <c r="E473" s="622"/>
      <c r="F473" s="622"/>
      <c r="G473" s="622"/>
      <c r="H473" s="622"/>
      <c r="I473" s="622"/>
    </row>
    <row r="474" spans="1:9" ht="15">
      <c r="A474" s="621" t="s">
        <v>5035</v>
      </c>
      <c r="B474" s="621" t="s">
        <v>5036</v>
      </c>
      <c r="C474" s="621" t="s">
        <v>694</v>
      </c>
      <c r="D474" s="622">
        <v>5</v>
      </c>
      <c r="E474" s="672">
        <v>0</v>
      </c>
      <c r="F474" s="622">
        <f>D474*E474</f>
        <v>0</v>
      </c>
      <c r="G474" s="672">
        <v>0</v>
      </c>
      <c r="H474" s="622">
        <f>D474*G474</f>
        <v>0</v>
      </c>
      <c r="I474" s="622">
        <f>F474+H474</f>
        <v>0</v>
      </c>
    </row>
    <row r="475" spans="1:9" ht="15">
      <c r="A475" s="621" t="s">
        <v>3449</v>
      </c>
      <c r="B475" s="621" t="s">
        <v>5037</v>
      </c>
      <c r="C475" s="621" t="s">
        <v>3449</v>
      </c>
      <c r="D475" s="622"/>
      <c r="E475" s="622"/>
      <c r="F475" s="622"/>
      <c r="G475" s="622"/>
      <c r="H475" s="622"/>
      <c r="I475" s="622"/>
    </row>
    <row r="476" spans="1:9" ht="15">
      <c r="A476" s="621" t="s">
        <v>5038</v>
      </c>
      <c r="B476" s="621" t="s">
        <v>5039</v>
      </c>
      <c r="C476" s="621" t="s">
        <v>694</v>
      </c>
      <c r="D476" s="622">
        <v>20</v>
      </c>
      <c r="E476" s="672">
        <v>0</v>
      </c>
      <c r="F476" s="622">
        <f>D476*E476</f>
        <v>0</v>
      </c>
      <c r="G476" s="672">
        <v>0</v>
      </c>
      <c r="H476" s="622">
        <f>D476*G476</f>
        <v>0</v>
      </c>
      <c r="I476" s="622">
        <f>F476+H476</f>
        <v>0</v>
      </c>
    </row>
    <row r="477" spans="1:9" ht="15">
      <c r="A477" s="621" t="s">
        <v>3449</v>
      </c>
      <c r="B477" s="621" t="s">
        <v>4780</v>
      </c>
      <c r="C477" s="621" t="s">
        <v>3449</v>
      </c>
      <c r="D477" s="622"/>
      <c r="E477" s="622"/>
      <c r="F477" s="622"/>
      <c r="G477" s="622"/>
      <c r="H477" s="622"/>
      <c r="I477" s="622">
        <f>F477+H477</f>
        <v>0</v>
      </c>
    </row>
    <row r="478" spans="1:9" ht="15">
      <c r="A478" s="621" t="s">
        <v>5040</v>
      </c>
      <c r="B478" s="621" t="s">
        <v>5041</v>
      </c>
      <c r="C478" s="621" t="s">
        <v>694</v>
      </c>
      <c r="D478" s="622">
        <v>180</v>
      </c>
      <c r="E478" s="672">
        <v>0</v>
      </c>
      <c r="F478" s="622">
        <f>D478*E478</f>
        <v>0</v>
      </c>
      <c r="G478" s="672">
        <v>0</v>
      </c>
      <c r="H478" s="622">
        <f>D478*G478</f>
        <v>0</v>
      </c>
      <c r="I478" s="622">
        <f>F478+H478</f>
        <v>0</v>
      </c>
    </row>
    <row r="479" spans="1:9" ht="15">
      <c r="A479" s="621" t="s">
        <v>3449</v>
      </c>
      <c r="B479" s="621" t="s">
        <v>5042</v>
      </c>
      <c r="C479" s="621" t="s">
        <v>3449</v>
      </c>
      <c r="D479" s="622"/>
      <c r="E479" s="622"/>
      <c r="F479" s="622"/>
      <c r="G479" s="622"/>
      <c r="H479" s="622"/>
      <c r="I479" s="622">
        <f>F479+H479</f>
        <v>0</v>
      </c>
    </row>
    <row r="480" spans="1:9" ht="15">
      <c r="A480" s="621" t="s">
        <v>5043</v>
      </c>
      <c r="B480" s="621" t="s">
        <v>5044</v>
      </c>
      <c r="C480" s="621" t="s">
        <v>694</v>
      </c>
      <c r="D480" s="622">
        <v>70</v>
      </c>
      <c r="E480" s="672">
        <v>0</v>
      </c>
      <c r="F480" s="622">
        <f>D480*E480</f>
        <v>0</v>
      </c>
      <c r="G480" s="672">
        <v>0</v>
      </c>
      <c r="H480" s="622">
        <f>D480*G480</f>
        <v>0</v>
      </c>
      <c r="I480" s="622">
        <f>F480+H480</f>
        <v>0</v>
      </c>
    </row>
    <row r="481" spans="1:9" ht="15">
      <c r="A481" s="621" t="s">
        <v>3449</v>
      </c>
      <c r="B481" s="621" t="s">
        <v>5045</v>
      </c>
      <c r="C481" s="621" t="s">
        <v>3449</v>
      </c>
      <c r="D481" s="622"/>
      <c r="E481" s="622"/>
      <c r="F481" s="622"/>
      <c r="G481" s="622"/>
      <c r="H481" s="622"/>
      <c r="I481" s="622"/>
    </row>
    <row r="482" spans="1:9" ht="15">
      <c r="A482" s="621" t="s">
        <v>5046</v>
      </c>
      <c r="B482" s="621" t="s">
        <v>5047</v>
      </c>
      <c r="C482" s="621" t="s">
        <v>694</v>
      </c>
      <c r="D482" s="622">
        <v>70</v>
      </c>
      <c r="E482" s="672">
        <v>0</v>
      </c>
      <c r="F482" s="622">
        <f>D482*E482</f>
        <v>0</v>
      </c>
      <c r="G482" s="672">
        <v>0</v>
      </c>
      <c r="H482" s="622">
        <f>D482*G482</f>
        <v>0</v>
      </c>
      <c r="I482" s="622">
        <f>F482+H482</f>
        <v>0</v>
      </c>
    </row>
    <row r="483" spans="1:9" ht="15">
      <c r="A483" s="621" t="s">
        <v>3449</v>
      </c>
      <c r="B483" s="621" t="s">
        <v>5045</v>
      </c>
      <c r="C483" s="621" t="s">
        <v>3449</v>
      </c>
      <c r="D483" s="622"/>
      <c r="E483" s="622"/>
      <c r="F483" s="622"/>
      <c r="G483" s="622"/>
      <c r="H483" s="622"/>
      <c r="I483" s="622"/>
    </row>
    <row r="484" spans="1:9" ht="15">
      <c r="A484" s="621" t="s">
        <v>5048</v>
      </c>
      <c r="B484" s="621" t="s">
        <v>5049</v>
      </c>
      <c r="C484" s="621" t="s">
        <v>694</v>
      </c>
      <c r="D484" s="622">
        <v>15</v>
      </c>
      <c r="E484" s="672">
        <v>0</v>
      </c>
      <c r="F484" s="622">
        <f>D484*E484</f>
        <v>0</v>
      </c>
      <c r="G484" s="672">
        <v>0</v>
      </c>
      <c r="H484" s="622">
        <f>D484*G484</f>
        <v>0</v>
      </c>
      <c r="I484" s="622">
        <f>F484+H484</f>
        <v>0</v>
      </c>
    </row>
    <row r="485" spans="1:9" ht="15">
      <c r="A485" s="621" t="s">
        <v>3449</v>
      </c>
      <c r="B485" s="621" t="s">
        <v>5034</v>
      </c>
      <c r="C485" s="621" t="s">
        <v>3449</v>
      </c>
      <c r="D485" s="622"/>
      <c r="E485" s="622"/>
      <c r="F485" s="622"/>
      <c r="G485" s="622"/>
      <c r="H485" s="622"/>
      <c r="I485" s="622"/>
    </row>
    <row r="486" spans="1:9" ht="15">
      <c r="A486" s="621" t="s">
        <v>5050</v>
      </c>
      <c r="B486" s="621" t="s">
        <v>5051</v>
      </c>
      <c r="C486" s="621" t="s">
        <v>694</v>
      </c>
      <c r="D486" s="622">
        <v>15</v>
      </c>
      <c r="E486" s="672">
        <v>0</v>
      </c>
      <c r="F486" s="622">
        <f>D486*E486</f>
        <v>0</v>
      </c>
      <c r="G486" s="672">
        <v>0</v>
      </c>
      <c r="H486" s="622">
        <f>D486*G486</f>
        <v>0</v>
      </c>
      <c r="I486" s="622">
        <f>F486+H486</f>
        <v>0</v>
      </c>
    </row>
    <row r="487" spans="1:9" ht="15">
      <c r="A487" s="621" t="s">
        <v>3449</v>
      </c>
      <c r="B487" s="621" t="s">
        <v>5034</v>
      </c>
      <c r="C487" s="621" t="s">
        <v>3449</v>
      </c>
      <c r="D487" s="622"/>
      <c r="E487" s="622"/>
      <c r="F487" s="622"/>
      <c r="G487" s="622"/>
      <c r="H487" s="622"/>
      <c r="I487" s="622"/>
    </row>
    <row r="488" spans="1:9" ht="15">
      <c r="A488" s="621" t="s">
        <v>5052</v>
      </c>
      <c r="B488" s="621" t="s">
        <v>5053</v>
      </c>
      <c r="C488" s="621" t="s">
        <v>694</v>
      </c>
      <c r="D488" s="622">
        <v>15</v>
      </c>
      <c r="E488" s="672">
        <v>0</v>
      </c>
      <c r="F488" s="622">
        <f>D488*E488</f>
        <v>0</v>
      </c>
      <c r="G488" s="672">
        <v>0</v>
      </c>
      <c r="H488" s="622">
        <f>D488*G488</f>
        <v>0</v>
      </c>
      <c r="I488" s="622">
        <f>F488+H488</f>
        <v>0</v>
      </c>
    </row>
    <row r="489" spans="1:9" ht="15">
      <c r="A489" s="621" t="s">
        <v>3449</v>
      </c>
      <c r="B489" s="621" t="s">
        <v>5034</v>
      </c>
      <c r="C489" s="621" t="s">
        <v>3449</v>
      </c>
      <c r="D489" s="622"/>
      <c r="E489" s="622"/>
      <c r="F489" s="622"/>
      <c r="G489" s="622"/>
      <c r="H489" s="622"/>
      <c r="I489" s="622"/>
    </row>
    <row r="490" spans="1:9" ht="15">
      <c r="A490" s="621" t="s">
        <v>5054</v>
      </c>
      <c r="B490" s="621" t="s">
        <v>5055</v>
      </c>
      <c r="C490" s="621" t="s">
        <v>694</v>
      </c>
      <c r="D490" s="622">
        <v>20</v>
      </c>
      <c r="E490" s="672">
        <v>0</v>
      </c>
      <c r="F490" s="622">
        <f>D490*E490</f>
        <v>0</v>
      </c>
      <c r="G490" s="672">
        <v>0</v>
      </c>
      <c r="H490" s="622">
        <f>D490*G490</f>
        <v>0</v>
      </c>
      <c r="I490" s="622">
        <f>F490+H490</f>
        <v>0</v>
      </c>
    </row>
    <row r="491" spans="1:9" ht="15">
      <c r="A491" s="621" t="s">
        <v>3449</v>
      </c>
      <c r="B491" s="621" t="s">
        <v>4780</v>
      </c>
      <c r="C491" s="621" t="s">
        <v>3449</v>
      </c>
      <c r="D491" s="622"/>
      <c r="E491" s="622"/>
      <c r="F491" s="622"/>
      <c r="G491" s="622"/>
      <c r="H491" s="622"/>
      <c r="I491" s="622"/>
    </row>
    <row r="492" spans="1:9" ht="15">
      <c r="A492" s="621" t="s">
        <v>5056</v>
      </c>
      <c r="B492" s="621" t="s">
        <v>5057</v>
      </c>
      <c r="C492" s="621" t="s">
        <v>694</v>
      </c>
      <c r="D492" s="622">
        <v>25</v>
      </c>
      <c r="E492" s="672">
        <v>0</v>
      </c>
      <c r="F492" s="622">
        <f>D492*E492</f>
        <v>0</v>
      </c>
      <c r="G492" s="672">
        <v>0</v>
      </c>
      <c r="H492" s="622">
        <f>D492*G492</f>
        <v>0</v>
      </c>
      <c r="I492" s="622">
        <f>F492+H492</f>
        <v>0</v>
      </c>
    </row>
    <row r="493" spans="1:9" ht="15">
      <c r="A493" s="621" t="s">
        <v>3449</v>
      </c>
      <c r="B493" s="621" t="s">
        <v>5058</v>
      </c>
      <c r="C493" s="621" t="s">
        <v>3449</v>
      </c>
      <c r="D493" s="622"/>
      <c r="E493" s="622"/>
      <c r="F493" s="622"/>
      <c r="G493" s="622"/>
      <c r="H493" s="622"/>
      <c r="I493" s="622"/>
    </row>
    <row r="494" spans="1:9" ht="15">
      <c r="A494" s="621" t="s">
        <v>5059</v>
      </c>
      <c r="B494" s="621" t="s">
        <v>5060</v>
      </c>
      <c r="C494" s="621" t="s">
        <v>694</v>
      </c>
      <c r="D494" s="622">
        <v>20</v>
      </c>
      <c r="E494" s="672">
        <v>0</v>
      </c>
      <c r="F494" s="622">
        <f>D494*E494</f>
        <v>0</v>
      </c>
      <c r="G494" s="672">
        <v>0</v>
      </c>
      <c r="H494" s="622">
        <f>D494*G494</f>
        <v>0</v>
      </c>
      <c r="I494" s="622">
        <f>F494+H494</f>
        <v>0</v>
      </c>
    </row>
    <row r="495" spans="1:9" ht="15">
      <c r="A495" s="621" t="s">
        <v>3449</v>
      </c>
      <c r="B495" s="621" t="s">
        <v>4780</v>
      </c>
      <c r="C495" s="621" t="s">
        <v>3449</v>
      </c>
      <c r="D495" s="622"/>
      <c r="E495" s="622"/>
      <c r="F495" s="622"/>
      <c r="G495" s="622"/>
      <c r="H495" s="622"/>
      <c r="I495" s="622"/>
    </row>
    <row r="496" spans="1:9" ht="15">
      <c r="A496" s="621" t="s">
        <v>5061</v>
      </c>
      <c r="B496" s="621" t="s">
        <v>5062</v>
      </c>
      <c r="C496" s="621" t="s">
        <v>694</v>
      </c>
      <c r="D496" s="622">
        <v>80</v>
      </c>
      <c r="E496" s="672">
        <v>0</v>
      </c>
      <c r="F496" s="622">
        <f>D496*E496</f>
        <v>0</v>
      </c>
      <c r="G496" s="672">
        <v>0</v>
      </c>
      <c r="H496" s="622">
        <f>D496*G496</f>
        <v>0</v>
      </c>
      <c r="I496" s="622">
        <f>F496+H496</f>
        <v>0</v>
      </c>
    </row>
    <row r="497" spans="1:9" ht="15">
      <c r="A497" s="621" t="s">
        <v>3449</v>
      </c>
      <c r="B497" s="621" t="s">
        <v>5063</v>
      </c>
      <c r="C497" s="621" t="s">
        <v>3449</v>
      </c>
      <c r="D497" s="622"/>
      <c r="E497" s="622"/>
      <c r="F497" s="622"/>
      <c r="G497" s="622"/>
      <c r="H497" s="622"/>
      <c r="I497" s="622"/>
    </row>
    <row r="498" spans="1:9" ht="15">
      <c r="A498" s="621" t="s">
        <v>5064</v>
      </c>
      <c r="B498" s="621" t="s">
        <v>5065</v>
      </c>
      <c r="C498" s="621" t="s">
        <v>694</v>
      </c>
      <c r="D498" s="622">
        <v>80</v>
      </c>
      <c r="E498" s="672">
        <v>0</v>
      </c>
      <c r="F498" s="622">
        <f>D498*E498</f>
        <v>0</v>
      </c>
      <c r="G498" s="672">
        <v>0</v>
      </c>
      <c r="H498" s="622">
        <f>D498*G498</f>
        <v>0</v>
      </c>
      <c r="I498" s="622">
        <f>F498+H498</f>
        <v>0</v>
      </c>
    </row>
    <row r="499" spans="1:9" ht="15">
      <c r="A499" s="621" t="s">
        <v>3449</v>
      </c>
      <c r="B499" s="621" t="s">
        <v>5066</v>
      </c>
      <c r="C499" s="621" t="s">
        <v>3449</v>
      </c>
      <c r="D499" s="622"/>
      <c r="E499" s="622"/>
      <c r="F499" s="622"/>
      <c r="G499" s="622"/>
      <c r="H499" s="622"/>
      <c r="I499" s="622"/>
    </row>
    <row r="500" spans="1:9" ht="15">
      <c r="A500" s="621" t="s">
        <v>3449</v>
      </c>
      <c r="B500" s="621" t="s">
        <v>5067</v>
      </c>
      <c r="C500" s="621" t="s">
        <v>3449</v>
      </c>
      <c r="D500" s="622"/>
      <c r="E500" s="622"/>
      <c r="F500" s="622"/>
      <c r="G500" s="622"/>
      <c r="H500" s="622"/>
      <c r="I500" s="622"/>
    </row>
    <row r="501" spans="1:9" ht="15">
      <c r="A501" s="621" t="s">
        <v>5068</v>
      </c>
      <c r="B501" s="621" t="s">
        <v>5069</v>
      </c>
      <c r="C501" s="621" t="s">
        <v>694</v>
      </c>
      <c r="D501" s="622">
        <v>220</v>
      </c>
      <c r="E501" s="672">
        <v>0</v>
      </c>
      <c r="F501" s="622">
        <f>D501*E501</f>
        <v>0</v>
      </c>
      <c r="G501" s="672">
        <v>0</v>
      </c>
      <c r="H501" s="622">
        <f>D501*G501</f>
        <v>0</v>
      </c>
      <c r="I501" s="622">
        <f>F501+H501</f>
        <v>0</v>
      </c>
    </row>
    <row r="502" spans="1:9" ht="15">
      <c r="A502" s="621" t="s">
        <v>3449</v>
      </c>
      <c r="B502" s="621" t="s">
        <v>5066</v>
      </c>
      <c r="C502" s="621" t="s">
        <v>3449</v>
      </c>
      <c r="D502" s="622"/>
      <c r="E502" s="622"/>
      <c r="F502" s="622"/>
      <c r="G502" s="622"/>
      <c r="H502" s="622"/>
      <c r="I502" s="622"/>
    </row>
    <row r="503" spans="1:9" ht="15">
      <c r="A503" s="621" t="s">
        <v>3449</v>
      </c>
      <c r="B503" s="621" t="s">
        <v>5070</v>
      </c>
      <c r="C503" s="621" t="s">
        <v>3449</v>
      </c>
      <c r="D503" s="622"/>
      <c r="E503" s="622"/>
      <c r="F503" s="622"/>
      <c r="G503" s="622"/>
      <c r="H503" s="622"/>
      <c r="I503" s="622"/>
    </row>
    <row r="504" spans="1:9" ht="15">
      <c r="A504" s="621" t="s">
        <v>5071</v>
      </c>
      <c r="B504" s="621" t="s">
        <v>5072</v>
      </c>
      <c r="C504" s="621" t="s">
        <v>694</v>
      </c>
      <c r="D504" s="622">
        <v>5</v>
      </c>
      <c r="E504" s="672">
        <v>0</v>
      </c>
      <c r="F504" s="622">
        <f>D504*E504</f>
        <v>0</v>
      </c>
      <c r="G504" s="672">
        <v>0</v>
      </c>
      <c r="H504" s="622">
        <f>D504*G504</f>
        <v>0</v>
      </c>
      <c r="I504" s="622">
        <f>F504+H504</f>
        <v>0</v>
      </c>
    </row>
    <row r="505" spans="1:9" ht="15">
      <c r="A505" s="621" t="s">
        <v>3449</v>
      </c>
      <c r="B505" s="621" t="s">
        <v>5066</v>
      </c>
      <c r="C505" s="621" t="s">
        <v>3449</v>
      </c>
      <c r="D505" s="622"/>
      <c r="E505" s="622"/>
      <c r="F505" s="622"/>
      <c r="G505" s="622"/>
      <c r="H505" s="622"/>
      <c r="I505" s="622"/>
    </row>
    <row r="506" spans="1:9" ht="15">
      <c r="A506" s="621" t="s">
        <v>3449</v>
      </c>
      <c r="B506" s="621" t="s">
        <v>5009</v>
      </c>
      <c r="C506" s="621" t="s">
        <v>3449</v>
      </c>
      <c r="D506" s="622"/>
      <c r="E506" s="622"/>
      <c r="F506" s="622"/>
      <c r="G506" s="622"/>
      <c r="H506" s="622"/>
      <c r="I506" s="622"/>
    </row>
    <row r="507" spans="1:9" ht="15">
      <c r="A507" s="621" t="s">
        <v>5073</v>
      </c>
      <c r="B507" s="621" t="s">
        <v>5074</v>
      </c>
      <c r="C507" s="621" t="s">
        <v>694</v>
      </c>
      <c r="D507" s="622">
        <v>25</v>
      </c>
      <c r="E507" s="672">
        <v>0</v>
      </c>
      <c r="F507" s="622">
        <f>D507*E507</f>
        <v>0</v>
      </c>
      <c r="G507" s="672">
        <v>0</v>
      </c>
      <c r="H507" s="622">
        <f>D507*G507</f>
        <v>0</v>
      </c>
      <c r="I507" s="622">
        <f>F507+H507</f>
        <v>0</v>
      </c>
    </row>
    <row r="508" spans="1:9" ht="15">
      <c r="A508" s="621" t="s">
        <v>3449</v>
      </c>
      <c r="B508" s="621" t="s">
        <v>5066</v>
      </c>
      <c r="C508" s="621" t="s">
        <v>3449</v>
      </c>
      <c r="D508" s="622"/>
      <c r="E508" s="622"/>
      <c r="F508" s="622"/>
      <c r="G508" s="622"/>
      <c r="H508" s="622"/>
      <c r="I508" s="622"/>
    </row>
    <row r="509" spans="1:9" ht="15">
      <c r="A509" s="621" t="s">
        <v>3449</v>
      </c>
      <c r="B509" s="621" t="s">
        <v>5022</v>
      </c>
      <c r="C509" s="621" t="s">
        <v>3449</v>
      </c>
      <c r="D509" s="622"/>
      <c r="E509" s="622"/>
      <c r="F509" s="622"/>
      <c r="G509" s="622"/>
      <c r="H509" s="622"/>
      <c r="I509" s="622"/>
    </row>
    <row r="510" spans="1:9" ht="15">
      <c r="A510" s="621" t="s">
        <v>5075</v>
      </c>
      <c r="B510" s="621" t="s">
        <v>5076</v>
      </c>
      <c r="C510" s="621" t="s">
        <v>694</v>
      </c>
      <c r="D510" s="622">
        <v>20</v>
      </c>
      <c r="E510" s="672">
        <v>0</v>
      </c>
      <c r="F510" s="622">
        <f>D510*E510</f>
        <v>0</v>
      </c>
      <c r="G510" s="672">
        <v>0</v>
      </c>
      <c r="H510" s="622">
        <f>D510*G510</f>
        <v>0</v>
      </c>
      <c r="I510" s="622">
        <f>F510+H510</f>
        <v>0</v>
      </c>
    </row>
    <row r="511" spans="1:9" ht="15">
      <c r="A511" s="621" t="s">
        <v>3449</v>
      </c>
      <c r="B511" s="621" t="s">
        <v>5066</v>
      </c>
      <c r="C511" s="621" t="s">
        <v>3449</v>
      </c>
      <c r="D511" s="622"/>
      <c r="E511" s="622"/>
      <c r="F511" s="622"/>
      <c r="G511" s="622"/>
      <c r="H511" s="622"/>
      <c r="I511" s="622"/>
    </row>
    <row r="512" spans="1:9" ht="15">
      <c r="A512" s="621" t="s">
        <v>3449</v>
      </c>
      <c r="B512" s="621" t="s">
        <v>5025</v>
      </c>
      <c r="C512" s="621" t="s">
        <v>3449</v>
      </c>
      <c r="D512" s="622"/>
      <c r="E512" s="622"/>
      <c r="F512" s="622"/>
      <c r="G512" s="622"/>
      <c r="H512" s="622"/>
      <c r="I512" s="622"/>
    </row>
    <row r="513" spans="1:9" ht="15">
      <c r="A513" s="621" t="s">
        <v>5077</v>
      </c>
      <c r="B513" s="621" t="s">
        <v>5078</v>
      </c>
      <c r="C513" s="621" t="s">
        <v>694</v>
      </c>
      <c r="D513" s="622">
        <v>5</v>
      </c>
      <c r="E513" s="672">
        <v>0</v>
      </c>
      <c r="F513" s="622">
        <f>D513*E513</f>
        <v>0</v>
      </c>
      <c r="G513" s="672">
        <v>0</v>
      </c>
      <c r="H513" s="622">
        <f>D513*G513</f>
        <v>0</v>
      </c>
      <c r="I513" s="622">
        <f>F513+H513</f>
        <v>0</v>
      </c>
    </row>
    <row r="514" spans="1:9" ht="15">
      <c r="A514" s="621" t="s">
        <v>3449</v>
      </c>
      <c r="B514" s="621" t="s">
        <v>5066</v>
      </c>
      <c r="C514" s="621" t="s">
        <v>3449</v>
      </c>
      <c r="D514" s="622"/>
      <c r="E514" s="622"/>
      <c r="F514" s="622"/>
      <c r="G514" s="622"/>
      <c r="H514" s="622"/>
      <c r="I514" s="622"/>
    </row>
    <row r="515" spans="1:9" ht="15">
      <c r="A515" s="621" t="s">
        <v>3449</v>
      </c>
      <c r="B515" s="621" t="s">
        <v>5009</v>
      </c>
      <c r="C515" s="621" t="s">
        <v>3449</v>
      </c>
      <c r="D515" s="622"/>
      <c r="E515" s="673"/>
      <c r="F515" s="622"/>
      <c r="G515" s="622"/>
      <c r="H515" s="622"/>
      <c r="I515" s="622"/>
    </row>
    <row r="516" spans="1:9" ht="15">
      <c r="A516" s="621" t="s">
        <v>5079</v>
      </c>
      <c r="B516" s="621" t="s">
        <v>5080</v>
      </c>
      <c r="C516" s="621" t="s">
        <v>694</v>
      </c>
      <c r="D516" s="622">
        <v>25</v>
      </c>
      <c r="E516" s="672">
        <v>0</v>
      </c>
      <c r="F516" s="622">
        <f>D516*E516</f>
        <v>0</v>
      </c>
      <c r="G516" s="672">
        <v>0</v>
      </c>
      <c r="H516" s="622">
        <f>D516*G516</f>
        <v>0</v>
      </c>
      <c r="I516" s="622">
        <f>F516+H516</f>
        <v>0</v>
      </c>
    </row>
    <row r="517" spans="1:9" ht="15">
      <c r="A517" s="621" t="s">
        <v>3449</v>
      </c>
      <c r="B517" s="621" t="s">
        <v>5066</v>
      </c>
      <c r="C517" s="621" t="s">
        <v>3449</v>
      </c>
      <c r="D517" s="622"/>
      <c r="E517" s="622"/>
      <c r="F517" s="622"/>
      <c r="G517" s="622"/>
      <c r="H517" s="622"/>
      <c r="I517" s="622"/>
    </row>
    <row r="518" spans="1:9" ht="15">
      <c r="A518" s="621" t="s">
        <v>3449</v>
      </c>
      <c r="B518" s="621" t="s">
        <v>5022</v>
      </c>
      <c r="C518" s="621" t="s">
        <v>3449</v>
      </c>
      <c r="D518" s="622"/>
      <c r="E518" s="622"/>
      <c r="F518" s="622"/>
      <c r="G518" s="622"/>
      <c r="H518" s="622"/>
      <c r="I518" s="622"/>
    </row>
    <row r="519" spans="1:9" ht="15">
      <c r="A519" s="621" t="s">
        <v>5081</v>
      </c>
      <c r="B519" s="621" t="s">
        <v>5082</v>
      </c>
      <c r="C519" s="621" t="s">
        <v>694</v>
      </c>
      <c r="D519" s="622">
        <v>20</v>
      </c>
      <c r="E519" s="672">
        <v>0</v>
      </c>
      <c r="F519" s="622">
        <f>D519*E519</f>
        <v>0</v>
      </c>
      <c r="G519" s="672">
        <v>0</v>
      </c>
      <c r="H519" s="622">
        <f>D519*G519</f>
        <v>0</v>
      </c>
      <c r="I519" s="622">
        <f>F519+H519</f>
        <v>0</v>
      </c>
    </row>
    <row r="520" spans="1:9" ht="15">
      <c r="A520" s="621" t="s">
        <v>3449</v>
      </c>
      <c r="B520" s="621" t="s">
        <v>5066</v>
      </c>
      <c r="C520" s="621" t="s">
        <v>3449</v>
      </c>
      <c r="D520" s="622"/>
      <c r="E520" s="622"/>
      <c r="F520" s="622"/>
      <c r="G520" s="622"/>
      <c r="H520" s="622"/>
      <c r="I520" s="622"/>
    </row>
    <row r="521" spans="1:9" ht="15">
      <c r="A521" s="621" t="s">
        <v>3449</v>
      </c>
      <c r="B521" s="621" t="s">
        <v>5025</v>
      </c>
      <c r="C521" s="621" t="s">
        <v>3449</v>
      </c>
      <c r="D521" s="622"/>
      <c r="E521" s="622"/>
      <c r="F521" s="622"/>
      <c r="G521" s="622"/>
      <c r="H521" s="622"/>
      <c r="I521" s="622"/>
    </row>
    <row r="522" spans="1:9" ht="15">
      <c r="A522" s="621" t="s">
        <v>5083</v>
      </c>
      <c r="B522" s="621" t="s">
        <v>5084</v>
      </c>
      <c r="C522" s="621" t="s">
        <v>694</v>
      </c>
      <c r="D522" s="622">
        <v>120</v>
      </c>
      <c r="E522" s="672">
        <v>0</v>
      </c>
      <c r="F522" s="622">
        <f>D522*E522</f>
        <v>0</v>
      </c>
      <c r="G522" s="672">
        <v>0</v>
      </c>
      <c r="H522" s="622">
        <f>D522*G522</f>
        <v>0</v>
      </c>
      <c r="I522" s="622">
        <f>F522+H522</f>
        <v>0</v>
      </c>
    </row>
    <row r="523" spans="1:9" ht="15">
      <c r="A523" s="621" t="s">
        <v>3449</v>
      </c>
      <c r="B523" s="621" t="s">
        <v>5085</v>
      </c>
      <c r="C523" s="621" t="s">
        <v>3449</v>
      </c>
      <c r="D523" s="622"/>
      <c r="E523" s="622"/>
      <c r="F523" s="622"/>
      <c r="G523" s="622"/>
      <c r="H523" s="622"/>
      <c r="I523" s="622"/>
    </row>
    <row r="524" spans="1:9" ht="15">
      <c r="A524" s="621" t="s">
        <v>5086</v>
      </c>
      <c r="B524" s="621" t="s">
        <v>5087</v>
      </c>
      <c r="C524" s="621" t="s">
        <v>694</v>
      </c>
      <c r="D524" s="622">
        <v>35</v>
      </c>
      <c r="E524" s="672">
        <v>0</v>
      </c>
      <c r="F524" s="622">
        <f>D524*E524</f>
        <v>0</v>
      </c>
      <c r="G524" s="672">
        <v>0</v>
      </c>
      <c r="H524" s="622">
        <f>D524*G524</f>
        <v>0</v>
      </c>
      <c r="I524" s="622">
        <f>F524+H524</f>
        <v>0</v>
      </c>
    </row>
    <row r="525" spans="1:9" ht="15">
      <c r="A525" s="621" t="s">
        <v>3449</v>
      </c>
      <c r="B525" s="621" t="s">
        <v>5088</v>
      </c>
      <c r="C525" s="621" t="s">
        <v>3449</v>
      </c>
      <c r="D525" s="622"/>
      <c r="E525" s="622"/>
      <c r="F525" s="622"/>
      <c r="G525" s="622"/>
      <c r="H525" s="622"/>
      <c r="I525" s="622"/>
    </row>
    <row r="526" spans="1:9" ht="15">
      <c r="A526" s="621" t="s">
        <v>5089</v>
      </c>
      <c r="B526" s="621" t="s">
        <v>5090</v>
      </c>
      <c r="C526" s="621" t="s">
        <v>694</v>
      </c>
      <c r="D526" s="622">
        <v>8</v>
      </c>
      <c r="E526" s="622"/>
      <c r="F526" s="622"/>
      <c r="G526" s="672">
        <v>0</v>
      </c>
      <c r="H526" s="622">
        <f>D526*G526</f>
        <v>0</v>
      </c>
      <c r="I526" s="622">
        <f>F526+H526</f>
        <v>0</v>
      </c>
    </row>
    <row r="527" spans="1:9" ht="15">
      <c r="A527" s="621" t="s">
        <v>3449</v>
      </c>
      <c r="B527" s="621" t="s">
        <v>5091</v>
      </c>
      <c r="C527" s="621" t="s">
        <v>3449</v>
      </c>
      <c r="D527" s="622"/>
      <c r="E527" s="622"/>
      <c r="F527" s="622"/>
      <c r="G527" s="622"/>
      <c r="H527" s="622"/>
      <c r="I527" s="622"/>
    </row>
    <row r="528" spans="1:9" ht="15">
      <c r="A528" s="621" t="s">
        <v>5092</v>
      </c>
      <c r="B528" s="621" t="s">
        <v>5093</v>
      </c>
      <c r="C528" s="621" t="s">
        <v>694</v>
      </c>
      <c r="D528" s="622">
        <v>12</v>
      </c>
      <c r="E528" s="622"/>
      <c r="F528" s="622"/>
      <c r="G528" s="672">
        <v>0</v>
      </c>
      <c r="H528" s="622">
        <f>D528*G528</f>
        <v>0</v>
      </c>
      <c r="I528" s="622">
        <f>F528+H528</f>
        <v>0</v>
      </c>
    </row>
    <row r="529" spans="1:9" ht="15">
      <c r="A529" s="621" t="s">
        <v>3449</v>
      </c>
      <c r="B529" s="621" t="s">
        <v>5094</v>
      </c>
      <c r="C529" s="621" t="s">
        <v>3449</v>
      </c>
      <c r="D529" s="622"/>
      <c r="E529" s="622"/>
      <c r="F529" s="622"/>
      <c r="G529" s="622"/>
      <c r="H529" s="622"/>
      <c r="I529" s="622"/>
    </row>
    <row r="530" spans="1:9" ht="15">
      <c r="A530" s="621" t="s">
        <v>5095</v>
      </c>
      <c r="B530" s="621" t="s">
        <v>5096</v>
      </c>
      <c r="C530" s="621" t="s">
        <v>222</v>
      </c>
      <c r="D530" s="622">
        <v>1800</v>
      </c>
      <c r="E530" s="622"/>
      <c r="F530" s="622"/>
      <c r="G530" s="672">
        <v>0</v>
      </c>
      <c r="H530" s="622">
        <f aca="true" t="shared" si="38" ref="H530:H535">D530*G530</f>
        <v>0</v>
      </c>
      <c r="I530" s="622">
        <f aca="true" t="shared" si="39" ref="I530:I535">F530+H530</f>
        <v>0</v>
      </c>
    </row>
    <row r="531" spans="1:9" ht="15">
      <c r="A531" s="621" t="s">
        <v>5097</v>
      </c>
      <c r="B531" s="621" t="s">
        <v>5098</v>
      </c>
      <c r="C531" s="621" t="s">
        <v>222</v>
      </c>
      <c r="D531" s="622">
        <v>20</v>
      </c>
      <c r="E531" s="622"/>
      <c r="F531" s="622"/>
      <c r="G531" s="672">
        <v>0</v>
      </c>
      <c r="H531" s="622">
        <f t="shared" si="38"/>
        <v>0</v>
      </c>
      <c r="I531" s="622">
        <f t="shared" si="39"/>
        <v>0</v>
      </c>
    </row>
    <row r="532" spans="1:9" ht="15">
      <c r="A532" s="621" t="s">
        <v>5099</v>
      </c>
      <c r="B532" s="621" t="s">
        <v>5100</v>
      </c>
      <c r="C532" s="621" t="s">
        <v>222</v>
      </c>
      <c r="D532" s="622">
        <v>10</v>
      </c>
      <c r="E532" s="622"/>
      <c r="F532" s="622"/>
      <c r="G532" s="672">
        <v>0</v>
      </c>
      <c r="H532" s="622">
        <f t="shared" si="38"/>
        <v>0</v>
      </c>
      <c r="I532" s="622">
        <f t="shared" si="39"/>
        <v>0</v>
      </c>
    </row>
    <row r="533" spans="1:9" ht="15">
      <c r="A533" s="621" t="s">
        <v>5101</v>
      </c>
      <c r="B533" s="621" t="s">
        <v>5102</v>
      </c>
      <c r="C533" s="621" t="s">
        <v>222</v>
      </c>
      <c r="D533" s="622">
        <v>2</v>
      </c>
      <c r="E533" s="622"/>
      <c r="F533" s="622"/>
      <c r="G533" s="672">
        <v>0</v>
      </c>
      <c r="H533" s="622">
        <f t="shared" si="38"/>
        <v>0</v>
      </c>
      <c r="I533" s="622">
        <f t="shared" si="39"/>
        <v>0</v>
      </c>
    </row>
    <row r="534" spans="1:9" ht="15">
      <c r="A534" s="621" t="s">
        <v>5103</v>
      </c>
      <c r="B534" s="621" t="s">
        <v>5104</v>
      </c>
      <c r="C534" s="621" t="s">
        <v>222</v>
      </c>
      <c r="D534" s="622">
        <v>4</v>
      </c>
      <c r="E534" s="622"/>
      <c r="F534" s="622"/>
      <c r="G534" s="672">
        <v>0</v>
      </c>
      <c r="H534" s="622">
        <f t="shared" si="38"/>
        <v>0</v>
      </c>
      <c r="I534" s="622">
        <f t="shared" si="39"/>
        <v>0</v>
      </c>
    </row>
    <row r="535" spans="1:9" ht="15">
      <c r="A535" s="621" t="s">
        <v>5105</v>
      </c>
      <c r="B535" s="621" t="s">
        <v>5106</v>
      </c>
      <c r="C535" s="621" t="s">
        <v>222</v>
      </c>
      <c r="D535" s="622">
        <v>4600</v>
      </c>
      <c r="E535" s="672">
        <v>0</v>
      </c>
      <c r="F535" s="622">
        <f aca="true" t="shared" si="40" ref="F535">D535*E535</f>
        <v>0</v>
      </c>
      <c r="G535" s="672">
        <v>0</v>
      </c>
      <c r="H535" s="622">
        <f t="shared" si="38"/>
        <v>0</v>
      </c>
      <c r="I535" s="622">
        <f t="shared" si="39"/>
        <v>0</v>
      </c>
    </row>
    <row r="536" spans="1:9" ht="15">
      <c r="A536" s="621" t="s">
        <v>3449</v>
      </c>
      <c r="B536" s="621" t="s">
        <v>5107</v>
      </c>
      <c r="C536" s="621" t="s">
        <v>3449</v>
      </c>
      <c r="D536" s="622"/>
      <c r="E536" s="622"/>
      <c r="F536" s="622"/>
      <c r="G536" s="622"/>
      <c r="H536" s="622"/>
      <c r="I536" s="622"/>
    </row>
    <row r="537" spans="1:9" ht="15">
      <c r="A537" s="621" t="s">
        <v>5108</v>
      </c>
      <c r="B537" s="621" t="s">
        <v>5109</v>
      </c>
      <c r="C537" s="621" t="s">
        <v>222</v>
      </c>
      <c r="D537" s="622">
        <v>180</v>
      </c>
      <c r="E537" s="672">
        <v>0</v>
      </c>
      <c r="F537" s="622">
        <f>D537*E537</f>
        <v>0</v>
      </c>
      <c r="G537" s="672">
        <v>0</v>
      </c>
      <c r="H537" s="622">
        <f>D537*G537</f>
        <v>0</v>
      </c>
      <c r="I537" s="622">
        <f>F537+H537</f>
        <v>0</v>
      </c>
    </row>
    <row r="538" spans="1:9" ht="15">
      <c r="A538" s="621" t="s">
        <v>3449</v>
      </c>
      <c r="B538" s="621" t="s">
        <v>5107</v>
      </c>
      <c r="C538" s="621" t="s">
        <v>3449</v>
      </c>
      <c r="D538" s="622"/>
      <c r="E538" s="622"/>
      <c r="F538" s="622"/>
      <c r="G538" s="622"/>
      <c r="H538" s="622"/>
      <c r="I538" s="622"/>
    </row>
    <row r="539" spans="1:9" ht="15">
      <c r="A539" s="621" t="s">
        <v>5110</v>
      </c>
      <c r="B539" s="621" t="s">
        <v>5111</v>
      </c>
      <c r="C539" s="621" t="s">
        <v>222</v>
      </c>
      <c r="D539" s="622">
        <v>400</v>
      </c>
      <c r="E539" s="672">
        <v>0</v>
      </c>
      <c r="F539" s="622">
        <f>D539*E539</f>
        <v>0</v>
      </c>
      <c r="G539" s="672">
        <v>0</v>
      </c>
      <c r="H539" s="622">
        <f>D539*G539</f>
        <v>0</v>
      </c>
      <c r="I539" s="622">
        <f>F539+H539</f>
        <v>0</v>
      </c>
    </row>
    <row r="540" spans="1:9" ht="15">
      <c r="A540" s="621" t="s">
        <v>5112</v>
      </c>
      <c r="B540" s="621" t="s">
        <v>5113</v>
      </c>
      <c r="C540" s="621" t="s">
        <v>222</v>
      </c>
      <c r="D540" s="622">
        <v>1</v>
      </c>
      <c r="E540" s="672">
        <v>0</v>
      </c>
      <c r="F540" s="622">
        <f>D540*E540</f>
        <v>0</v>
      </c>
      <c r="G540" s="672">
        <v>0</v>
      </c>
      <c r="H540" s="622">
        <f>D540*G540</f>
        <v>0</v>
      </c>
      <c r="I540" s="622">
        <f>F540+H540</f>
        <v>0</v>
      </c>
    </row>
    <row r="541" spans="1:9" ht="15">
      <c r="A541" s="621" t="s">
        <v>3449</v>
      </c>
      <c r="B541" s="621" t="s">
        <v>5114</v>
      </c>
      <c r="C541" s="621" t="s">
        <v>3449</v>
      </c>
      <c r="D541" s="622"/>
      <c r="E541" s="622"/>
      <c r="F541" s="622"/>
      <c r="G541" s="622"/>
      <c r="H541" s="622"/>
      <c r="I541" s="622"/>
    </row>
    <row r="542" spans="1:9" ht="15">
      <c r="A542" s="621" t="s">
        <v>5115</v>
      </c>
      <c r="B542" s="621" t="s">
        <v>5116</v>
      </c>
      <c r="C542" s="621" t="s">
        <v>222</v>
      </c>
      <c r="D542" s="622">
        <v>1</v>
      </c>
      <c r="E542" s="672">
        <v>0</v>
      </c>
      <c r="F542" s="622">
        <f>D542*E542</f>
        <v>0</v>
      </c>
      <c r="G542" s="672">
        <v>0</v>
      </c>
      <c r="H542" s="622">
        <f>D542*G542</f>
        <v>0</v>
      </c>
      <c r="I542" s="622">
        <f>F542+H542</f>
        <v>0</v>
      </c>
    </row>
    <row r="543" spans="1:9" ht="15">
      <c r="A543" s="621" t="s">
        <v>3449</v>
      </c>
      <c r="B543" s="621" t="s">
        <v>5117</v>
      </c>
      <c r="C543" s="621" t="s">
        <v>3449</v>
      </c>
      <c r="D543" s="622"/>
      <c r="E543" s="622"/>
      <c r="F543" s="622"/>
      <c r="G543" s="622"/>
      <c r="H543" s="622"/>
      <c r="I543" s="622"/>
    </row>
    <row r="544" spans="1:9" ht="15">
      <c r="A544" s="621" t="s">
        <v>5118</v>
      </c>
      <c r="B544" s="621" t="s">
        <v>5113</v>
      </c>
      <c r="C544" s="621" t="s">
        <v>222</v>
      </c>
      <c r="D544" s="622">
        <v>2</v>
      </c>
      <c r="E544" s="672">
        <v>0</v>
      </c>
      <c r="F544" s="622">
        <f>D544*E544</f>
        <v>0</v>
      </c>
      <c r="G544" s="672">
        <v>0</v>
      </c>
      <c r="H544" s="622">
        <f>D544*G544</f>
        <v>0</v>
      </c>
      <c r="I544" s="622">
        <f>F544+H544</f>
        <v>0</v>
      </c>
    </row>
    <row r="545" spans="1:9" ht="15">
      <c r="A545" s="621" t="s">
        <v>3449</v>
      </c>
      <c r="B545" s="621" t="s">
        <v>5119</v>
      </c>
      <c r="C545" s="621" t="s">
        <v>3449</v>
      </c>
      <c r="D545" s="622"/>
      <c r="E545" s="622"/>
      <c r="F545" s="622"/>
      <c r="G545" s="622"/>
      <c r="H545" s="622"/>
      <c r="I545" s="622"/>
    </row>
    <row r="546" spans="1:9" ht="15">
      <c r="A546" s="621" t="s">
        <v>5120</v>
      </c>
      <c r="B546" s="621" t="s">
        <v>5121</v>
      </c>
      <c r="C546" s="621" t="s">
        <v>694</v>
      </c>
      <c r="D546" s="622">
        <v>200</v>
      </c>
      <c r="E546" s="672">
        <v>0</v>
      </c>
      <c r="F546" s="622">
        <f>D546*E546</f>
        <v>0</v>
      </c>
      <c r="G546" s="672">
        <v>0</v>
      </c>
      <c r="H546" s="622">
        <f>D546*G546</f>
        <v>0</v>
      </c>
      <c r="I546" s="622">
        <f>F546+H546</f>
        <v>0</v>
      </c>
    </row>
    <row r="547" spans="1:9" ht="15">
      <c r="A547" s="621" t="s">
        <v>3449</v>
      </c>
      <c r="B547" s="621" t="s">
        <v>5122</v>
      </c>
      <c r="C547" s="621" t="s">
        <v>3449</v>
      </c>
      <c r="D547" s="622"/>
      <c r="E547" s="622"/>
      <c r="F547" s="622"/>
      <c r="G547" s="622"/>
      <c r="H547" s="622"/>
      <c r="I547" s="622"/>
    </row>
    <row r="548" spans="1:9" ht="15">
      <c r="A548" s="621" t="s">
        <v>5123</v>
      </c>
      <c r="B548" s="621" t="s">
        <v>5124</v>
      </c>
      <c r="C548" s="621" t="s">
        <v>694</v>
      </c>
      <c r="D548" s="622">
        <v>15</v>
      </c>
      <c r="E548" s="672">
        <v>0</v>
      </c>
      <c r="F548" s="622">
        <f>D548*E548</f>
        <v>0</v>
      </c>
      <c r="G548" s="672">
        <v>0</v>
      </c>
      <c r="H548" s="622">
        <f>D548*G548</f>
        <v>0</v>
      </c>
      <c r="I548" s="622">
        <f>F548+H548</f>
        <v>0</v>
      </c>
    </row>
    <row r="549" spans="1:9" ht="15">
      <c r="A549" s="621" t="s">
        <v>3449</v>
      </c>
      <c r="B549" s="621" t="s">
        <v>5034</v>
      </c>
      <c r="C549" s="621" t="s">
        <v>3449</v>
      </c>
      <c r="D549" s="622"/>
      <c r="E549" s="622"/>
      <c r="F549" s="622"/>
      <c r="G549" s="622"/>
      <c r="H549" s="622"/>
      <c r="I549" s="622"/>
    </row>
    <row r="550" spans="1:9" ht="15">
      <c r="A550" s="621" t="s">
        <v>5125</v>
      </c>
      <c r="B550" s="621" t="s">
        <v>5126</v>
      </c>
      <c r="C550" s="621" t="s">
        <v>694</v>
      </c>
      <c r="D550" s="622">
        <v>40</v>
      </c>
      <c r="E550" s="672">
        <v>0</v>
      </c>
      <c r="F550" s="622">
        <f>D550*E550</f>
        <v>0</v>
      </c>
      <c r="G550" s="672">
        <v>0</v>
      </c>
      <c r="H550" s="622">
        <f>D550*G550</f>
        <v>0</v>
      </c>
      <c r="I550" s="622">
        <f>F550+H550</f>
        <v>0</v>
      </c>
    </row>
    <row r="551" spans="1:9" ht="15">
      <c r="A551" s="621" t="s">
        <v>3449</v>
      </c>
      <c r="B551" s="621" t="s">
        <v>5127</v>
      </c>
      <c r="C551" s="621" t="s">
        <v>3449</v>
      </c>
      <c r="D551" s="622"/>
      <c r="E551" s="622"/>
      <c r="F551" s="622"/>
      <c r="G551" s="622"/>
      <c r="H551" s="622"/>
      <c r="I551" s="622"/>
    </row>
    <row r="552" spans="1:9" ht="15">
      <c r="A552" s="621" t="s">
        <v>5128</v>
      </c>
      <c r="B552" s="621" t="s">
        <v>5129</v>
      </c>
      <c r="C552" s="621" t="s">
        <v>222</v>
      </c>
      <c r="D552" s="622">
        <v>60</v>
      </c>
      <c r="E552" s="622"/>
      <c r="F552" s="622"/>
      <c r="G552" s="672">
        <v>0</v>
      </c>
      <c r="H552" s="622">
        <f>D552*G552</f>
        <v>0</v>
      </c>
      <c r="I552" s="622">
        <f>F552+H552</f>
        <v>0</v>
      </c>
    </row>
    <row r="553" spans="1:9" ht="15">
      <c r="A553" s="621" t="s">
        <v>5130</v>
      </c>
      <c r="B553" s="621" t="s">
        <v>5131</v>
      </c>
      <c r="C553" s="621" t="s">
        <v>222</v>
      </c>
      <c r="D553" s="622">
        <v>16</v>
      </c>
      <c r="E553" s="622"/>
      <c r="F553" s="622"/>
      <c r="G553" s="672">
        <v>0</v>
      </c>
      <c r="H553" s="622">
        <f>D553*G553</f>
        <v>0</v>
      </c>
      <c r="I553" s="622">
        <f>F553+H553</f>
        <v>0</v>
      </c>
    </row>
    <row r="554" spans="1:9" ht="15">
      <c r="A554" s="621" t="s">
        <v>5132</v>
      </c>
      <c r="B554" s="621" t="s">
        <v>5133</v>
      </c>
      <c r="C554" s="621" t="s">
        <v>694</v>
      </c>
      <c r="D554" s="622">
        <v>90</v>
      </c>
      <c r="E554" s="672">
        <v>0</v>
      </c>
      <c r="F554" s="622">
        <f>D554*E554</f>
        <v>0</v>
      </c>
      <c r="G554" s="672">
        <v>0</v>
      </c>
      <c r="H554" s="622">
        <f>D554*G554</f>
        <v>0</v>
      </c>
      <c r="I554" s="622">
        <f>F554+H554</f>
        <v>0</v>
      </c>
    </row>
    <row r="555" spans="1:9" ht="15">
      <c r="A555" s="621" t="s">
        <v>3449</v>
      </c>
      <c r="B555" s="621" t="s">
        <v>5134</v>
      </c>
      <c r="C555" s="621" t="s">
        <v>3449</v>
      </c>
      <c r="D555" s="622"/>
      <c r="E555" s="622"/>
      <c r="F555" s="622"/>
      <c r="G555" s="622"/>
      <c r="H555" s="622"/>
      <c r="I555" s="622"/>
    </row>
    <row r="556" spans="1:9" ht="15">
      <c r="A556" s="621" t="s">
        <v>5135</v>
      </c>
      <c r="B556" s="621" t="s">
        <v>5136</v>
      </c>
      <c r="C556" s="621" t="s">
        <v>694</v>
      </c>
      <c r="D556" s="622">
        <v>100</v>
      </c>
      <c r="E556" s="672">
        <v>0</v>
      </c>
      <c r="F556" s="622">
        <f>D556*E556</f>
        <v>0</v>
      </c>
      <c r="G556" s="672">
        <v>0</v>
      </c>
      <c r="H556" s="622">
        <f>D556*G556</f>
        <v>0</v>
      </c>
      <c r="I556" s="622">
        <f>F556+H556</f>
        <v>0</v>
      </c>
    </row>
    <row r="557" spans="1:9" ht="15">
      <c r="A557" s="621" t="s">
        <v>3449</v>
      </c>
      <c r="B557" s="621" t="s">
        <v>5137</v>
      </c>
      <c r="C557" s="621" t="s">
        <v>3449</v>
      </c>
      <c r="D557" s="622"/>
      <c r="E557" s="622"/>
      <c r="F557" s="622"/>
      <c r="G557" s="622"/>
      <c r="H557" s="622"/>
      <c r="I557" s="622"/>
    </row>
    <row r="558" spans="1:9" ht="15">
      <c r="A558" s="621" t="s">
        <v>5138</v>
      </c>
      <c r="B558" s="621" t="s">
        <v>5139</v>
      </c>
      <c r="C558" s="621" t="s">
        <v>694</v>
      </c>
      <c r="D558" s="622">
        <v>15</v>
      </c>
      <c r="E558" s="672">
        <v>0</v>
      </c>
      <c r="F558" s="622">
        <f>D558*E558</f>
        <v>0</v>
      </c>
      <c r="G558" s="672">
        <v>0</v>
      </c>
      <c r="H558" s="622">
        <f>D558*G558</f>
        <v>0</v>
      </c>
      <c r="I558" s="622">
        <f>F558+H558</f>
        <v>0</v>
      </c>
    </row>
    <row r="559" spans="1:9" ht="15">
      <c r="A559" s="621" t="s">
        <v>3449</v>
      </c>
      <c r="B559" s="621" t="s">
        <v>5034</v>
      </c>
      <c r="C559" s="621" t="s">
        <v>3449</v>
      </c>
      <c r="D559" s="622"/>
      <c r="E559" s="622"/>
      <c r="F559" s="622"/>
      <c r="G559" s="622"/>
      <c r="H559" s="622"/>
      <c r="I559" s="622"/>
    </row>
    <row r="560" spans="1:9" ht="15">
      <c r="A560" s="621" t="s">
        <v>5140</v>
      </c>
      <c r="B560" s="621" t="s">
        <v>5141</v>
      </c>
      <c r="C560" s="621" t="s">
        <v>694</v>
      </c>
      <c r="D560" s="622">
        <v>40</v>
      </c>
      <c r="E560" s="672">
        <v>0</v>
      </c>
      <c r="F560" s="622">
        <f>D560*E560</f>
        <v>0</v>
      </c>
      <c r="G560" s="672">
        <v>0</v>
      </c>
      <c r="H560" s="622">
        <f>D560*G560</f>
        <v>0</v>
      </c>
      <c r="I560" s="622">
        <f>F560+H560</f>
        <v>0</v>
      </c>
    </row>
    <row r="561" spans="1:9" ht="15">
      <c r="A561" s="621" t="s">
        <v>3449</v>
      </c>
      <c r="B561" s="621" t="s">
        <v>5127</v>
      </c>
      <c r="C561" s="621" t="s">
        <v>3449</v>
      </c>
      <c r="D561" s="622"/>
      <c r="E561" s="622"/>
      <c r="F561" s="622"/>
      <c r="G561" s="622"/>
      <c r="H561" s="622"/>
      <c r="I561" s="622"/>
    </row>
    <row r="562" spans="1:9" ht="15">
      <c r="A562" s="621" t="s">
        <v>4543</v>
      </c>
      <c r="B562" s="621" t="s">
        <v>5142</v>
      </c>
      <c r="C562" s="621" t="s">
        <v>4545</v>
      </c>
      <c r="D562" s="622">
        <v>1</v>
      </c>
      <c r="E562" s="672">
        <v>0</v>
      </c>
      <c r="F562" s="622">
        <f>D562*E562</f>
        <v>0</v>
      </c>
      <c r="G562" s="672">
        <v>0</v>
      </c>
      <c r="H562" s="622">
        <f>D562*G562</f>
        <v>0</v>
      </c>
      <c r="I562" s="622">
        <f>F562+H562</f>
        <v>0</v>
      </c>
    </row>
    <row r="563" spans="1:9" ht="15">
      <c r="A563" s="621" t="s">
        <v>3449</v>
      </c>
      <c r="B563" s="621" t="s">
        <v>5143</v>
      </c>
      <c r="C563" s="621" t="s">
        <v>3449</v>
      </c>
      <c r="D563" s="622"/>
      <c r="E563" s="622"/>
      <c r="F563" s="622"/>
      <c r="G563" s="622"/>
      <c r="H563" s="622"/>
      <c r="I563" s="622"/>
    </row>
    <row r="564" spans="1:9" ht="15">
      <c r="A564" s="621" t="s">
        <v>3449</v>
      </c>
      <c r="B564" s="621" t="s">
        <v>5144</v>
      </c>
      <c r="C564" s="621" t="s">
        <v>3449</v>
      </c>
      <c r="D564" s="622"/>
      <c r="E564" s="622"/>
      <c r="F564" s="622"/>
      <c r="G564" s="622"/>
      <c r="H564" s="622"/>
      <c r="I564" s="622"/>
    </row>
    <row r="565" spans="1:9" ht="15">
      <c r="A565" s="621" t="s">
        <v>3449</v>
      </c>
      <c r="B565" s="621" t="s">
        <v>5145</v>
      </c>
      <c r="C565" s="621" t="s">
        <v>3449</v>
      </c>
      <c r="D565" s="622"/>
      <c r="E565" s="622"/>
      <c r="F565" s="622"/>
      <c r="G565" s="622"/>
      <c r="H565" s="622"/>
      <c r="I565" s="622"/>
    </row>
    <row r="566" spans="1:9" ht="15">
      <c r="A566" s="621" t="s">
        <v>5146</v>
      </c>
      <c r="B566" s="621" t="s">
        <v>5147</v>
      </c>
      <c r="C566" s="621" t="s">
        <v>694</v>
      </c>
      <c r="D566" s="622">
        <v>15</v>
      </c>
      <c r="E566" s="672">
        <v>0</v>
      </c>
      <c r="F566" s="622">
        <f>D566*E566</f>
        <v>0</v>
      </c>
      <c r="G566" s="672">
        <v>0</v>
      </c>
      <c r="H566" s="622">
        <f>D566*G566</f>
        <v>0</v>
      </c>
      <c r="I566" s="622">
        <f>F566+H566</f>
        <v>0</v>
      </c>
    </row>
    <row r="567" spans="1:9" ht="15">
      <c r="A567" s="621" t="s">
        <v>3449</v>
      </c>
      <c r="B567" s="621" t="s">
        <v>5034</v>
      </c>
      <c r="C567" s="621" t="s">
        <v>3449</v>
      </c>
      <c r="D567" s="622"/>
      <c r="E567" s="622"/>
      <c r="F567" s="622"/>
      <c r="G567" s="622"/>
      <c r="H567" s="622"/>
      <c r="I567" s="622"/>
    </row>
    <row r="568" spans="1:9" ht="15">
      <c r="A568" s="621" t="s">
        <v>5148</v>
      </c>
      <c r="B568" s="621" t="s">
        <v>5149</v>
      </c>
      <c r="C568" s="621" t="s">
        <v>222</v>
      </c>
      <c r="D568" s="622">
        <v>2</v>
      </c>
      <c r="E568" s="672">
        <v>0</v>
      </c>
      <c r="F568" s="622">
        <f>D568*E568</f>
        <v>0</v>
      </c>
      <c r="G568" s="672">
        <v>0</v>
      </c>
      <c r="H568" s="622">
        <f>D568*G568</f>
        <v>0</v>
      </c>
      <c r="I568" s="622">
        <f>F568+H568</f>
        <v>0</v>
      </c>
    </row>
    <row r="569" spans="1:9" ht="15">
      <c r="A569" s="621" t="s">
        <v>5150</v>
      </c>
      <c r="B569" s="621" t="s">
        <v>5151</v>
      </c>
      <c r="C569" s="621" t="s">
        <v>222</v>
      </c>
      <c r="D569" s="622">
        <v>6</v>
      </c>
      <c r="E569" s="672">
        <v>0</v>
      </c>
      <c r="F569" s="622">
        <f>D569*E569</f>
        <v>0</v>
      </c>
      <c r="G569" s="672">
        <v>0</v>
      </c>
      <c r="H569" s="622">
        <f>D569*G569</f>
        <v>0</v>
      </c>
      <c r="I569" s="622">
        <f>F569+H569</f>
        <v>0</v>
      </c>
    </row>
    <row r="570" spans="1:9" ht="15">
      <c r="A570" s="621" t="s">
        <v>3449</v>
      </c>
      <c r="B570" s="621" t="s">
        <v>5152</v>
      </c>
      <c r="C570" s="621" t="s">
        <v>3449</v>
      </c>
      <c r="D570" s="622"/>
      <c r="E570" s="622"/>
      <c r="F570" s="622"/>
      <c r="G570" s="622"/>
      <c r="H570" s="622"/>
      <c r="I570" s="622"/>
    </row>
    <row r="571" spans="1:9" ht="15">
      <c r="A571" s="621" t="s">
        <v>5153</v>
      </c>
      <c r="B571" s="621" t="s">
        <v>5154</v>
      </c>
      <c r="C571" s="621" t="s">
        <v>222</v>
      </c>
      <c r="D571" s="622">
        <v>5</v>
      </c>
      <c r="E571" s="672">
        <v>0</v>
      </c>
      <c r="F571" s="622">
        <f>D571*E571</f>
        <v>0</v>
      </c>
      <c r="G571" s="672">
        <v>0</v>
      </c>
      <c r="H571" s="622">
        <f>D571*G571</f>
        <v>0</v>
      </c>
      <c r="I571" s="622">
        <f>F571+H571</f>
        <v>0</v>
      </c>
    </row>
    <row r="572" spans="1:9" ht="15">
      <c r="A572" s="621" t="s">
        <v>3449</v>
      </c>
      <c r="B572" s="621" t="s">
        <v>5155</v>
      </c>
      <c r="C572" s="621" t="s">
        <v>3449</v>
      </c>
      <c r="D572" s="622"/>
      <c r="E572" s="622"/>
      <c r="F572" s="622"/>
      <c r="G572" s="622"/>
      <c r="H572" s="622"/>
      <c r="I572" s="622"/>
    </row>
    <row r="573" spans="1:9" ht="15">
      <c r="A573" s="621" t="s">
        <v>5156</v>
      </c>
      <c r="B573" s="621" t="s">
        <v>5157</v>
      </c>
      <c r="C573" s="621" t="s">
        <v>222</v>
      </c>
      <c r="D573" s="622">
        <v>10</v>
      </c>
      <c r="E573" s="672">
        <v>0</v>
      </c>
      <c r="F573" s="622">
        <f>D573*E573</f>
        <v>0</v>
      </c>
      <c r="G573" s="672">
        <v>0</v>
      </c>
      <c r="H573" s="622">
        <f>D573*G573</f>
        <v>0</v>
      </c>
      <c r="I573" s="622">
        <f>F573+H573</f>
        <v>0</v>
      </c>
    </row>
    <row r="574" spans="1:9" ht="15">
      <c r="A574" s="621" t="s">
        <v>4543</v>
      </c>
      <c r="B574" s="621" t="s">
        <v>5158</v>
      </c>
      <c r="C574" s="621" t="s">
        <v>222</v>
      </c>
      <c r="D574" s="622">
        <v>10</v>
      </c>
      <c r="E574" s="622"/>
      <c r="F574" s="622"/>
      <c r="G574" s="672">
        <v>0</v>
      </c>
      <c r="H574" s="622">
        <f>D574*G574</f>
        <v>0</v>
      </c>
      <c r="I574" s="622">
        <f>F574+H574</f>
        <v>0</v>
      </c>
    </row>
    <row r="575" spans="1:9" ht="15">
      <c r="A575" s="621" t="s">
        <v>3449</v>
      </c>
      <c r="B575" s="621" t="s">
        <v>5159</v>
      </c>
      <c r="C575" s="621" t="s">
        <v>3449</v>
      </c>
      <c r="D575" s="622"/>
      <c r="E575" s="622"/>
      <c r="F575" s="622"/>
      <c r="G575" s="673"/>
      <c r="H575" s="622"/>
      <c r="I575" s="622"/>
    </row>
    <row r="576" spans="1:9" ht="15">
      <c r="A576" s="621" t="s">
        <v>4543</v>
      </c>
      <c r="B576" s="621" t="s">
        <v>5160</v>
      </c>
      <c r="C576" s="621" t="s">
        <v>48</v>
      </c>
      <c r="D576" s="622">
        <v>80</v>
      </c>
      <c r="E576" s="622"/>
      <c r="F576" s="622"/>
      <c r="G576" s="672">
        <v>0</v>
      </c>
      <c r="H576" s="622">
        <f>D576*G576</f>
        <v>0</v>
      </c>
      <c r="I576" s="622">
        <f>F576+H576</f>
        <v>0</v>
      </c>
    </row>
    <row r="577" spans="1:9" ht="15">
      <c r="A577" s="621" t="s">
        <v>3449</v>
      </c>
      <c r="B577" s="621" t="s">
        <v>5161</v>
      </c>
      <c r="C577" s="621" t="s">
        <v>3449</v>
      </c>
      <c r="D577" s="622"/>
      <c r="E577" s="622"/>
      <c r="F577" s="622"/>
      <c r="G577" s="622"/>
      <c r="H577" s="622"/>
      <c r="I577" s="622"/>
    </row>
    <row r="578" spans="1:9" ht="15">
      <c r="A578" s="621" t="s">
        <v>3449</v>
      </c>
      <c r="B578" s="621" t="s">
        <v>5162</v>
      </c>
      <c r="C578" s="621" t="s">
        <v>3449</v>
      </c>
      <c r="D578" s="622"/>
      <c r="E578" s="622"/>
      <c r="F578" s="622"/>
      <c r="G578" s="622"/>
      <c r="H578" s="622"/>
      <c r="I578" s="622"/>
    </row>
    <row r="579" spans="1:9" ht="15">
      <c r="A579" s="621" t="s">
        <v>4543</v>
      </c>
      <c r="B579" s="621" t="s">
        <v>5163</v>
      </c>
      <c r="C579" s="621" t="s">
        <v>48</v>
      </c>
      <c r="D579" s="622">
        <v>10</v>
      </c>
      <c r="E579" s="622"/>
      <c r="F579" s="622"/>
      <c r="G579" s="672">
        <v>0</v>
      </c>
      <c r="H579" s="622">
        <f>D579*G579</f>
        <v>0</v>
      </c>
      <c r="I579" s="622">
        <f>F579+H579</f>
        <v>0</v>
      </c>
    </row>
    <row r="580" spans="1:9" ht="15">
      <c r="A580" s="621" t="s">
        <v>4543</v>
      </c>
      <c r="B580" s="621" t="s">
        <v>5164</v>
      </c>
      <c r="C580" s="621" t="s">
        <v>48</v>
      </c>
      <c r="D580" s="622">
        <v>8</v>
      </c>
      <c r="E580" s="622"/>
      <c r="F580" s="622"/>
      <c r="G580" s="672">
        <v>0</v>
      </c>
      <c r="H580" s="622">
        <f>D580*G580</f>
        <v>0</v>
      </c>
      <c r="I580" s="622">
        <f>F580+H580</f>
        <v>0</v>
      </c>
    </row>
    <row r="581" spans="1:9" ht="15">
      <c r="A581" s="621" t="s">
        <v>4543</v>
      </c>
      <c r="B581" s="621" t="s">
        <v>5165</v>
      </c>
      <c r="C581" s="621" t="s">
        <v>48</v>
      </c>
      <c r="D581" s="622">
        <v>20</v>
      </c>
      <c r="E581" s="622"/>
      <c r="F581" s="622"/>
      <c r="G581" s="672">
        <v>0</v>
      </c>
      <c r="H581" s="622">
        <f>D581*G581</f>
        <v>0</v>
      </c>
      <c r="I581" s="622">
        <f>F581+H581</f>
        <v>0</v>
      </c>
    </row>
    <row r="582" spans="1:9" ht="15">
      <c r="A582" s="621" t="s">
        <v>4543</v>
      </c>
      <c r="B582" s="621" t="s">
        <v>5166</v>
      </c>
      <c r="C582" s="621" t="s">
        <v>48</v>
      </c>
      <c r="D582" s="622">
        <v>25</v>
      </c>
      <c r="E582" s="622"/>
      <c r="F582" s="622"/>
      <c r="G582" s="672">
        <v>0</v>
      </c>
      <c r="H582" s="622">
        <f>D582*G582</f>
        <v>0</v>
      </c>
      <c r="I582" s="622">
        <f>F582+H582</f>
        <v>0</v>
      </c>
    </row>
    <row r="583" spans="1:9" ht="15">
      <c r="A583" s="621" t="s">
        <v>4543</v>
      </c>
      <c r="B583" s="621" t="s">
        <v>4417</v>
      </c>
      <c r="C583" s="621" t="s">
        <v>48</v>
      </c>
      <c r="D583" s="622">
        <v>80</v>
      </c>
      <c r="E583" s="622"/>
      <c r="F583" s="622"/>
      <c r="G583" s="672">
        <v>0</v>
      </c>
      <c r="H583" s="622">
        <f>D583*G583</f>
        <v>0</v>
      </c>
      <c r="I583" s="622">
        <f>F583+H583</f>
        <v>0</v>
      </c>
    </row>
    <row r="584" spans="1:9" ht="15">
      <c r="A584" s="621" t="s">
        <v>3449</v>
      </c>
      <c r="B584" s="621" t="s">
        <v>4419</v>
      </c>
      <c r="C584" s="621" t="s">
        <v>3449</v>
      </c>
      <c r="D584" s="622"/>
      <c r="E584" s="622"/>
      <c r="F584" s="622"/>
      <c r="G584" s="622"/>
      <c r="H584" s="622"/>
      <c r="I584" s="622"/>
    </row>
    <row r="585" spans="1:9" ht="15">
      <c r="A585" s="621" t="s">
        <v>4543</v>
      </c>
      <c r="B585" s="621" t="s">
        <v>5167</v>
      </c>
      <c r="C585" s="621" t="s">
        <v>48</v>
      </c>
      <c r="D585" s="622">
        <v>20</v>
      </c>
      <c r="E585" s="622"/>
      <c r="F585" s="622"/>
      <c r="G585" s="672">
        <v>0</v>
      </c>
      <c r="H585" s="622">
        <f>D585*G585</f>
        <v>0</v>
      </c>
      <c r="I585" s="622">
        <f>F585+H585</f>
        <v>0</v>
      </c>
    </row>
    <row r="586" spans="1:9" ht="15">
      <c r="A586" s="621" t="s">
        <v>3449</v>
      </c>
      <c r="B586" s="621" t="s">
        <v>5168</v>
      </c>
      <c r="C586" s="621" t="s">
        <v>3449</v>
      </c>
      <c r="D586" s="622"/>
      <c r="E586" s="622"/>
      <c r="F586" s="622"/>
      <c r="G586" s="622"/>
      <c r="H586" s="622"/>
      <c r="I586" s="622"/>
    </row>
    <row r="587" spans="1:9" ht="15">
      <c r="A587" s="621" t="s">
        <v>4543</v>
      </c>
      <c r="B587" s="621" t="s">
        <v>5169</v>
      </c>
      <c r="C587" s="621" t="s">
        <v>222</v>
      </c>
      <c r="D587" s="622">
        <v>450</v>
      </c>
      <c r="E587" s="672">
        <v>0</v>
      </c>
      <c r="F587" s="622">
        <f>D587*E587</f>
        <v>0</v>
      </c>
      <c r="G587" s="672">
        <v>0</v>
      </c>
      <c r="H587" s="622">
        <f>D587*G587</f>
        <v>0</v>
      </c>
      <c r="I587" s="622">
        <f>F587+H587</f>
        <v>0</v>
      </c>
    </row>
    <row r="588" spans="1:9" ht="15">
      <c r="A588" s="621" t="s">
        <v>3449</v>
      </c>
      <c r="B588" s="621" t="s">
        <v>5170</v>
      </c>
      <c r="C588" s="621" t="s">
        <v>3449</v>
      </c>
      <c r="D588" s="622"/>
      <c r="E588" s="622"/>
      <c r="F588" s="622"/>
      <c r="G588" s="622"/>
      <c r="H588" s="622"/>
      <c r="I588" s="622"/>
    </row>
    <row r="589" spans="1:9" ht="15">
      <c r="A589" s="621" t="s">
        <v>3449</v>
      </c>
      <c r="B589" s="621" t="s">
        <v>5171</v>
      </c>
      <c r="C589" s="621" t="s">
        <v>3449</v>
      </c>
      <c r="D589" s="622"/>
      <c r="E589" s="622"/>
      <c r="F589" s="622"/>
      <c r="G589" s="622"/>
      <c r="H589" s="622"/>
      <c r="I589" s="622"/>
    </row>
    <row r="590" spans="1:9" s="633" customFormat="1" ht="11.25">
      <c r="A590" s="631" t="s">
        <v>3449</v>
      </c>
      <c r="B590" s="631" t="s">
        <v>5207</v>
      </c>
      <c r="C590" s="631" t="s">
        <v>3449</v>
      </c>
      <c r="D590" s="632"/>
      <c r="E590" s="632"/>
      <c r="F590" s="632">
        <f>SUM(F251:F589)</f>
        <v>0</v>
      </c>
      <c r="G590" s="632"/>
      <c r="H590" s="632">
        <f>SUM(H251:H589)</f>
        <v>0</v>
      </c>
      <c r="I590" s="632">
        <f>SUM(I251:I589)</f>
        <v>0</v>
      </c>
    </row>
    <row r="591" spans="1:9" ht="15">
      <c r="A591" s="621" t="s">
        <v>3449</v>
      </c>
      <c r="B591" s="621" t="s">
        <v>5208</v>
      </c>
      <c r="C591" s="621" t="s">
        <v>2800</v>
      </c>
      <c r="D591" s="622">
        <v>4</v>
      </c>
      <c r="E591" s="622">
        <f>SUM(F248+F590)/100</f>
        <v>0</v>
      </c>
      <c r="F591" s="622">
        <f>D591*E591</f>
        <v>0</v>
      </c>
      <c r="G591" s="622">
        <v>0</v>
      </c>
      <c r="H591" s="622">
        <f>D591*G591</f>
        <v>0</v>
      </c>
      <c r="I591" s="622">
        <f>F591+H591</f>
        <v>0</v>
      </c>
    </row>
    <row r="592" spans="1:9" s="633" customFormat="1" ht="11.25">
      <c r="A592" s="634" t="s">
        <v>3449</v>
      </c>
      <c r="B592" s="634" t="s">
        <v>5172</v>
      </c>
      <c r="C592" s="634" t="s">
        <v>3449</v>
      </c>
      <c r="D592" s="635"/>
      <c r="E592" s="635"/>
      <c r="F592" s="635">
        <f>SUM(F590:F591)</f>
        <v>0</v>
      </c>
      <c r="G592" s="635"/>
      <c r="H592" s="635">
        <f>SUM(H590:H591)</f>
        <v>0</v>
      </c>
      <c r="I592" s="635">
        <f>SUM(I590:I591)</f>
        <v>0</v>
      </c>
    </row>
    <row r="593" spans="1:9" ht="15">
      <c r="A593" s="621" t="s">
        <v>3449</v>
      </c>
      <c r="B593" s="621" t="s">
        <v>5209</v>
      </c>
      <c r="C593" s="621" t="s">
        <v>3449</v>
      </c>
      <c r="D593" s="622"/>
      <c r="E593" s="622"/>
      <c r="F593" s="622"/>
      <c r="G593" s="622"/>
      <c r="H593" s="622">
        <f>SUM(H592,H248,H221,H191,H149,H120,H68)</f>
        <v>0</v>
      </c>
      <c r="I593" s="622"/>
    </row>
    <row r="594" spans="1:9" ht="15">
      <c r="A594" s="619" t="s">
        <v>3449</v>
      </c>
      <c r="B594" s="619" t="s">
        <v>65</v>
      </c>
      <c r="C594" s="619" t="s">
        <v>3449</v>
      </c>
      <c r="D594" s="620"/>
      <c r="E594" s="620"/>
      <c r="F594" s="620"/>
      <c r="G594" s="620"/>
      <c r="H594" s="620"/>
      <c r="I594" s="620"/>
    </row>
    <row r="595" spans="1:9" ht="15">
      <c r="A595" s="621" t="s">
        <v>3449</v>
      </c>
      <c r="B595" s="621" t="s">
        <v>3449</v>
      </c>
      <c r="C595" s="621" t="s">
        <v>3449</v>
      </c>
      <c r="D595" s="622"/>
      <c r="E595" s="622"/>
      <c r="F595" s="622"/>
      <c r="G595" s="622"/>
      <c r="H595" s="622"/>
      <c r="I595" s="622"/>
    </row>
    <row r="596" spans="1:9" ht="15">
      <c r="A596" s="621" t="s">
        <v>3449</v>
      </c>
      <c r="B596" s="621" t="s">
        <v>5173</v>
      </c>
      <c r="C596" s="621" t="s">
        <v>3449</v>
      </c>
      <c r="D596" s="622"/>
      <c r="E596" s="622"/>
      <c r="F596" s="622"/>
      <c r="G596" s="622"/>
      <c r="H596" s="622"/>
      <c r="I596" s="622"/>
    </row>
    <row r="597" spans="1:9" ht="15">
      <c r="A597" s="621" t="s">
        <v>5174</v>
      </c>
      <c r="B597" s="621" t="s">
        <v>5175</v>
      </c>
      <c r="C597" s="621" t="s">
        <v>694</v>
      </c>
      <c r="D597" s="622">
        <v>5</v>
      </c>
      <c r="E597" s="499">
        <v>0</v>
      </c>
      <c r="F597" s="622">
        <f>D597*E597</f>
        <v>0</v>
      </c>
      <c r="G597" s="622"/>
      <c r="H597" s="622"/>
      <c r="I597" s="622">
        <f>F597+H597</f>
        <v>0</v>
      </c>
    </row>
    <row r="598" spans="1:9" ht="15">
      <c r="A598" s="621" t="s">
        <v>3449</v>
      </c>
      <c r="B598" s="621" t="s">
        <v>5176</v>
      </c>
      <c r="C598" s="621" t="s">
        <v>3449</v>
      </c>
      <c r="D598" s="622"/>
      <c r="E598" s="622"/>
      <c r="F598" s="622"/>
      <c r="G598" s="622"/>
      <c r="H598" s="622"/>
      <c r="I598" s="622"/>
    </row>
    <row r="599" spans="1:9" ht="15">
      <c r="A599" s="621" t="s">
        <v>3449</v>
      </c>
      <c r="B599" s="621" t="s">
        <v>5177</v>
      </c>
      <c r="C599" s="621" t="s">
        <v>3449</v>
      </c>
      <c r="D599" s="622"/>
      <c r="E599" s="622"/>
      <c r="F599" s="622"/>
      <c r="G599" s="622"/>
      <c r="H599" s="622"/>
      <c r="I599" s="622"/>
    </row>
    <row r="600" spans="1:9" ht="15">
      <c r="A600" s="621" t="s">
        <v>5178</v>
      </c>
      <c r="B600" s="621" t="s">
        <v>5179</v>
      </c>
      <c r="C600" s="621" t="s">
        <v>694</v>
      </c>
      <c r="D600" s="622">
        <v>5</v>
      </c>
      <c r="E600" s="499">
        <v>0</v>
      </c>
      <c r="F600" s="622">
        <f>D600*E600</f>
        <v>0</v>
      </c>
      <c r="G600" s="622"/>
      <c r="H600" s="622"/>
      <c r="I600" s="622">
        <f>F600+H600</f>
        <v>0</v>
      </c>
    </row>
    <row r="601" spans="1:9" ht="15">
      <c r="A601" s="621" t="s">
        <v>3449</v>
      </c>
      <c r="B601" s="621" t="s">
        <v>5180</v>
      </c>
      <c r="C601" s="621" t="s">
        <v>3449</v>
      </c>
      <c r="D601" s="622"/>
      <c r="E601" s="622"/>
      <c r="F601" s="622"/>
      <c r="G601" s="622"/>
      <c r="H601" s="622"/>
      <c r="I601" s="622"/>
    </row>
    <row r="602" spans="1:9" s="618" customFormat="1" ht="15">
      <c r="A602" s="621" t="s">
        <v>3449</v>
      </c>
      <c r="B602" s="621" t="s">
        <v>5177</v>
      </c>
      <c r="C602" s="621" t="s">
        <v>3449</v>
      </c>
      <c r="D602" s="622"/>
      <c r="E602" s="622"/>
      <c r="F602" s="622"/>
      <c r="G602" s="622"/>
      <c r="H602" s="622"/>
      <c r="I602" s="622"/>
    </row>
    <row r="603" spans="1:9" s="618" customFormat="1" ht="15">
      <c r="A603" s="621" t="s">
        <v>5181</v>
      </c>
      <c r="B603" s="621" t="s">
        <v>5182</v>
      </c>
      <c r="C603" s="621" t="s">
        <v>694</v>
      </c>
      <c r="D603" s="622">
        <v>10</v>
      </c>
      <c r="E603" s="499">
        <v>0</v>
      </c>
      <c r="F603" s="622">
        <f>D603*E603</f>
        <v>0</v>
      </c>
      <c r="G603" s="622"/>
      <c r="H603" s="622"/>
      <c r="I603" s="622">
        <f>F603+H603</f>
        <v>0</v>
      </c>
    </row>
    <row r="604" spans="1:9" s="618" customFormat="1" ht="15">
      <c r="A604" s="621" t="s">
        <v>3449</v>
      </c>
      <c r="B604" s="621" t="s">
        <v>5183</v>
      </c>
      <c r="C604" s="621" t="s">
        <v>3449</v>
      </c>
      <c r="D604" s="622"/>
      <c r="E604" s="622"/>
      <c r="F604" s="622"/>
      <c r="G604" s="622"/>
      <c r="H604" s="622"/>
      <c r="I604" s="622"/>
    </row>
    <row r="605" spans="1:9" s="618" customFormat="1" ht="15">
      <c r="A605" s="621" t="s">
        <v>3449</v>
      </c>
      <c r="B605" s="621" t="s">
        <v>5184</v>
      </c>
      <c r="C605" s="621" t="s">
        <v>3449</v>
      </c>
      <c r="D605" s="622"/>
      <c r="E605" s="622"/>
      <c r="F605" s="622"/>
      <c r="G605" s="622"/>
      <c r="H605" s="622"/>
      <c r="I605" s="622"/>
    </row>
    <row r="606" spans="1:9" s="618" customFormat="1" ht="15">
      <c r="A606" s="621" t="s">
        <v>5185</v>
      </c>
      <c r="B606" s="621" t="s">
        <v>5186</v>
      </c>
      <c r="C606" s="621" t="s">
        <v>694</v>
      </c>
      <c r="D606" s="622">
        <v>5</v>
      </c>
      <c r="E606" s="499">
        <v>0</v>
      </c>
      <c r="F606" s="622">
        <f>D606*E606</f>
        <v>0</v>
      </c>
      <c r="G606" s="622"/>
      <c r="H606" s="622"/>
      <c r="I606" s="622">
        <f>F606+H606</f>
        <v>0</v>
      </c>
    </row>
    <row r="607" spans="1:9" s="618" customFormat="1" ht="15">
      <c r="A607" s="621" t="s">
        <v>3449</v>
      </c>
      <c r="B607" s="621" t="s">
        <v>5177</v>
      </c>
      <c r="C607" s="621" t="s">
        <v>3449</v>
      </c>
      <c r="D607" s="622"/>
      <c r="E607" s="622"/>
      <c r="F607" s="622"/>
      <c r="G607" s="622"/>
      <c r="H607" s="622"/>
      <c r="I607" s="622"/>
    </row>
    <row r="608" spans="1:9" s="618" customFormat="1" ht="15">
      <c r="A608" s="621" t="s">
        <v>5187</v>
      </c>
      <c r="B608" s="621" t="s">
        <v>5188</v>
      </c>
      <c r="C608" s="621" t="s">
        <v>206</v>
      </c>
      <c r="D608" s="622">
        <v>3.25</v>
      </c>
      <c r="E608" s="499">
        <v>0</v>
      </c>
      <c r="F608" s="622">
        <f>D608*E608</f>
        <v>0</v>
      </c>
      <c r="G608" s="622"/>
      <c r="H608" s="622"/>
      <c r="I608" s="622">
        <f>F608+H608</f>
        <v>0</v>
      </c>
    </row>
    <row r="609" spans="1:9" s="618" customFormat="1" ht="15">
      <c r="A609" s="621" t="s">
        <v>3449</v>
      </c>
      <c r="B609" s="621" t="s">
        <v>5189</v>
      </c>
      <c r="C609" s="621" t="s">
        <v>3449</v>
      </c>
      <c r="D609" s="622"/>
      <c r="E609" s="622"/>
      <c r="F609" s="622"/>
      <c r="G609" s="622"/>
      <c r="H609" s="622"/>
      <c r="I609" s="622"/>
    </row>
    <row r="610" spans="1:9" s="618" customFormat="1" ht="15">
      <c r="A610" s="621" t="s">
        <v>4543</v>
      </c>
      <c r="B610" s="621" t="s">
        <v>4169</v>
      </c>
      <c r="C610" s="621" t="s">
        <v>48</v>
      </c>
      <c r="D610" s="622">
        <v>5</v>
      </c>
      <c r="E610" s="499">
        <v>0</v>
      </c>
      <c r="F610" s="622">
        <f>D610*E610</f>
        <v>0</v>
      </c>
      <c r="G610" s="622"/>
      <c r="H610" s="622"/>
      <c r="I610" s="622">
        <f>F610+H610</f>
        <v>0</v>
      </c>
    </row>
    <row r="611" spans="1:9" s="618" customFormat="1" ht="15">
      <c r="A611" s="621" t="s">
        <v>3449</v>
      </c>
      <c r="B611" s="621" t="s">
        <v>5190</v>
      </c>
      <c r="C611" s="621" t="s">
        <v>3449</v>
      </c>
      <c r="D611" s="622"/>
      <c r="E611" s="622"/>
      <c r="F611" s="622"/>
      <c r="G611" s="622"/>
      <c r="H611" s="622"/>
      <c r="I611" s="622"/>
    </row>
    <row r="612" spans="1:9" s="618" customFormat="1" ht="15">
      <c r="A612" s="621" t="s">
        <v>4543</v>
      </c>
      <c r="B612" s="621" t="s">
        <v>5191</v>
      </c>
      <c r="C612" s="621" t="s">
        <v>48</v>
      </c>
      <c r="D612" s="622">
        <v>6</v>
      </c>
      <c r="E612" s="499">
        <v>0</v>
      </c>
      <c r="F612" s="622">
        <f>D612*E612</f>
        <v>0</v>
      </c>
      <c r="G612" s="622"/>
      <c r="H612" s="622"/>
      <c r="I612" s="622">
        <f>F612+H612</f>
        <v>0</v>
      </c>
    </row>
    <row r="613" spans="1:9" s="618" customFormat="1" ht="15">
      <c r="A613" s="621" t="s">
        <v>4543</v>
      </c>
      <c r="B613" s="621" t="s">
        <v>5192</v>
      </c>
      <c r="C613" s="621" t="s">
        <v>48</v>
      </c>
      <c r="D613" s="622">
        <v>5</v>
      </c>
      <c r="E613" s="499">
        <v>0</v>
      </c>
      <c r="F613" s="622">
        <f>D613*E613</f>
        <v>0</v>
      </c>
      <c r="G613" s="622"/>
      <c r="H613" s="622"/>
      <c r="I613" s="622">
        <f>F613+H613</f>
        <v>0</v>
      </c>
    </row>
    <row r="614" spans="1:9" s="618" customFormat="1" ht="15">
      <c r="A614" s="621" t="s">
        <v>3449</v>
      </c>
      <c r="B614" s="621"/>
      <c r="C614" s="621" t="s">
        <v>3449</v>
      </c>
      <c r="D614" s="622"/>
      <c r="E614" s="622"/>
      <c r="F614" s="622"/>
      <c r="G614" s="622"/>
      <c r="H614" s="622"/>
      <c r="I614" s="622"/>
    </row>
    <row r="615" spans="1:9" s="618" customFormat="1" ht="15">
      <c r="A615" s="619" t="s">
        <v>3449</v>
      </c>
      <c r="B615" s="619" t="s">
        <v>5193</v>
      </c>
      <c r="C615" s="619" t="s">
        <v>3449</v>
      </c>
      <c r="D615" s="620"/>
      <c r="E615" s="620"/>
      <c r="F615" s="620">
        <f>SUM(F595:F614)</f>
        <v>0</v>
      </c>
      <c r="G615" s="620"/>
      <c r="H615" s="620">
        <f>SUM(H595:H614)</f>
        <v>0</v>
      </c>
      <c r="I615" s="620">
        <f>SUM(I595:I614)</f>
        <v>0</v>
      </c>
    </row>
    <row r="616" spans="1:9" s="618" customFormat="1" ht="15">
      <c r="A616" s="621" t="s">
        <v>3449</v>
      </c>
      <c r="B616" s="621" t="s">
        <v>3449</v>
      </c>
      <c r="C616" s="621" t="s">
        <v>3449</v>
      </c>
      <c r="D616" s="622"/>
      <c r="E616" s="622"/>
      <c r="F616" s="622"/>
      <c r="G616" s="622"/>
      <c r="H616" s="622"/>
      <c r="I616" s="622"/>
    </row>
    <row r="617" spans="1:9" s="618" customFormat="1" ht="15">
      <c r="A617" s="621" t="s">
        <v>3449</v>
      </c>
      <c r="B617" s="621" t="s">
        <v>5194</v>
      </c>
      <c r="C617" s="621" t="s">
        <v>3449</v>
      </c>
      <c r="D617" s="622"/>
      <c r="E617" s="622"/>
      <c r="F617" s="622"/>
      <c r="G617" s="622"/>
      <c r="H617" s="622"/>
      <c r="I617" s="622"/>
    </row>
    <row r="618" spans="1:9" s="618" customFormat="1" ht="15">
      <c r="A618" s="621" t="s">
        <v>3449</v>
      </c>
      <c r="B618" s="621" t="s">
        <v>5195</v>
      </c>
      <c r="C618" s="621" t="s">
        <v>3449</v>
      </c>
      <c r="D618" s="622"/>
      <c r="E618" s="622"/>
      <c r="F618" s="622"/>
      <c r="G618" s="622"/>
      <c r="H618" s="622"/>
      <c r="I618" s="622"/>
    </row>
    <row r="619" spans="1:9" s="618" customFormat="1" ht="15">
      <c r="A619" s="621" t="s">
        <v>3449</v>
      </c>
      <c r="B619" s="621" t="s">
        <v>5196</v>
      </c>
      <c r="C619" s="621" t="s">
        <v>3449</v>
      </c>
      <c r="D619" s="622"/>
      <c r="E619" s="622"/>
      <c r="F619" s="622"/>
      <c r="G619" s="622"/>
      <c r="H619" s="622"/>
      <c r="I619" s="622"/>
    </row>
    <row r="620" spans="1:9" s="618" customFormat="1" ht="15">
      <c r="A620" s="621" t="s">
        <v>3449</v>
      </c>
      <c r="B620" s="621" t="s">
        <v>5197</v>
      </c>
      <c r="C620" s="621" t="s">
        <v>3449</v>
      </c>
      <c r="D620" s="622"/>
      <c r="E620" s="622"/>
      <c r="F620" s="622"/>
      <c r="G620" s="622"/>
      <c r="H620" s="622"/>
      <c r="I620" s="622"/>
    </row>
    <row r="621" spans="1:9" s="618" customFormat="1" ht="15">
      <c r="A621" s="621" t="s">
        <v>3449</v>
      </c>
      <c r="B621" s="621" t="s">
        <v>5198</v>
      </c>
      <c r="C621" s="621" t="s">
        <v>3449</v>
      </c>
      <c r="D621" s="622"/>
      <c r="E621" s="622"/>
      <c r="F621" s="622"/>
      <c r="G621" s="622"/>
      <c r="H621" s="622"/>
      <c r="I621" s="622"/>
    </row>
    <row r="622" spans="1:9" s="618" customFormat="1" ht="15">
      <c r="A622" s="621" t="s">
        <v>3449</v>
      </c>
      <c r="B622" s="621" t="s">
        <v>5199</v>
      </c>
      <c r="C622" s="621" t="s">
        <v>3449</v>
      </c>
      <c r="D622" s="622"/>
      <c r="E622" s="622"/>
      <c r="F622" s="622"/>
      <c r="G622" s="622"/>
      <c r="H622" s="622"/>
      <c r="I622" s="622"/>
    </row>
    <row r="623" spans="1:9" s="618" customFormat="1" ht="15">
      <c r="A623" s="621" t="s">
        <v>3449</v>
      </c>
      <c r="B623" s="621" t="s">
        <v>5200</v>
      </c>
      <c r="C623" s="621" t="s">
        <v>3449</v>
      </c>
      <c r="D623" s="622"/>
      <c r="E623" s="622"/>
      <c r="F623" s="622"/>
      <c r="G623" s="622"/>
      <c r="H623" s="622"/>
      <c r="I623" s="622"/>
    </row>
    <row r="624" spans="1:9" s="618" customFormat="1" ht="15">
      <c r="A624" s="621" t="s">
        <v>3449</v>
      </c>
      <c r="B624" s="621" t="s">
        <v>5201</v>
      </c>
      <c r="C624" s="621" t="s">
        <v>3449</v>
      </c>
      <c r="D624" s="622"/>
      <c r="E624" s="622"/>
      <c r="F624" s="622"/>
      <c r="G624" s="622"/>
      <c r="H624" s="622"/>
      <c r="I624" s="622"/>
    </row>
    <row r="625" spans="1:9" s="618" customFormat="1" ht="15">
      <c r="A625" s="621" t="s">
        <v>3449</v>
      </c>
      <c r="B625" s="621" t="s">
        <v>5202</v>
      </c>
      <c r="C625" s="621" t="s">
        <v>3449</v>
      </c>
      <c r="D625" s="622"/>
      <c r="E625" s="622"/>
      <c r="F625" s="622"/>
      <c r="G625" s="622"/>
      <c r="H625" s="622"/>
      <c r="I625" s="622"/>
    </row>
    <row r="626" spans="1:9" s="618" customFormat="1" ht="15">
      <c r="A626" s="621" t="s">
        <v>3449</v>
      </c>
      <c r="B626" s="621" t="s">
        <v>5371</v>
      </c>
      <c r="C626" s="621" t="s">
        <v>3449</v>
      </c>
      <c r="D626" s="622"/>
      <c r="E626" s="622"/>
      <c r="F626" s="622"/>
      <c r="G626" s="622"/>
      <c r="H626" s="622"/>
      <c r="I626" s="622"/>
    </row>
    <row r="627" spans="1:9" s="618" customFormat="1" ht="15">
      <c r="A627" s="621" t="s">
        <v>3449</v>
      </c>
      <c r="B627" s="621" t="s">
        <v>5203</v>
      </c>
      <c r="C627" s="621" t="s">
        <v>3449</v>
      </c>
      <c r="D627" s="622"/>
      <c r="E627" s="622"/>
      <c r="F627" s="622"/>
      <c r="G627" s="622"/>
      <c r="H627" s="622"/>
      <c r="I627" s="622"/>
    </row>
    <row r="628" spans="1:9" s="618" customFormat="1" ht="15">
      <c r="A628" s="621" t="s">
        <v>3449</v>
      </c>
      <c r="B628" s="621" t="s">
        <v>5204</v>
      </c>
      <c r="C628" s="621" t="s">
        <v>3449</v>
      </c>
      <c r="D628" s="622"/>
      <c r="E628" s="622"/>
      <c r="F628" s="622"/>
      <c r="G628" s="622"/>
      <c r="H628" s="622"/>
      <c r="I628" s="622"/>
    </row>
    <row r="629" spans="1:9" s="618" customFormat="1" ht="15">
      <c r="A629" s="621" t="s">
        <v>3449</v>
      </c>
      <c r="B629" s="621" t="s">
        <v>5372</v>
      </c>
      <c r="C629" s="621" t="s">
        <v>3449</v>
      </c>
      <c r="D629" s="622"/>
      <c r="E629" s="622"/>
      <c r="F629" s="622"/>
      <c r="G629" s="622"/>
      <c r="H629" s="622"/>
      <c r="I629" s="622"/>
    </row>
    <row r="630" spans="1:9" s="618" customFormat="1" ht="15">
      <c r="A630" s="621" t="s">
        <v>3449</v>
      </c>
      <c r="B630" s="621" t="s">
        <v>5205</v>
      </c>
      <c r="C630" s="621" t="s">
        <v>3449</v>
      </c>
      <c r="D630" s="622"/>
      <c r="E630" s="622"/>
      <c r="F630" s="622"/>
      <c r="G630" s="622"/>
      <c r="H630" s="622"/>
      <c r="I630" s="622"/>
    </row>
    <row r="631" spans="1:9" s="618" customFormat="1" ht="15">
      <c r="A631" s="621" t="s">
        <v>3449</v>
      </c>
      <c r="B631" s="621" t="s">
        <v>3449</v>
      </c>
      <c r="C631" s="621" t="s">
        <v>3449</v>
      </c>
      <c r="D631" s="622"/>
      <c r="E631" s="622"/>
      <c r="F631" s="622"/>
      <c r="G631" s="622"/>
      <c r="H631" s="622"/>
      <c r="I631" s="622"/>
    </row>
    <row r="632" spans="1:9" s="618" customFormat="1" ht="15">
      <c r="A632" s="621" t="s">
        <v>3449</v>
      </c>
      <c r="B632" s="621" t="s">
        <v>3449</v>
      </c>
      <c r="C632" s="621" t="s">
        <v>3449</v>
      </c>
      <c r="D632" s="622"/>
      <c r="E632" s="622"/>
      <c r="F632" s="622"/>
      <c r="G632" s="622"/>
      <c r="H632" s="622"/>
      <c r="I632" s="622"/>
    </row>
    <row r="633" spans="1:9" s="618" customFormat="1" ht="15">
      <c r="A633" s="621" t="s">
        <v>3449</v>
      </c>
      <c r="B633" s="621" t="s">
        <v>3449</v>
      </c>
      <c r="C633" s="621" t="s">
        <v>3449</v>
      </c>
      <c r="D633" s="622"/>
      <c r="E633" s="622"/>
      <c r="F633" s="622"/>
      <c r="G633" s="622"/>
      <c r="H633" s="622"/>
      <c r="I633" s="622"/>
    </row>
    <row r="634" spans="1:9" s="618" customFormat="1" ht="15">
      <c r="A634" s="621" t="s">
        <v>3449</v>
      </c>
      <c r="B634" s="621" t="s">
        <v>3449</v>
      </c>
      <c r="C634" s="621" t="s">
        <v>3449</v>
      </c>
      <c r="D634" s="622"/>
      <c r="E634" s="622"/>
      <c r="F634" s="622"/>
      <c r="G634" s="622"/>
      <c r="H634" s="622"/>
      <c r="I634" s="622"/>
    </row>
  </sheetData>
  <mergeCells count="3">
    <mergeCell ref="A1:I1"/>
    <mergeCell ref="D2:F2"/>
    <mergeCell ref="G2:H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&amp;C- &amp;P+3 -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2132B-A49A-4538-907D-E50EABA3B9F6}">
  <dimension ref="A1:C27"/>
  <sheetViews>
    <sheetView workbookViewId="0" topLeftCell="A10">
      <selection activeCell="G12" sqref="G12"/>
    </sheetView>
  </sheetViews>
  <sheetFormatPr defaultColWidth="9.140625" defaultRowHeight="15"/>
  <cols>
    <col min="1" max="1" width="36.140625" style="608" bestFit="1" customWidth="1"/>
    <col min="2" max="2" width="10.140625" style="610" bestFit="1" customWidth="1"/>
    <col min="3" max="3" width="14.140625" style="610" bestFit="1" customWidth="1"/>
    <col min="4" max="256" width="9.140625" style="597" customWidth="1"/>
    <col min="257" max="257" width="36.140625" style="597" bestFit="1" customWidth="1"/>
    <col min="258" max="258" width="9.8515625" style="597" bestFit="1" customWidth="1"/>
    <col min="259" max="259" width="14.140625" style="597" bestFit="1" customWidth="1"/>
    <col min="260" max="512" width="9.140625" style="597" customWidth="1"/>
    <col min="513" max="513" width="36.140625" style="597" bestFit="1" customWidth="1"/>
    <col min="514" max="514" width="9.8515625" style="597" bestFit="1" customWidth="1"/>
    <col min="515" max="515" width="14.140625" style="597" bestFit="1" customWidth="1"/>
    <col min="516" max="768" width="9.140625" style="597" customWidth="1"/>
    <col min="769" max="769" width="36.140625" style="597" bestFit="1" customWidth="1"/>
    <col min="770" max="770" width="9.8515625" style="597" bestFit="1" customWidth="1"/>
    <col min="771" max="771" width="14.140625" style="597" bestFit="1" customWidth="1"/>
    <col min="772" max="1024" width="9.140625" style="597" customWidth="1"/>
    <col min="1025" max="1025" width="36.140625" style="597" bestFit="1" customWidth="1"/>
    <col min="1026" max="1026" width="9.8515625" style="597" bestFit="1" customWidth="1"/>
    <col min="1027" max="1027" width="14.140625" style="597" bestFit="1" customWidth="1"/>
    <col min="1028" max="1280" width="9.140625" style="597" customWidth="1"/>
    <col min="1281" max="1281" width="36.140625" style="597" bestFit="1" customWidth="1"/>
    <col min="1282" max="1282" width="9.8515625" style="597" bestFit="1" customWidth="1"/>
    <col min="1283" max="1283" width="14.140625" style="597" bestFit="1" customWidth="1"/>
    <col min="1284" max="1536" width="9.140625" style="597" customWidth="1"/>
    <col min="1537" max="1537" width="36.140625" style="597" bestFit="1" customWidth="1"/>
    <col min="1538" max="1538" width="9.8515625" style="597" bestFit="1" customWidth="1"/>
    <col min="1539" max="1539" width="14.140625" style="597" bestFit="1" customWidth="1"/>
    <col min="1540" max="1792" width="9.140625" style="597" customWidth="1"/>
    <col min="1793" max="1793" width="36.140625" style="597" bestFit="1" customWidth="1"/>
    <col min="1794" max="1794" width="9.8515625" style="597" bestFit="1" customWidth="1"/>
    <col min="1795" max="1795" width="14.140625" style="597" bestFit="1" customWidth="1"/>
    <col min="1796" max="2048" width="9.140625" style="597" customWidth="1"/>
    <col min="2049" max="2049" width="36.140625" style="597" bestFit="1" customWidth="1"/>
    <col min="2050" max="2050" width="9.8515625" style="597" bestFit="1" customWidth="1"/>
    <col min="2051" max="2051" width="14.140625" style="597" bestFit="1" customWidth="1"/>
    <col min="2052" max="2304" width="9.140625" style="597" customWidth="1"/>
    <col min="2305" max="2305" width="36.140625" style="597" bestFit="1" customWidth="1"/>
    <col min="2306" max="2306" width="9.8515625" style="597" bestFit="1" customWidth="1"/>
    <col min="2307" max="2307" width="14.140625" style="597" bestFit="1" customWidth="1"/>
    <col min="2308" max="2560" width="9.140625" style="597" customWidth="1"/>
    <col min="2561" max="2561" width="36.140625" style="597" bestFit="1" customWidth="1"/>
    <col min="2562" max="2562" width="9.8515625" style="597" bestFit="1" customWidth="1"/>
    <col min="2563" max="2563" width="14.140625" style="597" bestFit="1" customWidth="1"/>
    <col min="2564" max="2816" width="9.140625" style="597" customWidth="1"/>
    <col min="2817" max="2817" width="36.140625" style="597" bestFit="1" customWidth="1"/>
    <col min="2818" max="2818" width="9.8515625" style="597" bestFit="1" customWidth="1"/>
    <col min="2819" max="2819" width="14.140625" style="597" bestFit="1" customWidth="1"/>
    <col min="2820" max="3072" width="9.140625" style="597" customWidth="1"/>
    <col min="3073" max="3073" width="36.140625" style="597" bestFit="1" customWidth="1"/>
    <col min="3074" max="3074" width="9.8515625" style="597" bestFit="1" customWidth="1"/>
    <col min="3075" max="3075" width="14.140625" style="597" bestFit="1" customWidth="1"/>
    <col min="3076" max="3328" width="9.140625" style="597" customWidth="1"/>
    <col min="3329" max="3329" width="36.140625" style="597" bestFit="1" customWidth="1"/>
    <col min="3330" max="3330" width="9.8515625" style="597" bestFit="1" customWidth="1"/>
    <col min="3331" max="3331" width="14.140625" style="597" bestFit="1" customWidth="1"/>
    <col min="3332" max="3584" width="9.140625" style="597" customWidth="1"/>
    <col min="3585" max="3585" width="36.140625" style="597" bestFit="1" customWidth="1"/>
    <col min="3586" max="3586" width="9.8515625" style="597" bestFit="1" customWidth="1"/>
    <col min="3587" max="3587" width="14.140625" style="597" bestFit="1" customWidth="1"/>
    <col min="3588" max="3840" width="9.140625" style="597" customWidth="1"/>
    <col min="3841" max="3841" width="36.140625" style="597" bestFit="1" customWidth="1"/>
    <col min="3842" max="3842" width="9.8515625" style="597" bestFit="1" customWidth="1"/>
    <col min="3843" max="3843" width="14.140625" style="597" bestFit="1" customWidth="1"/>
    <col min="3844" max="4096" width="9.140625" style="597" customWidth="1"/>
    <col min="4097" max="4097" width="36.140625" style="597" bestFit="1" customWidth="1"/>
    <col min="4098" max="4098" width="9.8515625" style="597" bestFit="1" customWidth="1"/>
    <col min="4099" max="4099" width="14.140625" style="597" bestFit="1" customWidth="1"/>
    <col min="4100" max="4352" width="9.140625" style="597" customWidth="1"/>
    <col min="4353" max="4353" width="36.140625" style="597" bestFit="1" customWidth="1"/>
    <col min="4354" max="4354" width="9.8515625" style="597" bestFit="1" customWidth="1"/>
    <col min="4355" max="4355" width="14.140625" style="597" bestFit="1" customWidth="1"/>
    <col min="4356" max="4608" width="9.140625" style="597" customWidth="1"/>
    <col min="4609" max="4609" width="36.140625" style="597" bestFit="1" customWidth="1"/>
    <col min="4610" max="4610" width="9.8515625" style="597" bestFit="1" customWidth="1"/>
    <col min="4611" max="4611" width="14.140625" style="597" bestFit="1" customWidth="1"/>
    <col min="4612" max="4864" width="9.140625" style="597" customWidth="1"/>
    <col min="4865" max="4865" width="36.140625" style="597" bestFit="1" customWidth="1"/>
    <col min="4866" max="4866" width="9.8515625" style="597" bestFit="1" customWidth="1"/>
    <col min="4867" max="4867" width="14.140625" style="597" bestFit="1" customWidth="1"/>
    <col min="4868" max="5120" width="9.140625" style="597" customWidth="1"/>
    <col min="5121" max="5121" width="36.140625" style="597" bestFit="1" customWidth="1"/>
    <col min="5122" max="5122" width="9.8515625" style="597" bestFit="1" customWidth="1"/>
    <col min="5123" max="5123" width="14.140625" style="597" bestFit="1" customWidth="1"/>
    <col min="5124" max="5376" width="9.140625" style="597" customWidth="1"/>
    <col min="5377" max="5377" width="36.140625" style="597" bestFit="1" customWidth="1"/>
    <col min="5378" max="5378" width="9.8515625" style="597" bestFit="1" customWidth="1"/>
    <col min="5379" max="5379" width="14.140625" style="597" bestFit="1" customWidth="1"/>
    <col min="5380" max="5632" width="9.140625" style="597" customWidth="1"/>
    <col min="5633" max="5633" width="36.140625" style="597" bestFit="1" customWidth="1"/>
    <col min="5634" max="5634" width="9.8515625" style="597" bestFit="1" customWidth="1"/>
    <col min="5635" max="5635" width="14.140625" style="597" bestFit="1" customWidth="1"/>
    <col min="5636" max="5888" width="9.140625" style="597" customWidth="1"/>
    <col min="5889" max="5889" width="36.140625" style="597" bestFit="1" customWidth="1"/>
    <col min="5890" max="5890" width="9.8515625" style="597" bestFit="1" customWidth="1"/>
    <col min="5891" max="5891" width="14.140625" style="597" bestFit="1" customWidth="1"/>
    <col min="5892" max="6144" width="9.140625" style="597" customWidth="1"/>
    <col min="6145" max="6145" width="36.140625" style="597" bestFit="1" customWidth="1"/>
    <col min="6146" max="6146" width="9.8515625" style="597" bestFit="1" customWidth="1"/>
    <col min="6147" max="6147" width="14.140625" style="597" bestFit="1" customWidth="1"/>
    <col min="6148" max="6400" width="9.140625" style="597" customWidth="1"/>
    <col min="6401" max="6401" width="36.140625" style="597" bestFit="1" customWidth="1"/>
    <col min="6402" max="6402" width="9.8515625" style="597" bestFit="1" customWidth="1"/>
    <col min="6403" max="6403" width="14.140625" style="597" bestFit="1" customWidth="1"/>
    <col min="6404" max="6656" width="9.140625" style="597" customWidth="1"/>
    <col min="6657" max="6657" width="36.140625" style="597" bestFit="1" customWidth="1"/>
    <col min="6658" max="6658" width="9.8515625" style="597" bestFit="1" customWidth="1"/>
    <col min="6659" max="6659" width="14.140625" style="597" bestFit="1" customWidth="1"/>
    <col min="6660" max="6912" width="9.140625" style="597" customWidth="1"/>
    <col min="6913" max="6913" width="36.140625" style="597" bestFit="1" customWidth="1"/>
    <col min="6914" max="6914" width="9.8515625" style="597" bestFit="1" customWidth="1"/>
    <col min="6915" max="6915" width="14.140625" style="597" bestFit="1" customWidth="1"/>
    <col min="6916" max="7168" width="9.140625" style="597" customWidth="1"/>
    <col min="7169" max="7169" width="36.140625" style="597" bestFit="1" customWidth="1"/>
    <col min="7170" max="7170" width="9.8515625" style="597" bestFit="1" customWidth="1"/>
    <col min="7171" max="7171" width="14.140625" style="597" bestFit="1" customWidth="1"/>
    <col min="7172" max="7424" width="9.140625" style="597" customWidth="1"/>
    <col min="7425" max="7425" width="36.140625" style="597" bestFit="1" customWidth="1"/>
    <col min="7426" max="7426" width="9.8515625" style="597" bestFit="1" customWidth="1"/>
    <col min="7427" max="7427" width="14.140625" style="597" bestFit="1" customWidth="1"/>
    <col min="7428" max="7680" width="9.140625" style="597" customWidth="1"/>
    <col min="7681" max="7681" width="36.140625" style="597" bestFit="1" customWidth="1"/>
    <col min="7682" max="7682" width="9.8515625" style="597" bestFit="1" customWidth="1"/>
    <col min="7683" max="7683" width="14.140625" style="597" bestFit="1" customWidth="1"/>
    <col min="7684" max="7936" width="9.140625" style="597" customWidth="1"/>
    <col min="7937" max="7937" width="36.140625" style="597" bestFit="1" customWidth="1"/>
    <col min="7938" max="7938" width="9.8515625" style="597" bestFit="1" customWidth="1"/>
    <col min="7939" max="7939" width="14.140625" style="597" bestFit="1" customWidth="1"/>
    <col min="7940" max="8192" width="9.140625" style="597" customWidth="1"/>
    <col min="8193" max="8193" width="36.140625" style="597" bestFit="1" customWidth="1"/>
    <col min="8194" max="8194" width="9.8515625" style="597" bestFit="1" customWidth="1"/>
    <col min="8195" max="8195" width="14.140625" style="597" bestFit="1" customWidth="1"/>
    <col min="8196" max="8448" width="9.140625" style="597" customWidth="1"/>
    <col min="8449" max="8449" width="36.140625" style="597" bestFit="1" customWidth="1"/>
    <col min="8450" max="8450" width="9.8515625" style="597" bestFit="1" customWidth="1"/>
    <col min="8451" max="8451" width="14.140625" style="597" bestFit="1" customWidth="1"/>
    <col min="8452" max="8704" width="9.140625" style="597" customWidth="1"/>
    <col min="8705" max="8705" width="36.140625" style="597" bestFit="1" customWidth="1"/>
    <col min="8706" max="8706" width="9.8515625" style="597" bestFit="1" customWidth="1"/>
    <col min="8707" max="8707" width="14.140625" style="597" bestFit="1" customWidth="1"/>
    <col min="8708" max="8960" width="9.140625" style="597" customWidth="1"/>
    <col min="8961" max="8961" width="36.140625" style="597" bestFit="1" customWidth="1"/>
    <col min="8962" max="8962" width="9.8515625" style="597" bestFit="1" customWidth="1"/>
    <col min="8963" max="8963" width="14.140625" style="597" bestFit="1" customWidth="1"/>
    <col min="8964" max="9216" width="9.140625" style="597" customWidth="1"/>
    <col min="9217" max="9217" width="36.140625" style="597" bestFit="1" customWidth="1"/>
    <col min="9218" max="9218" width="9.8515625" style="597" bestFit="1" customWidth="1"/>
    <col min="9219" max="9219" width="14.140625" style="597" bestFit="1" customWidth="1"/>
    <col min="9220" max="9472" width="9.140625" style="597" customWidth="1"/>
    <col min="9473" max="9473" width="36.140625" style="597" bestFit="1" customWidth="1"/>
    <col min="9474" max="9474" width="9.8515625" style="597" bestFit="1" customWidth="1"/>
    <col min="9475" max="9475" width="14.140625" style="597" bestFit="1" customWidth="1"/>
    <col min="9476" max="9728" width="9.140625" style="597" customWidth="1"/>
    <col min="9729" max="9729" width="36.140625" style="597" bestFit="1" customWidth="1"/>
    <col min="9730" max="9730" width="9.8515625" style="597" bestFit="1" customWidth="1"/>
    <col min="9731" max="9731" width="14.140625" style="597" bestFit="1" customWidth="1"/>
    <col min="9732" max="9984" width="9.140625" style="597" customWidth="1"/>
    <col min="9985" max="9985" width="36.140625" style="597" bestFit="1" customWidth="1"/>
    <col min="9986" max="9986" width="9.8515625" style="597" bestFit="1" customWidth="1"/>
    <col min="9987" max="9987" width="14.140625" style="597" bestFit="1" customWidth="1"/>
    <col min="9988" max="10240" width="9.140625" style="597" customWidth="1"/>
    <col min="10241" max="10241" width="36.140625" style="597" bestFit="1" customWidth="1"/>
    <col min="10242" max="10242" width="9.8515625" style="597" bestFit="1" customWidth="1"/>
    <col min="10243" max="10243" width="14.140625" style="597" bestFit="1" customWidth="1"/>
    <col min="10244" max="10496" width="9.140625" style="597" customWidth="1"/>
    <col min="10497" max="10497" width="36.140625" style="597" bestFit="1" customWidth="1"/>
    <col min="10498" max="10498" width="9.8515625" style="597" bestFit="1" customWidth="1"/>
    <col min="10499" max="10499" width="14.140625" style="597" bestFit="1" customWidth="1"/>
    <col min="10500" max="10752" width="9.140625" style="597" customWidth="1"/>
    <col min="10753" max="10753" width="36.140625" style="597" bestFit="1" customWidth="1"/>
    <col min="10754" max="10754" width="9.8515625" style="597" bestFit="1" customWidth="1"/>
    <col min="10755" max="10755" width="14.140625" style="597" bestFit="1" customWidth="1"/>
    <col min="10756" max="11008" width="9.140625" style="597" customWidth="1"/>
    <col min="11009" max="11009" width="36.140625" style="597" bestFit="1" customWidth="1"/>
    <col min="11010" max="11010" width="9.8515625" style="597" bestFit="1" customWidth="1"/>
    <col min="11011" max="11011" width="14.140625" style="597" bestFit="1" customWidth="1"/>
    <col min="11012" max="11264" width="9.140625" style="597" customWidth="1"/>
    <col min="11265" max="11265" width="36.140625" style="597" bestFit="1" customWidth="1"/>
    <col min="11266" max="11266" width="9.8515625" style="597" bestFit="1" customWidth="1"/>
    <col min="11267" max="11267" width="14.140625" style="597" bestFit="1" customWidth="1"/>
    <col min="11268" max="11520" width="9.140625" style="597" customWidth="1"/>
    <col min="11521" max="11521" width="36.140625" style="597" bestFit="1" customWidth="1"/>
    <col min="11522" max="11522" width="9.8515625" style="597" bestFit="1" customWidth="1"/>
    <col min="11523" max="11523" width="14.140625" style="597" bestFit="1" customWidth="1"/>
    <col min="11524" max="11776" width="9.140625" style="597" customWidth="1"/>
    <col min="11777" max="11777" width="36.140625" style="597" bestFit="1" customWidth="1"/>
    <col min="11778" max="11778" width="9.8515625" style="597" bestFit="1" customWidth="1"/>
    <col min="11779" max="11779" width="14.140625" style="597" bestFit="1" customWidth="1"/>
    <col min="11780" max="12032" width="9.140625" style="597" customWidth="1"/>
    <col min="12033" max="12033" width="36.140625" style="597" bestFit="1" customWidth="1"/>
    <col min="12034" max="12034" width="9.8515625" style="597" bestFit="1" customWidth="1"/>
    <col min="12035" max="12035" width="14.140625" style="597" bestFit="1" customWidth="1"/>
    <col min="12036" max="12288" width="9.140625" style="597" customWidth="1"/>
    <col min="12289" max="12289" width="36.140625" style="597" bestFit="1" customWidth="1"/>
    <col min="12290" max="12290" width="9.8515625" style="597" bestFit="1" customWidth="1"/>
    <col min="12291" max="12291" width="14.140625" style="597" bestFit="1" customWidth="1"/>
    <col min="12292" max="12544" width="9.140625" style="597" customWidth="1"/>
    <col min="12545" max="12545" width="36.140625" style="597" bestFit="1" customWidth="1"/>
    <col min="12546" max="12546" width="9.8515625" style="597" bestFit="1" customWidth="1"/>
    <col min="12547" max="12547" width="14.140625" style="597" bestFit="1" customWidth="1"/>
    <col min="12548" max="12800" width="9.140625" style="597" customWidth="1"/>
    <col min="12801" max="12801" width="36.140625" style="597" bestFit="1" customWidth="1"/>
    <col min="12802" max="12802" width="9.8515625" style="597" bestFit="1" customWidth="1"/>
    <col min="12803" max="12803" width="14.140625" style="597" bestFit="1" customWidth="1"/>
    <col min="12804" max="13056" width="9.140625" style="597" customWidth="1"/>
    <col min="13057" max="13057" width="36.140625" style="597" bestFit="1" customWidth="1"/>
    <col min="13058" max="13058" width="9.8515625" style="597" bestFit="1" customWidth="1"/>
    <col min="13059" max="13059" width="14.140625" style="597" bestFit="1" customWidth="1"/>
    <col min="13060" max="13312" width="9.140625" style="597" customWidth="1"/>
    <col min="13313" max="13313" width="36.140625" style="597" bestFit="1" customWidth="1"/>
    <col min="13314" max="13314" width="9.8515625" style="597" bestFit="1" customWidth="1"/>
    <col min="13315" max="13315" width="14.140625" style="597" bestFit="1" customWidth="1"/>
    <col min="13316" max="13568" width="9.140625" style="597" customWidth="1"/>
    <col min="13569" max="13569" width="36.140625" style="597" bestFit="1" customWidth="1"/>
    <col min="13570" max="13570" width="9.8515625" style="597" bestFit="1" customWidth="1"/>
    <col min="13571" max="13571" width="14.140625" style="597" bestFit="1" customWidth="1"/>
    <col min="13572" max="13824" width="9.140625" style="597" customWidth="1"/>
    <col min="13825" max="13825" width="36.140625" style="597" bestFit="1" customWidth="1"/>
    <col min="13826" max="13826" width="9.8515625" style="597" bestFit="1" customWidth="1"/>
    <col min="13827" max="13827" width="14.140625" style="597" bestFit="1" customWidth="1"/>
    <col min="13828" max="14080" width="9.140625" style="597" customWidth="1"/>
    <col min="14081" max="14081" width="36.140625" style="597" bestFit="1" customWidth="1"/>
    <col min="14082" max="14082" width="9.8515625" style="597" bestFit="1" customWidth="1"/>
    <col min="14083" max="14083" width="14.140625" style="597" bestFit="1" customWidth="1"/>
    <col min="14084" max="14336" width="9.140625" style="597" customWidth="1"/>
    <col min="14337" max="14337" width="36.140625" style="597" bestFit="1" customWidth="1"/>
    <col min="14338" max="14338" width="9.8515625" style="597" bestFit="1" customWidth="1"/>
    <col min="14339" max="14339" width="14.140625" style="597" bestFit="1" customWidth="1"/>
    <col min="14340" max="14592" width="9.140625" style="597" customWidth="1"/>
    <col min="14593" max="14593" width="36.140625" style="597" bestFit="1" customWidth="1"/>
    <col min="14594" max="14594" width="9.8515625" style="597" bestFit="1" customWidth="1"/>
    <col min="14595" max="14595" width="14.140625" style="597" bestFit="1" customWidth="1"/>
    <col min="14596" max="14848" width="9.140625" style="597" customWidth="1"/>
    <col min="14849" max="14849" width="36.140625" style="597" bestFit="1" customWidth="1"/>
    <col min="14850" max="14850" width="9.8515625" style="597" bestFit="1" customWidth="1"/>
    <col min="14851" max="14851" width="14.140625" style="597" bestFit="1" customWidth="1"/>
    <col min="14852" max="15104" width="9.140625" style="597" customWidth="1"/>
    <col min="15105" max="15105" width="36.140625" style="597" bestFit="1" customWidth="1"/>
    <col min="15106" max="15106" width="9.8515625" style="597" bestFit="1" customWidth="1"/>
    <col min="15107" max="15107" width="14.140625" style="597" bestFit="1" customWidth="1"/>
    <col min="15108" max="15360" width="9.140625" style="597" customWidth="1"/>
    <col min="15361" max="15361" width="36.140625" style="597" bestFit="1" customWidth="1"/>
    <col min="15362" max="15362" width="9.8515625" style="597" bestFit="1" customWidth="1"/>
    <col min="15363" max="15363" width="14.140625" style="597" bestFit="1" customWidth="1"/>
    <col min="15364" max="15616" width="9.140625" style="597" customWidth="1"/>
    <col min="15617" max="15617" width="36.140625" style="597" bestFit="1" customWidth="1"/>
    <col min="15618" max="15618" width="9.8515625" style="597" bestFit="1" customWidth="1"/>
    <col min="15619" max="15619" width="14.140625" style="597" bestFit="1" customWidth="1"/>
    <col min="15620" max="15872" width="9.140625" style="597" customWidth="1"/>
    <col min="15873" max="15873" width="36.140625" style="597" bestFit="1" customWidth="1"/>
    <col min="15874" max="15874" width="9.8515625" style="597" bestFit="1" customWidth="1"/>
    <col min="15875" max="15875" width="14.140625" style="597" bestFit="1" customWidth="1"/>
    <col min="15876" max="16128" width="9.140625" style="597" customWidth="1"/>
    <col min="16129" max="16129" width="36.140625" style="597" bestFit="1" customWidth="1"/>
    <col min="16130" max="16130" width="9.8515625" style="597" bestFit="1" customWidth="1"/>
    <col min="16131" max="16131" width="14.140625" style="597" bestFit="1" customWidth="1"/>
    <col min="16132" max="16384" width="9.140625" style="597" customWidth="1"/>
  </cols>
  <sheetData>
    <row r="1" spans="1:3" ht="15">
      <c r="A1" s="594" t="s">
        <v>2813</v>
      </c>
      <c r="B1" s="596" t="s">
        <v>4430</v>
      </c>
      <c r="C1" s="596" t="s">
        <v>4431</v>
      </c>
    </row>
    <row r="2" spans="1:3" ht="15">
      <c r="A2" s="605" t="s">
        <v>4432</v>
      </c>
      <c r="B2" s="607"/>
      <c r="C2" s="607"/>
    </row>
    <row r="3" spans="1:3" ht="15">
      <c r="A3" s="594" t="s">
        <v>56</v>
      </c>
      <c r="B3" s="598">
        <f>$B$17</f>
        <v>0</v>
      </c>
      <c r="C3" s="598"/>
    </row>
    <row r="4" spans="1:3" ht="15">
      <c r="A4" s="594" t="s">
        <v>4433</v>
      </c>
      <c r="B4" s="598">
        <f>B3*0.036</f>
        <v>0</v>
      </c>
      <c r="C4" s="598">
        <f>B3*0.01</f>
        <v>0</v>
      </c>
    </row>
    <row r="5" spans="1:3" ht="15">
      <c r="A5" s="594" t="s">
        <v>4434</v>
      </c>
      <c r="B5" s="598"/>
      <c r="C5" s="598">
        <f>$B$18</f>
        <v>0</v>
      </c>
    </row>
    <row r="6" spans="1:3" ht="15">
      <c r="A6" s="594" t="s">
        <v>4435</v>
      </c>
      <c r="B6" s="598"/>
      <c r="C6" s="598">
        <f>$C$18</f>
        <v>0</v>
      </c>
    </row>
    <row r="7" spans="1:3" ht="15">
      <c r="A7" s="611" t="s">
        <v>4436</v>
      </c>
      <c r="B7" s="612">
        <f>SUM(B3:B6)</f>
        <v>0</v>
      </c>
      <c r="C7" s="612">
        <f>SUM(C4:C6)</f>
        <v>0</v>
      </c>
    </row>
    <row r="8" spans="1:3" ht="15">
      <c r="A8" s="594" t="s">
        <v>4437</v>
      </c>
      <c r="B8" s="598"/>
      <c r="C8" s="598">
        <f>(C5+C6)*0.06</f>
        <v>0</v>
      </c>
    </row>
    <row r="9" spans="1:3" ht="15">
      <c r="A9" s="611" t="s">
        <v>4438</v>
      </c>
      <c r="B9" s="612">
        <f>SUM(B7)</f>
        <v>0</v>
      </c>
      <c r="C9" s="612">
        <f>SUM(C7:C8)</f>
        <v>0</v>
      </c>
    </row>
    <row r="10" spans="1:3" ht="15">
      <c r="A10" s="605" t="s">
        <v>4439</v>
      </c>
      <c r="B10" s="607"/>
      <c r="C10" s="607">
        <f>SUM(B9,C9)</f>
        <v>0</v>
      </c>
    </row>
    <row r="11" spans="1:3" ht="15">
      <c r="A11" s="594" t="s">
        <v>3449</v>
      </c>
      <c r="B11" s="598"/>
      <c r="C11" s="598"/>
    </row>
    <row r="12" spans="1:3" ht="15">
      <c r="A12" s="594" t="s">
        <v>3449</v>
      </c>
      <c r="B12" s="598"/>
      <c r="C12" s="598"/>
    </row>
    <row r="13" spans="1:3" ht="14.25">
      <c r="A13" s="599" t="s">
        <v>4440</v>
      </c>
      <c r="B13" s="601"/>
      <c r="C13" s="601">
        <f>SUM(C10)</f>
        <v>0</v>
      </c>
    </row>
    <row r="14" spans="1:3" ht="14.25">
      <c r="A14" s="599"/>
      <c r="B14" s="601"/>
      <c r="C14" s="601"/>
    </row>
    <row r="15" spans="1:3" ht="15">
      <c r="A15" s="605" t="s">
        <v>4441</v>
      </c>
      <c r="B15" s="613" t="s">
        <v>4065</v>
      </c>
      <c r="C15" s="613" t="s">
        <v>55</v>
      </c>
    </row>
    <row r="16" spans="1:3" ht="15">
      <c r="A16" s="594" t="s">
        <v>4066</v>
      </c>
      <c r="B16" s="598">
        <f>mar!$F$19</f>
        <v>0</v>
      </c>
      <c r="C16" s="598">
        <f>mar!$H$19</f>
        <v>0</v>
      </c>
    </row>
    <row r="17" spans="1:3" ht="15">
      <c r="A17" s="594" t="s">
        <v>4078</v>
      </c>
      <c r="B17" s="598">
        <f>mar!$F$68</f>
        <v>0</v>
      </c>
      <c r="C17" s="598">
        <f>mar!$H$68</f>
        <v>0</v>
      </c>
    </row>
    <row r="18" spans="1:3" ht="15">
      <c r="A18" s="594" t="s">
        <v>4158</v>
      </c>
      <c r="B18" s="598">
        <f>SUM(B19:B26)</f>
        <v>0</v>
      </c>
      <c r="C18" s="598">
        <f>SUM(C19:C26)</f>
        <v>0</v>
      </c>
    </row>
    <row r="19" spans="1:3" ht="15">
      <c r="A19" s="594" t="s">
        <v>4442</v>
      </c>
      <c r="B19" s="598">
        <f>mar!$F$76</f>
        <v>0</v>
      </c>
      <c r="C19" s="598">
        <f>mar!$H$76</f>
        <v>0</v>
      </c>
    </row>
    <row r="20" spans="1:3" ht="15">
      <c r="A20" s="594" t="s">
        <v>4443</v>
      </c>
      <c r="B20" s="598">
        <f>mar!$F$82</f>
        <v>0</v>
      </c>
      <c r="C20" s="598">
        <f>mar!$H$82</f>
        <v>0</v>
      </c>
    </row>
    <row r="21" spans="1:3" ht="15">
      <c r="A21" s="594" t="s">
        <v>4444</v>
      </c>
      <c r="B21" s="598">
        <f>mar!$F$97</f>
        <v>0</v>
      </c>
      <c r="C21" s="598">
        <f>mar!$H$97</f>
        <v>0</v>
      </c>
    </row>
    <row r="22" spans="1:3" ht="15">
      <c r="A22" s="594" t="s">
        <v>4445</v>
      </c>
      <c r="B22" s="598">
        <f>mar!$F$120</f>
        <v>0</v>
      </c>
      <c r="C22" s="598">
        <f>mar!$H$120</f>
        <v>0</v>
      </c>
    </row>
    <row r="23" spans="1:3" ht="15">
      <c r="A23" s="594" t="s">
        <v>4446</v>
      </c>
      <c r="B23" s="598">
        <f>mar!$F$168</f>
        <v>0</v>
      </c>
      <c r="C23" s="598">
        <f>mar!$H$168</f>
        <v>0</v>
      </c>
    </row>
    <row r="24" spans="1:3" ht="15">
      <c r="A24" s="594" t="s">
        <v>4447</v>
      </c>
      <c r="B24" s="598">
        <f>mar!$F$215</f>
        <v>0</v>
      </c>
      <c r="C24" s="598">
        <f>mar!$H$215</f>
        <v>0</v>
      </c>
    </row>
    <row r="25" spans="1:3" ht="15">
      <c r="A25" s="594" t="s">
        <v>4448</v>
      </c>
      <c r="B25" s="598">
        <f>mar!$F$232</f>
        <v>0</v>
      </c>
      <c r="C25" s="598">
        <f>mar!$H$232</f>
        <v>0</v>
      </c>
    </row>
    <row r="26" spans="1:3" ht="15">
      <c r="A26" s="594" t="s">
        <v>4449</v>
      </c>
      <c r="B26" s="598">
        <f>mar!$F$249</f>
        <v>0</v>
      </c>
      <c r="C26" s="598">
        <f>mar!$H$249</f>
        <v>0</v>
      </c>
    </row>
    <row r="27" spans="1:3" ht="15">
      <c r="A27" s="594" t="s">
        <v>3449</v>
      </c>
      <c r="B27" s="598"/>
      <c r="C27" s="598"/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24742-847E-4A04-9F78-DC8713C236FC}">
  <dimension ref="A1:I252"/>
  <sheetViews>
    <sheetView workbookViewId="0" topLeftCell="A221">
      <selection activeCell="G249" sqref="G249"/>
    </sheetView>
  </sheetViews>
  <sheetFormatPr defaultColWidth="9.140625" defaultRowHeight="15"/>
  <cols>
    <col min="1" max="1" width="10.140625" style="608" bestFit="1" customWidth="1"/>
    <col min="2" max="2" width="46.8515625" style="609" customWidth="1"/>
    <col min="3" max="3" width="3.57421875" style="608" bestFit="1" customWidth="1"/>
    <col min="4" max="4" width="5.8515625" style="610" bestFit="1" customWidth="1"/>
    <col min="5" max="5" width="8.00390625" style="610" bestFit="1" customWidth="1"/>
    <col min="6" max="6" width="14.28125" style="610" customWidth="1"/>
    <col min="7" max="7" width="8.00390625" style="610" bestFit="1" customWidth="1"/>
    <col min="8" max="8" width="14.28125" style="610" customWidth="1"/>
    <col min="9" max="9" width="14.140625" style="610" bestFit="1" customWidth="1"/>
    <col min="10" max="256" width="9.140625" style="597" customWidth="1"/>
    <col min="257" max="257" width="10.140625" style="597" bestFit="1" customWidth="1"/>
    <col min="258" max="258" width="27.8515625" style="597" customWidth="1"/>
    <col min="259" max="259" width="3.57421875" style="597" bestFit="1" customWidth="1"/>
    <col min="260" max="260" width="5.8515625" style="597" bestFit="1" customWidth="1"/>
    <col min="261" max="263" width="8.00390625" style="597" bestFit="1" customWidth="1"/>
    <col min="264" max="264" width="14.140625" style="597" bestFit="1" customWidth="1"/>
    <col min="265" max="512" width="9.140625" style="597" customWidth="1"/>
    <col min="513" max="513" width="10.140625" style="597" bestFit="1" customWidth="1"/>
    <col min="514" max="514" width="27.8515625" style="597" customWidth="1"/>
    <col min="515" max="515" width="3.57421875" style="597" bestFit="1" customWidth="1"/>
    <col min="516" max="516" width="5.8515625" style="597" bestFit="1" customWidth="1"/>
    <col min="517" max="519" width="8.00390625" style="597" bestFit="1" customWidth="1"/>
    <col min="520" max="520" width="14.140625" style="597" bestFit="1" customWidth="1"/>
    <col min="521" max="768" width="9.140625" style="597" customWidth="1"/>
    <col min="769" max="769" width="10.140625" style="597" bestFit="1" customWidth="1"/>
    <col min="770" max="770" width="27.8515625" style="597" customWidth="1"/>
    <col min="771" max="771" width="3.57421875" style="597" bestFit="1" customWidth="1"/>
    <col min="772" max="772" width="5.8515625" style="597" bestFit="1" customWidth="1"/>
    <col min="773" max="775" width="8.00390625" style="597" bestFit="1" customWidth="1"/>
    <col min="776" max="776" width="14.140625" style="597" bestFit="1" customWidth="1"/>
    <col min="777" max="1024" width="9.140625" style="597" customWidth="1"/>
    <col min="1025" max="1025" width="10.140625" style="597" bestFit="1" customWidth="1"/>
    <col min="1026" max="1026" width="27.8515625" style="597" customWidth="1"/>
    <col min="1027" max="1027" width="3.57421875" style="597" bestFit="1" customWidth="1"/>
    <col min="1028" max="1028" width="5.8515625" style="597" bestFit="1" customWidth="1"/>
    <col min="1029" max="1031" width="8.00390625" style="597" bestFit="1" customWidth="1"/>
    <col min="1032" max="1032" width="14.140625" style="597" bestFit="1" customWidth="1"/>
    <col min="1033" max="1280" width="9.140625" style="597" customWidth="1"/>
    <col min="1281" max="1281" width="10.140625" style="597" bestFit="1" customWidth="1"/>
    <col min="1282" max="1282" width="27.8515625" style="597" customWidth="1"/>
    <col min="1283" max="1283" width="3.57421875" style="597" bestFit="1" customWidth="1"/>
    <col min="1284" max="1284" width="5.8515625" style="597" bestFit="1" customWidth="1"/>
    <col min="1285" max="1287" width="8.00390625" style="597" bestFit="1" customWidth="1"/>
    <col min="1288" max="1288" width="14.140625" style="597" bestFit="1" customWidth="1"/>
    <col min="1289" max="1536" width="9.140625" style="597" customWidth="1"/>
    <col min="1537" max="1537" width="10.140625" style="597" bestFit="1" customWidth="1"/>
    <col min="1538" max="1538" width="27.8515625" style="597" customWidth="1"/>
    <col min="1539" max="1539" width="3.57421875" style="597" bestFit="1" customWidth="1"/>
    <col min="1540" max="1540" width="5.8515625" style="597" bestFit="1" customWidth="1"/>
    <col min="1541" max="1543" width="8.00390625" style="597" bestFit="1" customWidth="1"/>
    <col min="1544" max="1544" width="14.140625" style="597" bestFit="1" customWidth="1"/>
    <col min="1545" max="1792" width="9.140625" style="597" customWidth="1"/>
    <col min="1793" max="1793" width="10.140625" style="597" bestFit="1" customWidth="1"/>
    <col min="1794" max="1794" width="27.8515625" style="597" customWidth="1"/>
    <col min="1795" max="1795" width="3.57421875" style="597" bestFit="1" customWidth="1"/>
    <col min="1796" max="1796" width="5.8515625" style="597" bestFit="1" customWidth="1"/>
    <col min="1797" max="1799" width="8.00390625" style="597" bestFit="1" customWidth="1"/>
    <col min="1800" max="1800" width="14.140625" style="597" bestFit="1" customWidth="1"/>
    <col min="1801" max="2048" width="9.140625" style="597" customWidth="1"/>
    <col min="2049" max="2049" width="10.140625" style="597" bestFit="1" customWidth="1"/>
    <col min="2050" max="2050" width="27.8515625" style="597" customWidth="1"/>
    <col min="2051" max="2051" width="3.57421875" style="597" bestFit="1" customWidth="1"/>
    <col min="2052" max="2052" width="5.8515625" style="597" bestFit="1" customWidth="1"/>
    <col min="2053" max="2055" width="8.00390625" style="597" bestFit="1" customWidth="1"/>
    <col min="2056" max="2056" width="14.140625" style="597" bestFit="1" customWidth="1"/>
    <col min="2057" max="2304" width="9.140625" style="597" customWidth="1"/>
    <col min="2305" max="2305" width="10.140625" style="597" bestFit="1" customWidth="1"/>
    <col min="2306" max="2306" width="27.8515625" style="597" customWidth="1"/>
    <col min="2307" max="2307" width="3.57421875" style="597" bestFit="1" customWidth="1"/>
    <col min="2308" max="2308" width="5.8515625" style="597" bestFit="1" customWidth="1"/>
    <col min="2309" max="2311" width="8.00390625" style="597" bestFit="1" customWidth="1"/>
    <col min="2312" max="2312" width="14.140625" style="597" bestFit="1" customWidth="1"/>
    <col min="2313" max="2560" width="9.140625" style="597" customWidth="1"/>
    <col min="2561" max="2561" width="10.140625" style="597" bestFit="1" customWidth="1"/>
    <col min="2562" max="2562" width="27.8515625" style="597" customWidth="1"/>
    <col min="2563" max="2563" width="3.57421875" style="597" bestFit="1" customWidth="1"/>
    <col min="2564" max="2564" width="5.8515625" style="597" bestFit="1" customWidth="1"/>
    <col min="2565" max="2567" width="8.00390625" style="597" bestFit="1" customWidth="1"/>
    <col min="2568" max="2568" width="14.140625" style="597" bestFit="1" customWidth="1"/>
    <col min="2569" max="2816" width="9.140625" style="597" customWidth="1"/>
    <col min="2817" max="2817" width="10.140625" style="597" bestFit="1" customWidth="1"/>
    <col min="2818" max="2818" width="27.8515625" style="597" customWidth="1"/>
    <col min="2819" max="2819" width="3.57421875" style="597" bestFit="1" customWidth="1"/>
    <col min="2820" max="2820" width="5.8515625" style="597" bestFit="1" customWidth="1"/>
    <col min="2821" max="2823" width="8.00390625" style="597" bestFit="1" customWidth="1"/>
    <col min="2824" max="2824" width="14.140625" style="597" bestFit="1" customWidth="1"/>
    <col min="2825" max="3072" width="9.140625" style="597" customWidth="1"/>
    <col min="3073" max="3073" width="10.140625" style="597" bestFit="1" customWidth="1"/>
    <col min="3074" max="3074" width="27.8515625" style="597" customWidth="1"/>
    <col min="3075" max="3075" width="3.57421875" style="597" bestFit="1" customWidth="1"/>
    <col min="3076" max="3076" width="5.8515625" style="597" bestFit="1" customWidth="1"/>
    <col min="3077" max="3079" width="8.00390625" style="597" bestFit="1" customWidth="1"/>
    <col min="3080" max="3080" width="14.140625" style="597" bestFit="1" customWidth="1"/>
    <col min="3081" max="3328" width="9.140625" style="597" customWidth="1"/>
    <col min="3329" max="3329" width="10.140625" style="597" bestFit="1" customWidth="1"/>
    <col min="3330" max="3330" width="27.8515625" style="597" customWidth="1"/>
    <col min="3331" max="3331" width="3.57421875" style="597" bestFit="1" customWidth="1"/>
    <col min="3332" max="3332" width="5.8515625" style="597" bestFit="1" customWidth="1"/>
    <col min="3333" max="3335" width="8.00390625" style="597" bestFit="1" customWidth="1"/>
    <col min="3336" max="3336" width="14.140625" style="597" bestFit="1" customWidth="1"/>
    <col min="3337" max="3584" width="9.140625" style="597" customWidth="1"/>
    <col min="3585" max="3585" width="10.140625" style="597" bestFit="1" customWidth="1"/>
    <col min="3586" max="3586" width="27.8515625" style="597" customWidth="1"/>
    <col min="3587" max="3587" width="3.57421875" style="597" bestFit="1" customWidth="1"/>
    <col min="3588" max="3588" width="5.8515625" style="597" bestFit="1" customWidth="1"/>
    <col min="3589" max="3591" width="8.00390625" style="597" bestFit="1" customWidth="1"/>
    <col min="3592" max="3592" width="14.140625" style="597" bestFit="1" customWidth="1"/>
    <col min="3593" max="3840" width="9.140625" style="597" customWidth="1"/>
    <col min="3841" max="3841" width="10.140625" style="597" bestFit="1" customWidth="1"/>
    <col min="3842" max="3842" width="27.8515625" style="597" customWidth="1"/>
    <col min="3843" max="3843" width="3.57421875" style="597" bestFit="1" customWidth="1"/>
    <col min="3844" max="3844" width="5.8515625" style="597" bestFit="1" customWidth="1"/>
    <col min="3845" max="3847" width="8.00390625" style="597" bestFit="1" customWidth="1"/>
    <col min="3848" max="3848" width="14.140625" style="597" bestFit="1" customWidth="1"/>
    <col min="3849" max="4096" width="9.140625" style="597" customWidth="1"/>
    <col min="4097" max="4097" width="10.140625" style="597" bestFit="1" customWidth="1"/>
    <col min="4098" max="4098" width="27.8515625" style="597" customWidth="1"/>
    <col min="4099" max="4099" width="3.57421875" style="597" bestFit="1" customWidth="1"/>
    <col min="4100" max="4100" width="5.8515625" style="597" bestFit="1" customWidth="1"/>
    <col min="4101" max="4103" width="8.00390625" style="597" bestFit="1" customWidth="1"/>
    <col min="4104" max="4104" width="14.140625" style="597" bestFit="1" customWidth="1"/>
    <col min="4105" max="4352" width="9.140625" style="597" customWidth="1"/>
    <col min="4353" max="4353" width="10.140625" style="597" bestFit="1" customWidth="1"/>
    <col min="4354" max="4354" width="27.8515625" style="597" customWidth="1"/>
    <col min="4355" max="4355" width="3.57421875" style="597" bestFit="1" customWidth="1"/>
    <col min="4356" max="4356" width="5.8515625" style="597" bestFit="1" customWidth="1"/>
    <col min="4357" max="4359" width="8.00390625" style="597" bestFit="1" customWidth="1"/>
    <col min="4360" max="4360" width="14.140625" style="597" bestFit="1" customWidth="1"/>
    <col min="4361" max="4608" width="9.140625" style="597" customWidth="1"/>
    <col min="4609" max="4609" width="10.140625" style="597" bestFit="1" customWidth="1"/>
    <col min="4610" max="4610" width="27.8515625" style="597" customWidth="1"/>
    <col min="4611" max="4611" width="3.57421875" style="597" bestFit="1" customWidth="1"/>
    <col min="4612" max="4612" width="5.8515625" style="597" bestFit="1" customWidth="1"/>
    <col min="4613" max="4615" width="8.00390625" style="597" bestFit="1" customWidth="1"/>
    <col min="4616" max="4616" width="14.140625" style="597" bestFit="1" customWidth="1"/>
    <col min="4617" max="4864" width="9.140625" style="597" customWidth="1"/>
    <col min="4865" max="4865" width="10.140625" style="597" bestFit="1" customWidth="1"/>
    <col min="4866" max="4866" width="27.8515625" style="597" customWidth="1"/>
    <col min="4867" max="4867" width="3.57421875" style="597" bestFit="1" customWidth="1"/>
    <col min="4868" max="4868" width="5.8515625" style="597" bestFit="1" customWidth="1"/>
    <col min="4869" max="4871" width="8.00390625" style="597" bestFit="1" customWidth="1"/>
    <col min="4872" max="4872" width="14.140625" style="597" bestFit="1" customWidth="1"/>
    <col min="4873" max="5120" width="9.140625" style="597" customWidth="1"/>
    <col min="5121" max="5121" width="10.140625" style="597" bestFit="1" customWidth="1"/>
    <col min="5122" max="5122" width="27.8515625" style="597" customWidth="1"/>
    <col min="5123" max="5123" width="3.57421875" style="597" bestFit="1" customWidth="1"/>
    <col min="5124" max="5124" width="5.8515625" style="597" bestFit="1" customWidth="1"/>
    <col min="5125" max="5127" width="8.00390625" style="597" bestFit="1" customWidth="1"/>
    <col min="5128" max="5128" width="14.140625" style="597" bestFit="1" customWidth="1"/>
    <col min="5129" max="5376" width="9.140625" style="597" customWidth="1"/>
    <col min="5377" max="5377" width="10.140625" style="597" bestFit="1" customWidth="1"/>
    <col min="5378" max="5378" width="27.8515625" style="597" customWidth="1"/>
    <col min="5379" max="5379" width="3.57421875" style="597" bestFit="1" customWidth="1"/>
    <col min="5380" max="5380" width="5.8515625" style="597" bestFit="1" customWidth="1"/>
    <col min="5381" max="5383" width="8.00390625" style="597" bestFit="1" customWidth="1"/>
    <col min="5384" max="5384" width="14.140625" style="597" bestFit="1" customWidth="1"/>
    <col min="5385" max="5632" width="9.140625" style="597" customWidth="1"/>
    <col min="5633" max="5633" width="10.140625" style="597" bestFit="1" customWidth="1"/>
    <col min="5634" max="5634" width="27.8515625" style="597" customWidth="1"/>
    <col min="5635" max="5635" width="3.57421875" style="597" bestFit="1" customWidth="1"/>
    <col min="5636" max="5636" width="5.8515625" style="597" bestFit="1" customWidth="1"/>
    <col min="5637" max="5639" width="8.00390625" style="597" bestFit="1" customWidth="1"/>
    <col min="5640" max="5640" width="14.140625" style="597" bestFit="1" customWidth="1"/>
    <col min="5641" max="5888" width="9.140625" style="597" customWidth="1"/>
    <col min="5889" max="5889" width="10.140625" style="597" bestFit="1" customWidth="1"/>
    <col min="5890" max="5890" width="27.8515625" style="597" customWidth="1"/>
    <col min="5891" max="5891" width="3.57421875" style="597" bestFit="1" customWidth="1"/>
    <col min="5892" max="5892" width="5.8515625" style="597" bestFit="1" customWidth="1"/>
    <col min="5893" max="5895" width="8.00390625" style="597" bestFit="1" customWidth="1"/>
    <col min="5896" max="5896" width="14.140625" style="597" bestFit="1" customWidth="1"/>
    <col min="5897" max="6144" width="9.140625" style="597" customWidth="1"/>
    <col min="6145" max="6145" width="10.140625" style="597" bestFit="1" customWidth="1"/>
    <col min="6146" max="6146" width="27.8515625" style="597" customWidth="1"/>
    <col min="6147" max="6147" width="3.57421875" style="597" bestFit="1" customWidth="1"/>
    <col min="6148" max="6148" width="5.8515625" style="597" bestFit="1" customWidth="1"/>
    <col min="6149" max="6151" width="8.00390625" style="597" bestFit="1" customWidth="1"/>
    <col min="6152" max="6152" width="14.140625" style="597" bestFit="1" customWidth="1"/>
    <col min="6153" max="6400" width="9.140625" style="597" customWidth="1"/>
    <col min="6401" max="6401" width="10.140625" style="597" bestFit="1" customWidth="1"/>
    <col min="6402" max="6402" width="27.8515625" style="597" customWidth="1"/>
    <col min="6403" max="6403" width="3.57421875" style="597" bestFit="1" customWidth="1"/>
    <col min="6404" max="6404" width="5.8515625" style="597" bestFit="1" customWidth="1"/>
    <col min="6405" max="6407" width="8.00390625" style="597" bestFit="1" customWidth="1"/>
    <col min="6408" max="6408" width="14.140625" style="597" bestFit="1" customWidth="1"/>
    <col min="6409" max="6656" width="9.140625" style="597" customWidth="1"/>
    <col min="6657" max="6657" width="10.140625" style="597" bestFit="1" customWidth="1"/>
    <col min="6658" max="6658" width="27.8515625" style="597" customWidth="1"/>
    <col min="6659" max="6659" width="3.57421875" style="597" bestFit="1" customWidth="1"/>
    <col min="6660" max="6660" width="5.8515625" style="597" bestFit="1" customWidth="1"/>
    <col min="6661" max="6663" width="8.00390625" style="597" bestFit="1" customWidth="1"/>
    <col min="6664" max="6664" width="14.140625" style="597" bestFit="1" customWidth="1"/>
    <col min="6665" max="6912" width="9.140625" style="597" customWidth="1"/>
    <col min="6913" max="6913" width="10.140625" style="597" bestFit="1" customWidth="1"/>
    <col min="6914" max="6914" width="27.8515625" style="597" customWidth="1"/>
    <col min="6915" max="6915" width="3.57421875" style="597" bestFit="1" customWidth="1"/>
    <col min="6916" max="6916" width="5.8515625" style="597" bestFit="1" customWidth="1"/>
    <col min="6917" max="6919" width="8.00390625" style="597" bestFit="1" customWidth="1"/>
    <col min="6920" max="6920" width="14.140625" style="597" bestFit="1" customWidth="1"/>
    <col min="6921" max="7168" width="9.140625" style="597" customWidth="1"/>
    <col min="7169" max="7169" width="10.140625" style="597" bestFit="1" customWidth="1"/>
    <col min="7170" max="7170" width="27.8515625" style="597" customWidth="1"/>
    <col min="7171" max="7171" width="3.57421875" style="597" bestFit="1" customWidth="1"/>
    <col min="7172" max="7172" width="5.8515625" style="597" bestFit="1" customWidth="1"/>
    <col min="7173" max="7175" width="8.00390625" style="597" bestFit="1" customWidth="1"/>
    <col min="7176" max="7176" width="14.140625" style="597" bestFit="1" customWidth="1"/>
    <col min="7177" max="7424" width="9.140625" style="597" customWidth="1"/>
    <col min="7425" max="7425" width="10.140625" style="597" bestFit="1" customWidth="1"/>
    <col min="7426" max="7426" width="27.8515625" style="597" customWidth="1"/>
    <col min="7427" max="7427" width="3.57421875" style="597" bestFit="1" customWidth="1"/>
    <col min="7428" max="7428" width="5.8515625" style="597" bestFit="1" customWidth="1"/>
    <col min="7429" max="7431" width="8.00390625" style="597" bestFit="1" customWidth="1"/>
    <col min="7432" max="7432" width="14.140625" style="597" bestFit="1" customWidth="1"/>
    <col min="7433" max="7680" width="9.140625" style="597" customWidth="1"/>
    <col min="7681" max="7681" width="10.140625" style="597" bestFit="1" customWidth="1"/>
    <col min="7682" max="7682" width="27.8515625" style="597" customWidth="1"/>
    <col min="7683" max="7683" width="3.57421875" style="597" bestFit="1" customWidth="1"/>
    <col min="7684" max="7684" width="5.8515625" style="597" bestFit="1" customWidth="1"/>
    <col min="7685" max="7687" width="8.00390625" style="597" bestFit="1" customWidth="1"/>
    <col min="7688" max="7688" width="14.140625" style="597" bestFit="1" customWidth="1"/>
    <col min="7689" max="7936" width="9.140625" style="597" customWidth="1"/>
    <col min="7937" max="7937" width="10.140625" style="597" bestFit="1" customWidth="1"/>
    <col min="7938" max="7938" width="27.8515625" style="597" customWidth="1"/>
    <col min="7939" max="7939" width="3.57421875" style="597" bestFit="1" customWidth="1"/>
    <col min="7940" max="7940" width="5.8515625" style="597" bestFit="1" customWidth="1"/>
    <col min="7941" max="7943" width="8.00390625" style="597" bestFit="1" customWidth="1"/>
    <col min="7944" max="7944" width="14.140625" style="597" bestFit="1" customWidth="1"/>
    <col min="7945" max="8192" width="9.140625" style="597" customWidth="1"/>
    <col min="8193" max="8193" width="10.140625" style="597" bestFit="1" customWidth="1"/>
    <col min="8194" max="8194" width="27.8515625" style="597" customWidth="1"/>
    <col min="8195" max="8195" width="3.57421875" style="597" bestFit="1" customWidth="1"/>
    <col min="8196" max="8196" width="5.8515625" style="597" bestFit="1" customWidth="1"/>
    <col min="8197" max="8199" width="8.00390625" style="597" bestFit="1" customWidth="1"/>
    <col min="8200" max="8200" width="14.140625" style="597" bestFit="1" customWidth="1"/>
    <col min="8201" max="8448" width="9.140625" style="597" customWidth="1"/>
    <col min="8449" max="8449" width="10.140625" style="597" bestFit="1" customWidth="1"/>
    <col min="8450" max="8450" width="27.8515625" style="597" customWidth="1"/>
    <col min="8451" max="8451" width="3.57421875" style="597" bestFit="1" customWidth="1"/>
    <col min="8452" max="8452" width="5.8515625" style="597" bestFit="1" customWidth="1"/>
    <col min="8453" max="8455" width="8.00390625" style="597" bestFit="1" customWidth="1"/>
    <col min="8456" max="8456" width="14.140625" style="597" bestFit="1" customWidth="1"/>
    <col min="8457" max="8704" width="9.140625" style="597" customWidth="1"/>
    <col min="8705" max="8705" width="10.140625" style="597" bestFit="1" customWidth="1"/>
    <col min="8706" max="8706" width="27.8515625" style="597" customWidth="1"/>
    <col min="8707" max="8707" width="3.57421875" style="597" bestFit="1" customWidth="1"/>
    <col min="8708" max="8708" width="5.8515625" style="597" bestFit="1" customWidth="1"/>
    <col min="8709" max="8711" width="8.00390625" style="597" bestFit="1" customWidth="1"/>
    <col min="8712" max="8712" width="14.140625" style="597" bestFit="1" customWidth="1"/>
    <col min="8713" max="8960" width="9.140625" style="597" customWidth="1"/>
    <col min="8961" max="8961" width="10.140625" style="597" bestFit="1" customWidth="1"/>
    <col min="8962" max="8962" width="27.8515625" style="597" customWidth="1"/>
    <col min="8963" max="8963" width="3.57421875" style="597" bestFit="1" customWidth="1"/>
    <col min="8964" max="8964" width="5.8515625" style="597" bestFit="1" customWidth="1"/>
    <col min="8965" max="8967" width="8.00390625" style="597" bestFit="1" customWidth="1"/>
    <col min="8968" max="8968" width="14.140625" style="597" bestFit="1" customWidth="1"/>
    <col min="8969" max="9216" width="9.140625" style="597" customWidth="1"/>
    <col min="9217" max="9217" width="10.140625" style="597" bestFit="1" customWidth="1"/>
    <col min="9218" max="9218" width="27.8515625" style="597" customWidth="1"/>
    <col min="9219" max="9219" width="3.57421875" style="597" bestFit="1" customWidth="1"/>
    <col min="9220" max="9220" width="5.8515625" style="597" bestFit="1" customWidth="1"/>
    <col min="9221" max="9223" width="8.00390625" style="597" bestFit="1" customWidth="1"/>
    <col min="9224" max="9224" width="14.140625" style="597" bestFit="1" customWidth="1"/>
    <col min="9225" max="9472" width="9.140625" style="597" customWidth="1"/>
    <col min="9473" max="9473" width="10.140625" style="597" bestFit="1" customWidth="1"/>
    <col min="9474" max="9474" width="27.8515625" style="597" customWidth="1"/>
    <col min="9475" max="9475" width="3.57421875" style="597" bestFit="1" customWidth="1"/>
    <col min="9476" max="9476" width="5.8515625" style="597" bestFit="1" customWidth="1"/>
    <col min="9477" max="9479" width="8.00390625" style="597" bestFit="1" customWidth="1"/>
    <col min="9480" max="9480" width="14.140625" style="597" bestFit="1" customWidth="1"/>
    <col min="9481" max="9728" width="9.140625" style="597" customWidth="1"/>
    <col min="9729" max="9729" width="10.140625" style="597" bestFit="1" customWidth="1"/>
    <col min="9730" max="9730" width="27.8515625" style="597" customWidth="1"/>
    <col min="9731" max="9731" width="3.57421875" style="597" bestFit="1" customWidth="1"/>
    <col min="9732" max="9732" width="5.8515625" style="597" bestFit="1" customWidth="1"/>
    <col min="9733" max="9735" width="8.00390625" style="597" bestFit="1" customWidth="1"/>
    <col min="9736" max="9736" width="14.140625" style="597" bestFit="1" customWidth="1"/>
    <col min="9737" max="9984" width="9.140625" style="597" customWidth="1"/>
    <col min="9985" max="9985" width="10.140625" style="597" bestFit="1" customWidth="1"/>
    <col min="9986" max="9986" width="27.8515625" style="597" customWidth="1"/>
    <col min="9987" max="9987" width="3.57421875" style="597" bestFit="1" customWidth="1"/>
    <col min="9988" max="9988" width="5.8515625" style="597" bestFit="1" customWidth="1"/>
    <col min="9989" max="9991" width="8.00390625" style="597" bestFit="1" customWidth="1"/>
    <col min="9992" max="9992" width="14.140625" style="597" bestFit="1" customWidth="1"/>
    <col min="9993" max="10240" width="9.140625" style="597" customWidth="1"/>
    <col min="10241" max="10241" width="10.140625" style="597" bestFit="1" customWidth="1"/>
    <col min="10242" max="10242" width="27.8515625" style="597" customWidth="1"/>
    <col min="10243" max="10243" width="3.57421875" style="597" bestFit="1" customWidth="1"/>
    <col min="10244" max="10244" width="5.8515625" style="597" bestFit="1" customWidth="1"/>
    <col min="10245" max="10247" width="8.00390625" style="597" bestFit="1" customWidth="1"/>
    <col min="10248" max="10248" width="14.140625" style="597" bestFit="1" customWidth="1"/>
    <col min="10249" max="10496" width="9.140625" style="597" customWidth="1"/>
    <col min="10497" max="10497" width="10.140625" style="597" bestFit="1" customWidth="1"/>
    <col min="10498" max="10498" width="27.8515625" style="597" customWidth="1"/>
    <col min="10499" max="10499" width="3.57421875" style="597" bestFit="1" customWidth="1"/>
    <col min="10500" max="10500" width="5.8515625" style="597" bestFit="1" customWidth="1"/>
    <col min="10501" max="10503" width="8.00390625" style="597" bestFit="1" customWidth="1"/>
    <col min="10504" max="10504" width="14.140625" style="597" bestFit="1" customWidth="1"/>
    <col min="10505" max="10752" width="9.140625" style="597" customWidth="1"/>
    <col min="10753" max="10753" width="10.140625" style="597" bestFit="1" customWidth="1"/>
    <col min="10754" max="10754" width="27.8515625" style="597" customWidth="1"/>
    <col min="10755" max="10755" width="3.57421875" style="597" bestFit="1" customWidth="1"/>
    <col min="10756" max="10756" width="5.8515625" style="597" bestFit="1" customWidth="1"/>
    <col min="10757" max="10759" width="8.00390625" style="597" bestFit="1" customWidth="1"/>
    <col min="10760" max="10760" width="14.140625" style="597" bestFit="1" customWidth="1"/>
    <col min="10761" max="11008" width="9.140625" style="597" customWidth="1"/>
    <col min="11009" max="11009" width="10.140625" style="597" bestFit="1" customWidth="1"/>
    <col min="11010" max="11010" width="27.8515625" style="597" customWidth="1"/>
    <col min="11011" max="11011" width="3.57421875" style="597" bestFit="1" customWidth="1"/>
    <col min="11012" max="11012" width="5.8515625" style="597" bestFit="1" customWidth="1"/>
    <col min="11013" max="11015" width="8.00390625" style="597" bestFit="1" customWidth="1"/>
    <col min="11016" max="11016" width="14.140625" style="597" bestFit="1" customWidth="1"/>
    <col min="11017" max="11264" width="9.140625" style="597" customWidth="1"/>
    <col min="11265" max="11265" width="10.140625" style="597" bestFit="1" customWidth="1"/>
    <col min="11266" max="11266" width="27.8515625" style="597" customWidth="1"/>
    <col min="11267" max="11267" width="3.57421875" style="597" bestFit="1" customWidth="1"/>
    <col min="11268" max="11268" width="5.8515625" style="597" bestFit="1" customWidth="1"/>
    <col min="11269" max="11271" width="8.00390625" style="597" bestFit="1" customWidth="1"/>
    <col min="11272" max="11272" width="14.140625" style="597" bestFit="1" customWidth="1"/>
    <col min="11273" max="11520" width="9.140625" style="597" customWidth="1"/>
    <col min="11521" max="11521" width="10.140625" style="597" bestFit="1" customWidth="1"/>
    <col min="11522" max="11522" width="27.8515625" style="597" customWidth="1"/>
    <col min="11523" max="11523" width="3.57421875" style="597" bestFit="1" customWidth="1"/>
    <col min="11524" max="11524" width="5.8515625" style="597" bestFit="1" customWidth="1"/>
    <col min="11525" max="11527" width="8.00390625" style="597" bestFit="1" customWidth="1"/>
    <col min="11528" max="11528" width="14.140625" style="597" bestFit="1" customWidth="1"/>
    <col min="11529" max="11776" width="9.140625" style="597" customWidth="1"/>
    <col min="11777" max="11777" width="10.140625" style="597" bestFit="1" customWidth="1"/>
    <col min="11778" max="11778" width="27.8515625" style="597" customWidth="1"/>
    <col min="11779" max="11779" width="3.57421875" style="597" bestFit="1" customWidth="1"/>
    <col min="11780" max="11780" width="5.8515625" style="597" bestFit="1" customWidth="1"/>
    <col min="11781" max="11783" width="8.00390625" style="597" bestFit="1" customWidth="1"/>
    <col min="11784" max="11784" width="14.140625" style="597" bestFit="1" customWidth="1"/>
    <col min="11785" max="12032" width="9.140625" style="597" customWidth="1"/>
    <col min="12033" max="12033" width="10.140625" style="597" bestFit="1" customWidth="1"/>
    <col min="12034" max="12034" width="27.8515625" style="597" customWidth="1"/>
    <col min="12035" max="12035" width="3.57421875" style="597" bestFit="1" customWidth="1"/>
    <col min="12036" max="12036" width="5.8515625" style="597" bestFit="1" customWidth="1"/>
    <col min="12037" max="12039" width="8.00390625" style="597" bestFit="1" customWidth="1"/>
    <col min="12040" max="12040" width="14.140625" style="597" bestFit="1" customWidth="1"/>
    <col min="12041" max="12288" width="9.140625" style="597" customWidth="1"/>
    <col min="12289" max="12289" width="10.140625" style="597" bestFit="1" customWidth="1"/>
    <col min="12290" max="12290" width="27.8515625" style="597" customWidth="1"/>
    <col min="12291" max="12291" width="3.57421875" style="597" bestFit="1" customWidth="1"/>
    <col min="12292" max="12292" width="5.8515625" style="597" bestFit="1" customWidth="1"/>
    <col min="12293" max="12295" width="8.00390625" style="597" bestFit="1" customWidth="1"/>
    <col min="12296" max="12296" width="14.140625" style="597" bestFit="1" customWidth="1"/>
    <col min="12297" max="12544" width="9.140625" style="597" customWidth="1"/>
    <col min="12545" max="12545" width="10.140625" style="597" bestFit="1" customWidth="1"/>
    <col min="12546" max="12546" width="27.8515625" style="597" customWidth="1"/>
    <col min="12547" max="12547" width="3.57421875" style="597" bestFit="1" customWidth="1"/>
    <col min="12548" max="12548" width="5.8515625" style="597" bestFit="1" customWidth="1"/>
    <col min="12549" max="12551" width="8.00390625" style="597" bestFit="1" customWidth="1"/>
    <col min="12552" max="12552" width="14.140625" style="597" bestFit="1" customWidth="1"/>
    <col min="12553" max="12800" width="9.140625" style="597" customWidth="1"/>
    <col min="12801" max="12801" width="10.140625" style="597" bestFit="1" customWidth="1"/>
    <col min="12802" max="12802" width="27.8515625" style="597" customWidth="1"/>
    <col min="12803" max="12803" width="3.57421875" style="597" bestFit="1" customWidth="1"/>
    <col min="12804" max="12804" width="5.8515625" style="597" bestFit="1" customWidth="1"/>
    <col min="12805" max="12807" width="8.00390625" style="597" bestFit="1" customWidth="1"/>
    <col min="12808" max="12808" width="14.140625" style="597" bestFit="1" customWidth="1"/>
    <col min="12809" max="13056" width="9.140625" style="597" customWidth="1"/>
    <col min="13057" max="13057" width="10.140625" style="597" bestFit="1" customWidth="1"/>
    <col min="13058" max="13058" width="27.8515625" style="597" customWidth="1"/>
    <col min="13059" max="13059" width="3.57421875" style="597" bestFit="1" customWidth="1"/>
    <col min="13060" max="13060" width="5.8515625" style="597" bestFit="1" customWidth="1"/>
    <col min="13061" max="13063" width="8.00390625" style="597" bestFit="1" customWidth="1"/>
    <col min="13064" max="13064" width="14.140625" style="597" bestFit="1" customWidth="1"/>
    <col min="13065" max="13312" width="9.140625" style="597" customWidth="1"/>
    <col min="13313" max="13313" width="10.140625" style="597" bestFit="1" customWidth="1"/>
    <col min="13314" max="13314" width="27.8515625" style="597" customWidth="1"/>
    <col min="13315" max="13315" width="3.57421875" style="597" bestFit="1" customWidth="1"/>
    <col min="13316" max="13316" width="5.8515625" style="597" bestFit="1" customWidth="1"/>
    <col min="13317" max="13319" width="8.00390625" style="597" bestFit="1" customWidth="1"/>
    <col min="13320" max="13320" width="14.140625" style="597" bestFit="1" customWidth="1"/>
    <col min="13321" max="13568" width="9.140625" style="597" customWidth="1"/>
    <col min="13569" max="13569" width="10.140625" style="597" bestFit="1" customWidth="1"/>
    <col min="13570" max="13570" width="27.8515625" style="597" customWidth="1"/>
    <col min="13571" max="13571" width="3.57421875" style="597" bestFit="1" customWidth="1"/>
    <col min="13572" max="13572" width="5.8515625" style="597" bestFit="1" customWidth="1"/>
    <col min="13573" max="13575" width="8.00390625" style="597" bestFit="1" customWidth="1"/>
    <col min="13576" max="13576" width="14.140625" style="597" bestFit="1" customWidth="1"/>
    <col min="13577" max="13824" width="9.140625" style="597" customWidth="1"/>
    <col min="13825" max="13825" width="10.140625" style="597" bestFit="1" customWidth="1"/>
    <col min="13826" max="13826" width="27.8515625" style="597" customWidth="1"/>
    <col min="13827" max="13827" width="3.57421875" style="597" bestFit="1" customWidth="1"/>
    <col min="13828" max="13828" width="5.8515625" style="597" bestFit="1" customWidth="1"/>
    <col min="13829" max="13831" width="8.00390625" style="597" bestFit="1" customWidth="1"/>
    <col min="13832" max="13832" width="14.140625" style="597" bestFit="1" customWidth="1"/>
    <col min="13833" max="14080" width="9.140625" style="597" customWidth="1"/>
    <col min="14081" max="14081" width="10.140625" style="597" bestFit="1" customWidth="1"/>
    <col min="14082" max="14082" width="27.8515625" style="597" customWidth="1"/>
    <col min="14083" max="14083" width="3.57421875" style="597" bestFit="1" customWidth="1"/>
    <col min="14084" max="14084" width="5.8515625" style="597" bestFit="1" customWidth="1"/>
    <col min="14085" max="14087" width="8.00390625" style="597" bestFit="1" customWidth="1"/>
    <col min="14088" max="14088" width="14.140625" style="597" bestFit="1" customWidth="1"/>
    <col min="14089" max="14336" width="9.140625" style="597" customWidth="1"/>
    <col min="14337" max="14337" width="10.140625" style="597" bestFit="1" customWidth="1"/>
    <col min="14338" max="14338" width="27.8515625" style="597" customWidth="1"/>
    <col min="14339" max="14339" width="3.57421875" style="597" bestFit="1" customWidth="1"/>
    <col min="14340" max="14340" width="5.8515625" style="597" bestFit="1" customWidth="1"/>
    <col min="14341" max="14343" width="8.00390625" style="597" bestFit="1" customWidth="1"/>
    <col min="14344" max="14344" width="14.140625" style="597" bestFit="1" customWidth="1"/>
    <col min="14345" max="14592" width="9.140625" style="597" customWidth="1"/>
    <col min="14593" max="14593" width="10.140625" style="597" bestFit="1" customWidth="1"/>
    <col min="14594" max="14594" width="27.8515625" style="597" customWidth="1"/>
    <col min="14595" max="14595" width="3.57421875" style="597" bestFit="1" customWidth="1"/>
    <col min="14596" max="14596" width="5.8515625" style="597" bestFit="1" customWidth="1"/>
    <col min="14597" max="14599" width="8.00390625" style="597" bestFit="1" customWidth="1"/>
    <col min="14600" max="14600" width="14.140625" style="597" bestFit="1" customWidth="1"/>
    <col min="14601" max="14848" width="9.140625" style="597" customWidth="1"/>
    <col min="14849" max="14849" width="10.140625" style="597" bestFit="1" customWidth="1"/>
    <col min="14850" max="14850" width="27.8515625" style="597" customWidth="1"/>
    <col min="14851" max="14851" width="3.57421875" style="597" bestFit="1" customWidth="1"/>
    <col min="14852" max="14852" width="5.8515625" style="597" bestFit="1" customWidth="1"/>
    <col min="14853" max="14855" width="8.00390625" style="597" bestFit="1" customWidth="1"/>
    <col min="14856" max="14856" width="14.140625" style="597" bestFit="1" customWidth="1"/>
    <col min="14857" max="15104" width="9.140625" style="597" customWidth="1"/>
    <col min="15105" max="15105" width="10.140625" style="597" bestFit="1" customWidth="1"/>
    <col min="15106" max="15106" width="27.8515625" style="597" customWidth="1"/>
    <col min="15107" max="15107" width="3.57421875" style="597" bestFit="1" customWidth="1"/>
    <col min="15108" max="15108" width="5.8515625" style="597" bestFit="1" customWidth="1"/>
    <col min="15109" max="15111" width="8.00390625" style="597" bestFit="1" customWidth="1"/>
    <col min="15112" max="15112" width="14.140625" style="597" bestFit="1" customWidth="1"/>
    <col min="15113" max="15360" width="9.140625" style="597" customWidth="1"/>
    <col min="15361" max="15361" width="10.140625" style="597" bestFit="1" customWidth="1"/>
    <col min="15362" max="15362" width="27.8515625" style="597" customWidth="1"/>
    <col min="15363" max="15363" width="3.57421875" style="597" bestFit="1" customWidth="1"/>
    <col min="15364" max="15364" width="5.8515625" style="597" bestFit="1" customWidth="1"/>
    <col min="15365" max="15367" width="8.00390625" style="597" bestFit="1" customWidth="1"/>
    <col min="15368" max="15368" width="14.140625" style="597" bestFit="1" customWidth="1"/>
    <col min="15369" max="15616" width="9.140625" style="597" customWidth="1"/>
    <col min="15617" max="15617" width="10.140625" style="597" bestFit="1" customWidth="1"/>
    <col min="15618" max="15618" width="27.8515625" style="597" customWidth="1"/>
    <col min="15619" max="15619" width="3.57421875" style="597" bestFit="1" customWidth="1"/>
    <col min="15620" max="15620" width="5.8515625" style="597" bestFit="1" customWidth="1"/>
    <col min="15621" max="15623" width="8.00390625" style="597" bestFit="1" customWidth="1"/>
    <col min="15624" max="15624" width="14.140625" style="597" bestFit="1" customWidth="1"/>
    <col min="15625" max="15872" width="9.140625" style="597" customWidth="1"/>
    <col min="15873" max="15873" width="10.140625" style="597" bestFit="1" customWidth="1"/>
    <col min="15874" max="15874" width="27.8515625" style="597" customWidth="1"/>
    <col min="15875" max="15875" width="3.57421875" style="597" bestFit="1" customWidth="1"/>
    <col min="15876" max="15876" width="5.8515625" style="597" bestFit="1" customWidth="1"/>
    <col min="15877" max="15879" width="8.00390625" style="597" bestFit="1" customWidth="1"/>
    <col min="15880" max="15880" width="14.140625" style="597" bestFit="1" customWidth="1"/>
    <col min="15881" max="16128" width="9.140625" style="597" customWidth="1"/>
    <col min="16129" max="16129" width="10.140625" style="597" bestFit="1" customWidth="1"/>
    <col min="16130" max="16130" width="27.8515625" style="597" customWidth="1"/>
    <col min="16131" max="16131" width="3.57421875" style="597" bestFit="1" customWidth="1"/>
    <col min="16132" max="16132" width="5.8515625" style="597" bestFit="1" customWidth="1"/>
    <col min="16133" max="16135" width="8.00390625" style="597" bestFit="1" customWidth="1"/>
    <col min="16136" max="16136" width="14.140625" style="597" bestFit="1" customWidth="1"/>
    <col min="16137" max="16384" width="9.140625" style="597" customWidth="1"/>
  </cols>
  <sheetData>
    <row r="1" spans="1:9" ht="15.75">
      <c r="A1" s="940" t="s">
        <v>5359</v>
      </c>
      <c r="B1" s="940"/>
      <c r="C1" s="940"/>
      <c r="D1" s="940"/>
      <c r="E1" s="940"/>
      <c r="F1" s="940"/>
      <c r="G1" s="940"/>
      <c r="H1" s="940"/>
      <c r="I1" s="940"/>
    </row>
    <row r="2" ht="14.25">
      <c r="B2" s="600" t="s">
        <v>5348</v>
      </c>
    </row>
    <row r="3" spans="1:9" ht="59.25" customHeight="1">
      <c r="A3" s="939" t="s">
        <v>5347</v>
      </c>
      <c r="B3" s="939"/>
      <c r="C3" s="939"/>
      <c r="D3" s="939"/>
      <c r="E3" s="939"/>
      <c r="F3" s="939"/>
      <c r="G3" s="939"/>
      <c r="H3" s="939"/>
      <c r="I3" s="939"/>
    </row>
    <row r="4" spans="4:8" ht="15">
      <c r="D4" s="938" t="s">
        <v>5342</v>
      </c>
      <c r="E4" s="938"/>
      <c r="F4" s="938"/>
      <c r="G4" s="938" t="s">
        <v>5343</v>
      </c>
      <c r="H4" s="938"/>
    </row>
    <row r="5" spans="1:9" ht="21">
      <c r="A5" s="679" t="s">
        <v>4063</v>
      </c>
      <c r="B5" s="680" t="s">
        <v>2813</v>
      </c>
      <c r="C5" s="680" t="s">
        <v>4064</v>
      </c>
      <c r="D5" s="681" t="s">
        <v>3830</v>
      </c>
      <c r="E5" s="681" t="s">
        <v>5344</v>
      </c>
      <c r="F5" s="681" t="s">
        <v>3432</v>
      </c>
      <c r="G5" s="681" t="s">
        <v>5344</v>
      </c>
      <c r="H5" s="681" t="s">
        <v>3432</v>
      </c>
      <c r="I5" s="682" t="s">
        <v>2815</v>
      </c>
    </row>
    <row r="6" spans="1:9" ht="14.25">
      <c r="A6" s="599" t="s">
        <v>3449</v>
      </c>
      <c r="B6" s="600" t="s">
        <v>4066</v>
      </c>
      <c r="C6" s="599" t="s">
        <v>3449</v>
      </c>
      <c r="D6" s="601"/>
      <c r="E6" s="601"/>
      <c r="F6" s="601"/>
      <c r="G6" s="601"/>
      <c r="H6" s="601"/>
      <c r="I6" s="601"/>
    </row>
    <row r="7" spans="1:9" ht="30" customHeight="1">
      <c r="A7" s="602" t="s">
        <v>3449</v>
      </c>
      <c r="B7" s="603" t="s">
        <v>4067</v>
      </c>
      <c r="C7" s="602" t="s">
        <v>3449</v>
      </c>
      <c r="D7" s="604"/>
      <c r="E7" s="604"/>
      <c r="F7" s="604"/>
      <c r="G7" s="604"/>
      <c r="H7" s="604"/>
      <c r="I7" s="604"/>
    </row>
    <row r="8" spans="1:9" ht="15">
      <c r="A8" s="594" t="s">
        <v>3449</v>
      </c>
      <c r="B8" s="595" t="s">
        <v>4068</v>
      </c>
      <c r="C8" s="594" t="s">
        <v>222</v>
      </c>
      <c r="D8" s="598">
        <v>1</v>
      </c>
      <c r="E8" s="683">
        <v>0</v>
      </c>
      <c r="F8" s="598">
        <f>D8*E8</f>
        <v>0</v>
      </c>
      <c r="G8" s="598"/>
      <c r="H8" s="598"/>
      <c r="I8" s="598">
        <f>SUM(F8,H8)</f>
        <v>0</v>
      </c>
    </row>
    <row r="9" spans="1:9" ht="23.25">
      <c r="A9" s="602" t="s">
        <v>3449</v>
      </c>
      <c r="B9" s="603" t="s">
        <v>4069</v>
      </c>
      <c r="C9" s="602" t="s">
        <v>3449</v>
      </c>
      <c r="D9" s="604"/>
      <c r="E9" s="684"/>
      <c r="F9" s="604"/>
      <c r="G9" s="604"/>
      <c r="H9" s="604"/>
      <c r="I9" s="604"/>
    </row>
    <row r="10" spans="1:9" ht="15">
      <c r="A10" s="594" t="s">
        <v>3449</v>
      </c>
      <c r="B10" s="595" t="s">
        <v>4070</v>
      </c>
      <c r="C10" s="594" t="s">
        <v>222</v>
      </c>
      <c r="D10" s="598">
        <v>8</v>
      </c>
      <c r="E10" s="683">
        <v>0</v>
      </c>
      <c r="F10" s="598">
        <f aca="true" t="shared" si="0" ref="F10:F69">D10*E10</f>
        <v>0</v>
      </c>
      <c r="G10" s="598"/>
      <c r="H10" s="598"/>
      <c r="I10" s="598">
        <f aca="true" t="shared" si="1" ref="I10:I18">SUM(F10,H10)</f>
        <v>0</v>
      </c>
    </row>
    <row r="11" spans="1:9" ht="15">
      <c r="A11" s="602" t="s">
        <v>3449</v>
      </c>
      <c r="B11" s="603" t="s">
        <v>4071</v>
      </c>
      <c r="C11" s="602" t="s">
        <v>3449</v>
      </c>
      <c r="D11" s="604"/>
      <c r="E11" s="684"/>
      <c r="F11" s="604"/>
      <c r="G11" s="604"/>
      <c r="H11" s="604"/>
      <c r="I11" s="604"/>
    </row>
    <row r="12" spans="1:9" ht="15">
      <c r="A12" s="594" t="s">
        <v>3449</v>
      </c>
      <c r="B12" s="595" t="s">
        <v>4072</v>
      </c>
      <c r="C12" s="594" t="s">
        <v>222</v>
      </c>
      <c r="D12" s="598">
        <v>2</v>
      </c>
      <c r="E12" s="683">
        <v>0</v>
      </c>
      <c r="F12" s="598">
        <f t="shared" si="0"/>
        <v>0</v>
      </c>
      <c r="G12" s="598"/>
      <c r="H12" s="598"/>
      <c r="I12" s="598">
        <f t="shared" si="1"/>
        <v>0</v>
      </c>
    </row>
    <row r="13" spans="1:9" ht="23.25">
      <c r="A13" s="602" t="s">
        <v>3449</v>
      </c>
      <c r="B13" s="603" t="s">
        <v>4073</v>
      </c>
      <c r="C13" s="602" t="s">
        <v>3449</v>
      </c>
      <c r="D13" s="604"/>
      <c r="E13" s="604"/>
      <c r="F13" s="604"/>
      <c r="G13" s="604"/>
      <c r="H13" s="604"/>
      <c r="I13" s="604"/>
    </row>
    <row r="14" spans="1:9" ht="15">
      <c r="A14" s="594" t="s">
        <v>3449</v>
      </c>
      <c r="B14" s="595" t="s">
        <v>4072</v>
      </c>
      <c r="C14" s="594" t="s">
        <v>222</v>
      </c>
      <c r="D14" s="598">
        <v>1</v>
      </c>
      <c r="E14" s="683">
        <v>0</v>
      </c>
      <c r="F14" s="598">
        <f t="shared" si="0"/>
        <v>0</v>
      </c>
      <c r="G14" s="598"/>
      <c r="H14" s="598"/>
      <c r="I14" s="598">
        <f t="shared" si="1"/>
        <v>0</v>
      </c>
    </row>
    <row r="15" spans="1:9" ht="15">
      <c r="A15" s="602" t="s">
        <v>3449</v>
      </c>
      <c r="B15" s="603" t="s">
        <v>4074</v>
      </c>
      <c r="C15" s="602" t="s">
        <v>3449</v>
      </c>
      <c r="D15" s="604"/>
      <c r="E15" s="604"/>
      <c r="F15" s="604"/>
      <c r="G15" s="604"/>
      <c r="H15" s="604"/>
      <c r="I15" s="604"/>
    </row>
    <row r="16" spans="1:9" ht="15">
      <c r="A16" s="594" t="s">
        <v>3449</v>
      </c>
      <c r="B16" s="595" t="s">
        <v>4075</v>
      </c>
      <c r="C16" s="594" t="s">
        <v>222</v>
      </c>
      <c r="D16" s="598">
        <v>1</v>
      </c>
      <c r="E16" s="683">
        <v>0</v>
      </c>
      <c r="F16" s="598">
        <f t="shared" si="0"/>
        <v>0</v>
      </c>
      <c r="G16" s="598"/>
      <c r="H16" s="598"/>
      <c r="I16" s="598">
        <f t="shared" si="1"/>
        <v>0</v>
      </c>
    </row>
    <row r="17" spans="1:9" ht="15">
      <c r="A17" s="602" t="s">
        <v>3449</v>
      </c>
      <c r="B17" s="603" t="s">
        <v>4076</v>
      </c>
      <c r="C17" s="602" t="s">
        <v>3449</v>
      </c>
      <c r="D17" s="604"/>
      <c r="E17" s="604"/>
      <c r="F17" s="604"/>
      <c r="G17" s="604"/>
      <c r="H17" s="604"/>
      <c r="I17" s="604"/>
    </row>
    <row r="18" spans="1:9" ht="15">
      <c r="A18" s="594" t="s">
        <v>3449</v>
      </c>
      <c r="B18" s="595" t="s">
        <v>4072</v>
      </c>
      <c r="C18" s="594" t="s">
        <v>222</v>
      </c>
      <c r="D18" s="598">
        <v>1</v>
      </c>
      <c r="E18" s="683">
        <v>0</v>
      </c>
      <c r="F18" s="598">
        <f t="shared" si="0"/>
        <v>0</v>
      </c>
      <c r="G18" s="598"/>
      <c r="H18" s="598"/>
      <c r="I18" s="598">
        <f t="shared" si="1"/>
        <v>0</v>
      </c>
    </row>
    <row r="19" spans="1:9" ht="14.25">
      <c r="A19" s="599" t="s">
        <v>3449</v>
      </c>
      <c r="B19" s="600" t="s">
        <v>4077</v>
      </c>
      <c r="C19" s="599" t="s">
        <v>3449</v>
      </c>
      <c r="D19" s="601"/>
      <c r="E19" s="601"/>
      <c r="F19" s="614">
        <f>SUM(F8:F18)</f>
        <v>0</v>
      </c>
      <c r="G19" s="614"/>
      <c r="H19" s="614">
        <f>SUM(H8:H18)</f>
        <v>0</v>
      </c>
      <c r="I19" s="601">
        <f>SUM(I8:I18)</f>
        <v>0</v>
      </c>
    </row>
    <row r="20" spans="1:9" ht="15">
      <c r="A20" s="594" t="s">
        <v>3449</v>
      </c>
      <c r="B20" s="595" t="s">
        <v>3449</v>
      </c>
      <c r="C20" s="594" t="s">
        <v>3449</v>
      </c>
      <c r="D20" s="598"/>
      <c r="E20" s="598"/>
      <c r="F20" s="598"/>
      <c r="G20" s="598"/>
      <c r="H20" s="598"/>
      <c r="I20" s="598"/>
    </row>
    <row r="21" spans="1:9" ht="14.25">
      <c r="A21" s="599" t="s">
        <v>3449</v>
      </c>
      <c r="B21" s="600" t="s">
        <v>4078</v>
      </c>
      <c r="C21" s="599" t="s">
        <v>3449</v>
      </c>
      <c r="D21" s="601"/>
      <c r="E21" s="601"/>
      <c r="F21" s="601"/>
      <c r="G21" s="601"/>
      <c r="H21" s="601"/>
      <c r="I21" s="601"/>
    </row>
    <row r="22" spans="1:9" ht="15">
      <c r="A22" s="594" t="s">
        <v>3449</v>
      </c>
      <c r="B22" s="595" t="s">
        <v>4066</v>
      </c>
      <c r="C22" s="594" t="s">
        <v>222</v>
      </c>
      <c r="D22" s="598">
        <v>1</v>
      </c>
      <c r="E22" s="683">
        <v>0</v>
      </c>
      <c r="F22" s="598">
        <f t="shared" si="0"/>
        <v>0</v>
      </c>
      <c r="G22" s="598"/>
      <c r="H22" s="598"/>
      <c r="I22" s="607">
        <f aca="true" t="shared" si="2" ref="I22">SUM(F22,H22)</f>
        <v>0</v>
      </c>
    </row>
    <row r="23" spans="1:9" ht="15">
      <c r="A23" s="594" t="s">
        <v>3449</v>
      </c>
      <c r="B23" s="595" t="s">
        <v>3449</v>
      </c>
      <c r="C23" s="594" t="s">
        <v>3449</v>
      </c>
      <c r="D23" s="598"/>
      <c r="E23" s="598"/>
      <c r="F23" s="598"/>
      <c r="G23" s="598"/>
      <c r="H23" s="598"/>
      <c r="I23" s="598"/>
    </row>
    <row r="24" spans="1:9" ht="15">
      <c r="A24" s="605" t="s">
        <v>3449</v>
      </c>
      <c r="B24" s="606" t="s">
        <v>4079</v>
      </c>
      <c r="C24" s="605" t="s">
        <v>3449</v>
      </c>
      <c r="D24" s="607"/>
      <c r="E24" s="607"/>
      <c r="F24" s="607"/>
      <c r="G24" s="607"/>
      <c r="H24" s="607"/>
      <c r="I24" s="607"/>
    </row>
    <row r="25" spans="1:9" ht="15">
      <c r="A25" s="602" t="s">
        <v>4080</v>
      </c>
      <c r="B25" s="603" t="s">
        <v>4081</v>
      </c>
      <c r="C25" s="602" t="s">
        <v>3449</v>
      </c>
      <c r="D25" s="604"/>
      <c r="E25" s="604"/>
      <c r="F25" s="604"/>
      <c r="G25" s="604"/>
      <c r="H25" s="604"/>
      <c r="I25" s="604"/>
    </row>
    <row r="26" spans="1:9" ht="15">
      <c r="A26" s="594" t="s">
        <v>4082</v>
      </c>
      <c r="B26" s="595" t="s">
        <v>4083</v>
      </c>
      <c r="C26" s="594" t="s">
        <v>3449</v>
      </c>
      <c r="D26" s="598"/>
      <c r="E26" s="598"/>
      <c r="F26" s="598"/>
      <c r="G26" s="598"/>
      <c r="H26" s="598"/>
      <c r="I26" s="598"/>
    </row>
    <row r="27" spans="1:9" ht="21.75">
      <c r="A27" s="594" t="s">
        <v>3449</v>
      </c>
      <c r="B27" s="595" t="s">
        <v>4084</v>
      </c>
      <c r="C27" s="594" t="s">
        <v>3449</v>
      </c>
      <c r="D27" s="598"/>
      <c r="E27" s="598"/>
      <c r="F27" s="598"/>
      <c r="G27" s="598"/>
      <c r="H27" s="598"/>
      <c r="I27" s="598"/>
    </row>
    <row r="28" spans="1:9" ht="15">
      <c r="A28" s="602" t="s">
        <v>4085</v>
      </c>
      <c r="B28" s="603" t="s">
        <v>4086</v>
      </c>
      <c r="C28" s="602" t="s">
        <v>3449</v>
      </c>
      <c r="D28" s="604"/>
      <c r="E28" s="604"/>
      <c r="F28" s="604"/>
      <c r="G28" s="604"/>
      <c r="H28" s="604"/>
      <c r="I28" s="604"/>
    </row>
    <row r="29" spans="1:9" ht="21.75">
      <c r="A29" s="594" t="s">
        <v>4087</v>
      </c>
      <c r="B29" s="595" t="s">
        <v>4088</v>
      </c>
      <c r="C29" s="594" t="s">
        <v>222</v>
      </c>
      <c r="D29" s="598">
        <v>1</v>
      </c>
      <c r="E29" s="683">
        <v>0</v>
      </c>
      <c r="F29" s="598">
        <f t="shared" si="0"/>
        <v>0</v>
      </c>
      <c r="G29" s="683">
        <v>0</v>
      </c>
      <c r="H29" s="685">
        <f aca="true" t="shared" si="3" ref="H29:H72">D29*G29</f>
        <v>0</v>
      </c>
      <c r="I29" s="598">
        <f aca="true" t="shared" si="4" ref="I29:I38">SUM(F29,H29)</f>
        <v>0</v>
      </c>
    </row>
    <row r="30" spans="1:9" ht="15">
      <c r="A30" s="602" t="s">
        <v>4089</v>
      </c>
      <c r="B30" s="603" t="s">
        <v>4090</v>
      </c>
      <c r="C30" s="602" t="s">
        <v>3449</v>
      </c>
      <c r="D30" s="604"/>
      <c r="E30" s="604"/>
      <c r="F30" s="604"/>
      <c r="G30" s="685"/>
      <c r="H30" s="604"/>
      <c r="I30" s="604"/>
    </row>
    <row r="31" spans="1:9" ht="15">
      <c r="A31" s="594" t="s">
        <v>4091</v>
      </c>
      <c r="B31" s="595" t="s">
        <v>4092</v>
      </c>
      <c r="C31" s="594" t="s">
        <v>222</v>
      </c>
      <c r="D31" s="598">
        <v>1</v>
      </c>
      <c r="E31" s="683">
        <v>0</v>
      </c>
      <c r="F31" s="598">
        <f t="shared" si="0"/>
        <v>0</v>
      </c>
      <c r="G31" s="683">
        <v>0</v>
      </c>
      <c r="H31" s="685">
        <f t="shared" si="3"/>
        <v>0</v>
      </c>
      <c r="I31" s="598">
        <f t="shared" si="4"/>
        <v>0</v>
      </c>
    </row>
    <row r="32" spans="1:9" ht="15">
      <c r="A32" s="602" t="s">
        <v>4093</v>
      </c>
      <c r="B32" s="603" t="s">
        <v>4094</v>
      </c>
      <c r="C32" s="602" t="s">
        <v>3449</v>
      </c>
      <c r="D32" s="687"/>
      <c r="E32" s="687"/>
      <c r="F32" s="687"/>
      <c r="G32" s="687"/>
      <c r="H32" s="687"/>
      <c r="I32" s="687"/>
    </row>
    <row r="33" spans="1:9" ht="15">
      <c r="A33" s="594" t="s">
        <v>4095</v>
      </c>
      <c r="B33" s="595" t="s">
        <v>4096</v>
      </c>
      <c r="C33" s="686" t="s">
        <v>222</v>
      </c>
      <c r="D33" s="689">
        <v>1</v>
      </c>
      <c r="E33" s="690">
        <v>0</v>
      </c>
      <c r="F33" s="689">
        <f t="shared" si="0"/>
        <v>0</v>
      </c>
      <c r="G33" s="690">
        <v>0</v>
      </c>
      <c r="H33" s="696">
        <f t="shared" si="3"/>
        <v>0</v>
      </c>
      <c r="I33" s="689">
        <f t="shared" si="4"/>
        <v>0</v>
      </c>
    </row>
    <row r="34" spans="1:9" ht="15">
      <c r="A34" s="594" t="s">
        <v>4097</v>
      </c>
      <c r="B34" s="595" t="s">
        <v>4098</v>
      </c>
      <c r="C34" s="686" t="s">
        <v>222</v>
      </c>
      <c r="D34" s="689">
        <v>1</v>
      </c>
      <c r="E34" s="690">
        <v>0</v>
      </c>
      <c r="F34" s="689">
        <f t="shared" si="0"/>
        <v>0</v>
      </c>
      <c r="G34" s="690">
        <v>0</v>
      </c>
      <c r="H34" s="696">
        <f t="shared" si="3"/>
        <v>0</v>
      </c>
      <c r="I34" s="689">
        <f t="shared" si="4"/>
        <v>0</v>
      </c>
    </row>
    <row r="35" spans="1:9" ht="15">
      <c r="A35" s="602" t="s">
        <v>4099</v>
      </c>
      <c r="B35" s="603" t="s">
        <v>4100</v>
      </c>
      <c r="C35" s="602" t="s">
        <v>3449</v>
      </c>
      <c r="D35" s="688"/>
      <c r="E35" s="693"/>
      <c r="F35" s="693"/>
      <c r="G35" s="693"/>
      <c r="H35" s="693"/>
      <c r="I35" s="693"/>
    </row>
    <row r="36" spans="1:9" ht="15">
      <c r="A36" s="594" t="s">
        <v>4101</v>
      </c>
      <c r="B36" s="595" t="s">
        <v>4102</v>
      </c>
      <c r="C36" s="594" t="s">
        <v>222</v>
      </c>
      <c r="D36" s="691">
        <v>2</v>
      </c>
      <c r="E36" s="690">
        <v>0</v>
      </c>
      <c r="F36" s="689">
        <f t="shared" si="0"/>
        <v>0</v>
      </c>
      <c r="G36" s="690">
        <v>0</v>
      </c>
      <c r="H36" s="696">
        <f t="shared" si="3"/>
        <v>0</v>
      </c>
      <c r="I36" s="689">
        <f t="shared" si="4"/>
        <v>0</v>
      </c>
    </row>
    <row r="37" spans="1:9" ht="15">
      <c r="A37" s="602" t="s">
        <v>4103</v>
      </c>
      <c r="B37" s="603" t="s">
        <v>4104</v>
      </c>
      <c r="C37" s="602" t="s">
        <v>3449</v>
      </c>
      <c r="D37" s="692"/>
      <c r="E37" s="695"/>
      <c r="F37" s="695"/>
      <c r="G37" s="695"/>
      <c r="H37" s="696"/>
      <c r="I37" s="695"/>
    </row>
    <row r="38" spans="1:9" ht="15">
      <c r="A38" s="594" t="s">
        <v>4105</v>
      </c>
      <c r="B38" s="595" t="s">
        <v>4106</v>
      </c>
      <c r="C38" s="594" t="s">
        <v>222</v>
      </c>
      <c r="D38" s="691">
        <v>1</v>
      </c>
      <c r="E38" s="690">
        <v>0</v>
      </c>
      <c r="F38" s="689">
        <f t="shared" si="0"/>
        <v>0</v>
      </c>
      <c r="G38" s="690">
        <v>0</v>
      </c>
      <c r="H38" s="696">
        <f t="shared" si="3"/>
        <v>0</v>
      </c>
      <c r="I38" s="689">
        <f t="shared" si="4"/>
        <v>0</v>
      </c>
    </row>
    <row r="39" spans="1:9" ht="15">
      <c r="A39" s="605" t="s">
        <v>3449</v>
      </c>
      <c r="B39" s="606" t="s">
        <v>4107</v>
      </c>
      <c r="C39" s="605" t="s">
        <v>3449</v>
      </c>
      <c r="D39" s="607"/>
      <c r="E39" s="694"/>
      <c r="F39" s="694">
        <f>SUM(F29:F38)</f>
        <v>0</v>
      </c>
      <c r="G39" s="694"/>
      <c r="H39" s="694">
        <f>SUM(H29:H38)</f>
        <v>0</v>
      </c>
      <c r="I39" s="694">
        <f>SUM(I29:I38)</f>
        <v>0</v>
      </c>
    </row>
    <row r="40" spans="1:9" ht="15">
      <c r="A40" s="594" t="s">
        <v>3449</v>
      </c>
      <c r="B40" s="595" t="s">
        <v>3449</v>
      </c>
      <c r="C40" s="594" t="s">
        <v>3449</v>
      </c>
      <c r="D40" s="598"/>
      <c r="E40" s="598"/>
      <c r="F40" s="598"/>
      <c r="G40" s="598"/>
      <c r="H40" s="598"/>
      <c r="I40" s="598"/>
    </row>
    <row r="41" spans="1:9" ht="15">
      <c r="A41" s="605" t="s">
        <v>3449</v>
      </c>
      <c r="B41" s="606" t="s">
        <v>4108</v>
      </c>
      <c r="C41" s="605" t="s">
        <v>3449</v>
      </c>
      <c r="D41" s="607"/>
      <c r="E41" s="607"/>
      <c r="F41" s="607"/>
      <c r="G41" s="607"/>
      <c r="H41" s="607"/>
      <c r="I41" s="607"/>
    </row>
    <row r="42" spans="1:9" ht="23.25">
      <c r="A42" s="602" t="s">
        <v>4109</v>
      </c>
      <c r="B42" s="603" t="s">
        <v>4110</v>
      </c>
      <c r="C42" s="602" t="s">
        <v>3449</v>
      </c>
      <c r="D42" s="604"/>
      <c r="E42" s="604"/>
      <c r="F42" s="604"/>
      <c r="G42" s="604"/>
      <c r="H42" s="604"/>
      <c r="I42" s="604"/>
    </row>
    <row r="43" spans="1:9" ht="15">
      <c r="A43" s="594" t="s">
        <v>4111</v>
      </c>
      <c r="B43" s="595" t="s">
        <v>4112</v>
      </c>
      <c r="C43" s="594" t="s">
        <v>222</v>
      </c>
      <c r="D43" s="598">
        <v>8</v>
      </c>
      <c r="E43" s="690">
        <v>0</v>
      </c>
      <c r="F43" s="598">
        <f t="shared" si="0"/>
        <v>0</v>
      </c>
      <c r="G43" s="690">
        <v>0</v>
      </c>
      <c r="H43" s="696">
        <f t="shared" si="3"/>
        <v>0</v>
      </c>
      <c r="I43" s="598">
        <f aca="true" t="shared" si="5" ref="I43:I66">SUM(F43,H43)</f>
        <v>0</v>
      </c>
    </row>
    <row r="44" spans="1:9" ht="23.25">
      <c r="A44" s="602" t="s">
        <v>4113</v>
      </c>
      <c r="B44" s="603" t="s">
        <v>4114</v>
      </c>
      <c r="C44" s="602" t="s">
        <v>3449</v>
      </c>
      <c r="D44" s="604"/>
      <c r="E44" s="604"/>
      <c r="F44" s="604"/>
      <c r="G44" s="604"/>
      <c r="H44" s="604"/>
      <c r="I44" s="604"/>
    </row>
    <row r="45" spans="1:9" ht="15">
      <c r="A45" s="594" t="s">
        <v>4115</v>
      </c>
      <c r="B45" s="595" t="s">
        <v>4116</v>
      </c>
      <c r="C45" s="594" t="s">
        <v>222</v>
      </c>
      <c r="D45" s="598">
        <v>6</v>
      </c>
      <c r="E45" s="690">
        <v>0</v>
      </c>
      <c r="F45" s="598">
        <f t="shared" si="0"/>
        <v>0</v>
      </c>
      <c r="G45" s="690">
        <v>0</v>
      </c>
      <c r="H45" s="696">
        <f t="shared" si="3"/>
        <v>0</v>
      </c>
      <c r="I45" s="598">
        <f t="shared" si="5"/>
        <v>0</v>
      </c>
    </row>
    <row r="46" spans="1:9" ht="23.25">
      <c r="A46" s="602" t="s">
        <v>4117</v>
      </c>
      <c r="B46" s="603" t="s">
        <v>4118</v>
      </c>
      <c r="C46" s="602" t="s">
        <v>3449</v>
      </c>
      <c r="D46" s="604"/>
      <c r="E46" s="604"/>
      <c r="F46" s="604"/>
      <c r="G46" s="604"/>
      <c r="H46" s="604"/>
      <c r="I46" s="604"/>
    </row>
    <row r="47" spans="1:9" ht="15">
      <c r="A47" s="594" t="s">
        <v>4119</v>
      </c>
      <c r="B47" s="595" t="s">
        <v>4120</v>
      </c>
      <c r="C47" s="594" t="s">
        <v>222</v>
      </c>
      <c r="D47" s="598">
        <v>4</v>
      </c>
      <c r="E47" s="690">
        <v>0</v>
      </c>
      <c r="F47" s="598">
        <f t="shared" si="0"/>
        <v>0</v>
      </c>
      <c r="G47" s="690">
        <v>0</v>
      </c>
      <c r="H47" s="696">
        <f t="shared" si="3"/>
        <v>0</v>
      </c>
      <c r="I47" s="598">
        <f t="shared" si="5"/>
        <v>0</v>
      </c>
    </row>
    <row r="48" spans="1:9" ht="15">
      <c r="A48" s="602" t="s">
        <v>4121</v>
      </c>
      <c r="B48" s="603" t="s">
        <v>4122</v>
      </c>
      <c r="C48" s="602" t="s">
        <v>3449</v>
      </c>
      <c r="D48" s="604"/>
      <c r="E48" s="604"/>
      <c r="F48" s="604"/>
      <c r="G48" s="604"/>
      <c r="H48" s="604"/>
      <c r="I48" s="604"/>
    </row>
    <row r="49" spans="1:9" ht="15">
      <c r="A49" s="594" t="s">
        <v>4123</v>
      </c>
      <c r="B49" s="595" t="s">
        <v>4124</v>
      </c>
      <c r="C49" s="594" t="s">
        <v>222</v>
      </c>
      <c r="D49" s="598">
        <v>4</v>
      </c>
      <c r="E49" s="690">
        <v>0</v>
      </c>
      <c r="F49" s="598">
        <f t="shared" si="0"/>
        <v>0</v>
      </c>
      <c r="G49" s="690">
        <v>0</v>
      </c>
      <c r="H49" s="696">
        <f t="shared" si="3"/>
        <v>0</v>
      </c>
      <c r="I49" s="598">
        <f t="shared" si="5"/>
        <v>0</v>
      </c>
    </row>
    <row r="50" spans="1:9" ht="15">
      <c r="A50" s="602" t="s">
        <v>4125</v>
      </c>
      <c r="B50" s="603" t="s">
        <v>4126</v>
      </c>
      <c r="C50" s="602" t="s">
        <v>3449</v>
      </c>
      <c r="D50" s="604"/>
      <c r="E50" s="604"/>
      <c r="F50" s="604"/>
      <c r="G50" s="604"/>
      <c r="H50" s="604"/>
      <c r="I50" s="604"/>
    </row>
    <row r="51" spans="1:9" ht="15">
      <c r="A51" s="594" t="s">
        <v>4127</v>
      </c>
      <c r="B51" s="595" t="s">
        <v>4128</v>
      </c>
      <c r="C51" s="594" t="s">
        <v>222</v>
      </c>
      <c r="D51" s="598">
        <v>4</v>
      </c>
      <c r="E51" s="690">
        <v>0</v>
      </c>
      <c r="F51" s="598">
        <f t="shared" si="0"/>
        <v>0</v>
      </c>
      <c r="G51" s="690">
        <v>0</v>
      </c>
      <c r="H51" s="696">
        <f t="shared" si="3"/>
        <v>0</v>
      </c>
      <c r="I51" s="598">
        <f t="shared" si="5"/>
        <v>0</v>
      </c>
    </row>
    <row r="52" spans="1:9" ht="23.25">
      <c r="A52" s="602" t="s">
        <v>4129</v>
      </c>
      <c r="B52" s="603" t="s">
        <v>4130</v>
      </c>
      <c r="C52" s="602" t="s">
        <v>3449</v>
      </c>
      <c r="D52" s="604"/>
      <c r="E52" s="604"/>
      <c r="F52" s="604"/>
      <c r="G52" s="604"/>
      <c r="H52" s="604"/>
      <c r="I52" s="604"/>
    </row>
    <row r="53" spans="1:9" ht="15">
      <c r="A53" s="594" t="s">
        <v>4131</v>
      </c>
      <c r="B53" s="595" t="s">
        <v>4132</v>
      </c>
      <c r="C53" s="594" t="s">
        <v>222</v>
      </c>
      <c r="D53" s="598">
        <v>6</v>
      </c>
      <c r="E53" s="690">
        <v>0</v>
      </c>
      <c r="F53" s="598">
        <f t="shared" si="0"/>
        <v>0</v>
      </c>
      <c r="G53" s="598"/>
      <c r="H53" s="598"/>
      <c r="I53" s="598">
        <f t="shared" si="5"/>
        <v>0</v>
      </c>
    </row>
    <row r="54" spans="1:9" ht="15">
      <c r="A54" s="602" t="s">
        <v>4133</v>
      </c>
      <c r="B54" s="603" t="s">
        <v>4134</v>
      </c>
      <c r="C54" s="602" t="s">
        <v>3449</v>
      </c>
      <c r="D54" s="604"/>
      <c r="E54" s="604"/>
      <c r="F54" s="604"/>
      <c r="G54" s="604"/>
      <c r="H54" s="604"/>
      <c r="I54" s="604"/>
    </row>
    <row r="55" spans="1:9" ht="15">
      <c r="A55" s="594" t="s">
        <v>4135</v>
      </c>
      <c r="B55" s="595" t="s">
        <v>4136</v>
      </c>
      <c r="C55" s="594" t="s">
        <v>222</v>
      </c>
      <c r="D55" s="598">
        <v>17</v>
      </c>
      <c r="E55" s="690">
        <v>0</v>
      </c>
      <c r="F55" s="598">
        <f t="shared" si="0"/>
        <v>0</v>
      </c>
      <c r="G55" s="690">
        <v>0</v>
      </c>
      <c r="H55" s="696">
        <f t="shared" si="3"/>
        <v>0</v>
      </c>
      <c r="I55" s="598">
        <f t="shared" si="5"/>
        <v>0</v>
      </c>
    </row>
    <row r="56" spans="1:9" ht="23.25">
      <c r="A56" s="602" t="s">
        <v>4137</v>
      </c>
      <c r="B56" s="603" t="s">
        <v>4138</v>
      </c>
      <c r="C56" s="602" t="s">
        <v>3449</v>
      </c>
      <c r="D56" s="604"/>
      <c r="E56" s="604"/>
      <c r="F56" s="604"/>
      <c r="G56" s="604"/>
      <c r="H56" s="604"/>
      <c r="I56" s="604"/>
    </row>
    <row r="57" spans="1:9" ht="15">
      <c r="A57" s="594" t="s">
        <v>4139</v>
      </c>
      <c r="B57" s="595" t="s">
        <v>4140</v>
      </c>
      <c r="C57" s="594" t="s">
        <v>222</v>
      </c>
      <c r="D57" s="598">
        <v>1</v>
      </c>
      <c r="E57" s="690">
        <v>0</v>
      </c>
      <c r="F57" s="598">
        <f t="shared" si="0"/>
        <v>0</v>
      </c>
      <c r="G57" s="690">
        <v>0</v>
      </c>
      <c r="H57" s="696">
        <f t="shared" si="3"/>
        <v>0</v>
      </c>
      <c r="I57" s="598">
        <f t="shared" si="5"/>
        <v>0</v>
      </c>
    </row>
    <row r="58" spans="1:9" ht="15">
      <c r="A58" s="602" t="s">
        <v>4137</v>
      </c>
      <c r="B58" s="603" t="s">
        <v>4141</v>
      </c>
      <c r="C58" s="602" t="s">
        <v>3449</v>
      </c>
      <c r="D58" s="604"/>
      <c r="E58" s="604"/>
      <c r="F58" s="604"/>
      <c r="G58" s="604"/>
      <c r="H58" s="604"/>
      <c r="I58" s="604"/>
    </row>
    <row r="59" spans="1:9" ht="15">
      <c r="A59" s="594" t="s">
        <v>4142</v>
      </c>
      <c r="B59" s="595" t="s">
        <v>4143</v>
      </c>
      <c r="C59" s="594" t="s">
        <v>222</v>
      </c>
      <c r="D59" s="598">
        <v>2</v>
      </c>
      <c r="E59" s="690">
        <v>0</v>
      </c>
      <c r="F59" s="598">
        <f t="shared" si="0"/>
        <v>0</v>
      </c>
      <c r="G59" s="690">
        <v>0</v>
      </c>
      <c r="H59" s="696">
        <f t="shared" si="3"/>
        <v>0</v>
      </c>
      <c r="I59" s="598">
        <f t="shared" si="5"/>
        <v>0</v>
      </c>
    </row>
    <row r="60" spans="1:9" ht="23.25">
      <c r="A60" s="602" t="s">
        <v>4144</v>
      </c>
      <c r="B60" s="603" t="s">
        <v>5345</v>
      </c>
      <c r="C60" s="602" t="s">
        <v>3449</v>
      </c>
      <c r="D60" s="604"/>
      <c r="E60" s="604"/>
      <c r="F60" s="604"/>
      <c r="G60" s="604"/>
      <c r="H60" s="604"/>
      <c r="I60" s="604"/>
    </row>
    <row r="61" spans="1:9" ht="15">
      <c r="A61" s="594" t="s">
        <v>4145</v>
      </c>
      <c r="B61" s="595" t="s">
        <v>4146</v>
      </c>
      <c r="C61" s="594" t="s">
        <v>222</v>
      </c>
      <c r="D61" s="598">
        <v>2</v>
      </c>
      <c r="E61" s="598"/>
      <c r="F61" s="598"/>
      <c r="G61" s="598"/>
      <c r="H61" s="598"/>
      <c r="I61" s="598"/>
    </row>
    <row r="62" spans="1:9" ht="15">
      <c r="A62" s="594" t="s">
        <v>4147</v>
      </c>
      <c r="B62" s="595" t="s">
        <v>4148</v>
      </c>
      <c r="C62" s="594" t="s">
        <v>222</v>
      </c>
      <c r="D62" s="598">
        <v>3</v>
      </c>
      <c r="E62" s="598"/>
      <c r="F62" s="598"/>
      <c r="G62" s="598"/>
      <c r="H62" s="598"/>
      <c r="I62" s="598"/>
    </row>
    <row r="63" spans="1:9" ht="23.25">
      <c r="A63" s="602" t="s">
        <v>4149</v>
      </c>
      <c r="B63" s="603" t="s">
        <v>5346</v>
      </c>
      <c r="C63" s="602" t="s">
        <v>3449</v>
      </c>
      <c r="D63" s="604"/>
      <c r="E63" s="604"/>
      <c r="F63" s="604"/>
      <c r="G63" s="604"/>
      <c r="H63" s="604"/>
      <c r="I63" s="604"/>
    </row>
    <row r="64" spans="1:9" ht="15">
      <c r="A64" s="594" t="s">
        <v>4150</v>
      </c>
      <c r="B64" s="595" t="s">
        <v>4151</v>
      </c>
      <c r="C64" s="594" t="s">
        <v>222</v>
      </c>
      <c r="D64" s="598">
        <v>5</v>
      </c>
      <c r="E64" s="690">
        <v>0</v>
      </c>
      <c r="F64" s="598">
        <f t="shared" si="0"/>
        <v>0</v>
      </c>
      <c r="G64" s="690">
        <v>0</v>
      </c>
      <c r="H64" s="696">
        <f t="shared" si="3"/>
        <v>0</v>
      </c>
      <c r="I64" s="598">
        <f t="shared" si="5"/>
        <v>0</v>
      </c>
    </row>
    <row r="65" spans="1:9" ht="15">
      <c r="A65" s="602" t="s">
        <v>4152</v>
      </c>
      <c r="B65" s="603" t="s">
        <v>4153</v>
      </c>
      <c r="C65" s="602" t="s">
        <v>3449</v>
      </c>
      <c r="D65" s="604"/>
      <c r="E65" s="604"/>
      <c r="F65" s="604"/>
      <c r="G65" s="604"/>
      <c r="H65" s="604"/>
      <c r="I65" s="604">
        <f t="shared" si="5"/>
        <v>0</v>
      </c>
    </row>
    <row r="66" spans="1:9" ht="15">
      <c r="A66" s="594" t="s">
        <v>4154</v>
      </c>
      <c r="B66" s="595" t="s">
        <v>4155</v>
      </c>
      <c r="C66" s="594" t="s">
        <v>222</v>
      </c>
      <c r="D66" s="598">
        <v>1</v>
      </c>
      <c r="E66" s="690">
        <v>0</v>
      </c>
      <c r="F66" s="598">
        <f t="shared" si="0"/>
        <v>0</v>
      </c>
      <c r="G66" s="690">
        <v>0</v>
      </c>
      <c r="H66" s="696">
        <f t="shared" si="3"/>
        <v>0</v>
      </c>
      <c r="I66" s="598">
        <f t="shared" si="5"/>
        <v>0</v>
      </c>
    </row>
    <row r="67" spans="1:9" ht="15">
      <c r="A67" s="605" t="s">
        <v>3449</v>
      </c>
      <c r="B67" s="606" t="s">
        <v>4156</v>
      </c>
      <c r="C67" s="605" t="s">
        <v>3449</v>
      </c>
      <c r="D67" s="607"/>
      <c r="E67" s="607"/>
      <c r="F67" s="607">
        <f>SUM(F43:F66)</f>
        <v>0</v>
      </c>
      <c r="G67" s="607"/>
      <c r="H67" s="607">
        <f>SUM(H43:H66)</f>
        <v>0</v>
      </c>
      <c r="I67" s="607">
        <f>SUM(I43:I66)</f>
        <v>0</v>
      </c>
    </row>
    <row r="68" spans="1:9" ht="14.25">
      <c r="A68" s="599" t="s">
        <v>3449</v>
      </c>
      <c r="B68" s="600" t="s">
        <v>4157</v>
      </c>
      <c r="C68" s="599" t="s">
        <v>3449</v>
      </c>
      <c r="D68" s="601"/>
      <c r="E68" s="601"/>
      <c r="F68" s="601">
        <f aca="true" t="shared" si="6" ref="F68:H68">SUM(F67,F39,F22)</f>
        <v>0</v>
      </c>
      <c r="G68" s="601"/>
      <c r="H68" s="601">
        <f t="shared" si="6"/>
        <v>0</v>
      </c>
      <c r="I68" s="601">
        <f>SUM(I67,I39,I22)</f>
        <v>0</v>
      </c>
    </row>
    <row r="69" spans="1:9" ht="15">
      <c r="A69" s="594" t="s">
        <v>3449</v>
      </c>
      <c r="B69" s="595" t="s">
        <v>3449</v>
      </c>
      <c r="C69" s="594" t="s">
        <v>3449</v>
      </c>
      <c r="D69" s="598"/>
      <c r="E69" s="598"/>
      <c r="F69" s="598">
        <f t="shared" si="0"/>
        <v>0</v>
      </c>
      <c r="G69" s="598"/>
      <c r="H69" s="598"/>
      <c r="I69" s="598"/>
    </row>
    <row r="70" spans="1:9" ht="14.25">
      <c r="A70" s="599" t="s">
        <v>3449</v>
      </c>
      <c r="B70" s="600" t="s">
        <v>4158</v>
      </c>
      <c r="C70" s="599" t="s">
        <v>3449</v>
      </c>
      <c r="D70" s="601"/>
      <c r="E70" s="601"/>
      <c r="F70" s="601"/>
      <c r="G70" s="601"/>
      <c r="H70" s="601"/>
      <c r="I70" s="601"/>
    </row>
    <row r="71" spans="1:9" ht="15">
      <c r="A71" s="605" t="s">
        <v>3449</v>
      </c>
      <c r="B71" s="606" t="s">
        <v>4159</v>
      </c>
      <c r="C71" s="605" t="s">
        <v>3449</v>
      </c>
      <c r="D71" s="607"/>
      <c r="E71" s="607"/>
      <c r="F71" s="607"/>
      <c r="G71" s="607"/>
      <c r="H71" s="607"/>
      <c r="I71" s="607"/>
    </row>
    <row r="72" spans="1:9" ht="15">
      <c r="A72" s="594" t="s">
        <v>4160</v>
      </c>
      <c r="B72" s="595" t="s">
        <v>4161</v>
      </c>
      <c r="C72" s="594" t="s">
        <v>222</v>
      </c>
      <c r="D72" s="598">
        <v>45</v>
      </c>
      <c r="E72" s="598"/>
      <c r="F72" s="598"/>
      <c r="G72" s="690">
        <v>0</v>
      </c>
      <c r="H72" s="598">
        <f t="shared" si="3"/>
        <v>0</v>
      </c>
      <c r="I72" s="598">
        <f aca="true" t="shared" si="7" ref="I72:I75">SUM(F72,H72)</f>
        <v>0</v>
      </c>
    </row>
    <row r="73" spans="1:9" ht="15">
      <c r="A73" s="594" t="s">
        <v>4162</v>
      </c>
      <c r="B73" s="595" t="s">
        <v>4163</v>
      </c>
      <c r="C73" s="594" t="s">
        <v>222</v>
      </c>
      <c r="D73" s="598">
        <v>1</v>
      </c>
      <c r="E73" s="598"/>
      <c r="F73" s="598"/>
      <c r="G73" s="690">
        <v>0</v>
      </c>
      <c r="H73" s="598">
        <f aca="true" t="shared" si="8" ref="H73:H135">D73*G73</f>
        <v>0</v>
      </c>
      <c r="I73" s="598">
        <f t="shared" si="7"/>
        <v>0</v>
      </c>
    </row>
    <row r="74" spans="1:9" ht="15">
      <c r="A74" s="594" t="s">
        <v>4162</v>
      </c>
      <c r="B74" s="595" t="s">
        <v>4164</v>
      </c>
      <c r="C74" s="594" t="s">
        <v>222</v>
      </c>
      <c r="D74" s="598">
        <v>1</v>
      </c>
      <c r="E74" s="598"/>
      <c r="F74" s="598"/>
      <c r="G74" s="690">
        <v>0</v>
      </c>
      <c r="H74" s="598">
        <f t="shared" si="8"/>
        <v>0</v>
      </c>
      <c r="I74" s="598">
        <f t="shared" si="7"/>
        <v>0</v>
      </c>
    </row>
    <row r="75" spans="1:9" ht="15">
      <c r="A75" s="594" t="s">
        <v>4162</v>
      </c>
      <c r="B75" s="595" t="s">
        <v>4165</v>
      </c>
      <c r="C75" s="594" t="s">
        <v>222</v>
      </c>
      <c r="D75" s="598">
        <v>1</v>
      </c>
      <c r="E75" s="598"/>
      <c r="F75" s="598"/>
      <c r="G75" s="690">
        <v>0</v>
      </c>
      <c r="H75" s="598">
        <f t="shared" si="8"/>
        <v>0</v>
      </c>
      <c r="I75" s="598">
        <f t="shared" si="7"/>
        <v>0</v>
      </c>
    </row>
    <row r="76" spans="1:9" ht="15">
      <c r="A76" s="605" t="s">
        <v>3449</v>
      </c>
      <c r="B76" s="606" t="s">
        <v>4166</v>
      </c>
      <c r="C76" s="605" t="s">
        <v>3449</v>
      </c>
      <c r="D76" s="607"/>
      <c r="E76" s="607"/>
      <c r="F76" s="607">
        <f>SUM(F72:F75)</f>
        <v>0</v>
      </c>
      <c r="G76" s="607"/>
      <c r="H76" s="607">
        <f>SUM(H72:H75)</f>
        <v>0</v>
      </c>
      <c r="I76" s="607">
        <f>SUM(I72:I75)</f>
        <v>0</v>
      </c>
    </row>
    <row r="77" spans="1:9" ht="15">
      <c r="A77" s="594" t="s">
        <v>3449</v>
      </c>
      <c r="B77" s="595" t="s">
        <v>3449</v>
      </c>
      <c r="C77" s="594" t="s">
        <v>3449</v>
      </c>
      <c r="D77" s="598"/>
      <c r="E77" s="598"/>
      <c r="F77" s="598"/>
      <c r="G77" s="598"/>
      <c r="H77" s="598"/>
      <c r="I77" s="598"/>
    </row>
    <row r="78" spans="1:9" ht="15">
      <c r="A78" s="605" t="s">
        <v>3449</v>
      </c>
      <c r="B78" s="606" t="s">
        <v>4167</v>
      </c>
      <c r="C78" s="605" t="s">
        <v>3449</v>
      </c>
      <c r="D78" s="607"/>
      <c r="E78" s="607"/>
      <c r="F78" s="607"/>
      <c r="G78" s="607"/>
      <c r="H78" s="607"/>
      <c r="I78" s="607"/>
    </row>
    <row r="79" spans="1:9" ht="15">
      <c r="A79" s="602" t="s">
        <v>4168</v>
      </c>
      <c r="B79" s="603" t="s">
        <v>4169</v>
      </c>
      <c r="C79" s="602" t="s">
        <v>3449</v>
      </c>
      <c r="D79" s="604"/>
      <c r="E79" s="604"/>
      <c r="F79" s="604"/>
      <c r="G79" s="604"/>
      <c r="H79" s="604"/>
      <c r="I79" s="604"/>
    </row>
    <row r="80" spans="1:9" ht="15">
      <c r="A80" s="594" t="s">
        <v>4170</v>
      </c>
      <c r="B80" s="595" t="s">
        <v>4171</v>
      </c>
      <c r="C80" s="594" t="s">
        <v>48</v>
      </c>
      <c r="D80" s="598">
        <v>2</v>
      </c>
      <c r="E80" s="598"/>
      <c r="F80" s="598"/>
      <c r="G80" s="690">
        <v>0</v>
      </c>
      <c r="H80" s="598">
        <f t="shared" si="8"/>
        <v>0</v>
      </c>
      <c r="I80" s="598">
        <f aca="true" t="shared" si="9" ref="I80:I81">SUM(F80,H80)</f>
        <v>0</v>
      </c>
    </row>
    <row r="81" spans="1:9" ht="15">
      <c r="A81" s="594" t="s">
        <v>4172</v>
      </c>
      <c r="B81" s="595" t="s">
        <v>4173</v>
      </c>
      <c r="C81" s="594" t="s">
        <v>48</v>
      </c>
      <c r="D81" s="598">
        <v>5</v>
      </c>
      <c r="E81" s="598"/>
      <c r="F81" s="598"/>
      <c r="G81" s="690">
        <v>0</v>
      </c>
      <c r="H81" s="598">
        <f t="shared" si="8"/>
        <v>0</v>
      </c>
      <c r="I81" s="598">
        <f t="shared" si="9"/>
        <v>0</v>
      </c>
    </row>
    <row r="82" spans="1:9" ht="15">
      <c r="A82" s="605" t="s">
        <v>3449</v>
      </c>
      <c r="B82" s="606" t="s">
        <v>4174</v>
      </c>
      <c r="C82" s="605" t="s">
        <v>3449</v>
      </c>
      <c r="D82" s="607"/>
      <c r="E82" s="607"/>
      <c r="F82" s="607">
        <f>SUM(F80:F81)</f>
        <v>0</v>
      </c>
      <c r="G82" s="607"/>
      <c r="H82" s="607">
        <f>SUM(H80:H81)</f>
        <v>0</v>
      </c>
      <c r="I82" s="607">
        <f>SUM(I80:I81)</f>
        <v>0</v>
      </c>
    </row>
    <row r="83" spans="1:9" ht="15">
      <c r="A83" s="594" t="s">
        <v>3449</v>
      </c>
      <c r="B83" s="595" t="s">
        <v>3449</v>
      </c>
      <c r="C83" s="594" t="s">
        <v>3449</v>
      </c>
      <c r="D83" s="598"/>
      <c r="E83" s="598"/>
      <c r="F83" s="598"/>
      <c r="G83" s="598"/>
      <c r="H83" s="598"/>
      <c r="I83" s="598"/>
    </row>
    <row r="84" spans="1:9" ht="15">
      <c r="A84" s="605" t="s">
        <v>3449</v>
      </c>
      <c r="B84" s="606" t="s">
        <v>4175</v>
      </c>
      <c r="C84" s="605" t="s">
        <v>3449</v>
      </c>
      <c r="D84" s="607"/>
      <c r="E84" s="607"/>
      <c r="F84" s="607"/>
      <c r="G84" s="607"/>
      <c r="H84" s="607"/>
      <c r="I84" s="607"/>
    </row>
    <row r="85" spans="1:9" ht="15">
      <c r="A85" s="602" t="s">
        <v>4176</v>
      </c>
      <c r="B85" s="603" t="s">
        <v>4177</v>
      </c>
      <c r="C85" s="602" t="s">
        <v>3449</v>
      </c>
      <c r="D85" s="604"/>
      <c r="E85" s="604"/>
      <c r="F85" s="604"/>
      <c r="G85" s="604"/>
      <c r="H85" s="604"/>
      <c r="I85" s="604"/>
    </row>
    <row r="86" spans="1:9" ht="15">
      <c r="A86" s="594" t="s">
        <v>4178</v>
      </c>
      <c r="B86" s="595" t="s">
        <v>4179</v>
      </c>
      <c r="C86" s="594" t="s">
        <v>222</v>
      </c>
      <c r="D86" s="598">
        <v>1</v>
      </c>
      <c r="E86" s="598"/>
      <c r="F86" s="598"/>
      <c r="G86" s="690">
        <v>0</v>
      </c>
      <c r="H86" s="598">
        <f t="shared" si="8"/>
        <v>0</v>
      </c>
      <c r="I86" s="598">
        <f aca="true" t="shared" si="10" ref="I86">SUM(F86,H86)</f>
        <v>0</v>
      </c>
    </row>
    <row r="87" spans="1:9" ht="23.25">
      <c r="A87" s="602" t="s">
        <v>4129</v>
      </c>
      <c r="B87" s="603" t="s">
        <v>4130</v>
      </c>
      <c r="C87" s="602" t="s">
        <v>3449</v>
      </c>
      <c r="D87" s="604"/>
      <c r="E87" s="604"/>
      <c r="F87" s="604"/>
      <c r="G87" s="604"/>
      <c r="H87" s="604"/>
      <c r="I87" s="604"/>
    </row>
    <row r="88" spans="1:9" ht="15">
      <c r="A88" s="594" t="s">
        <v>4131</v>
      </c>
      <c r="B88" s="595" t="s">
        <v>4180</v>
      </c>
      <c r="C88" s="594" t="s">
        <v>222</v>
      </c>
      <c r="D88" s="598">
        <v>15</v>
      </c>
      <c r="E88" s="690">
        <v>0</v>
      </c>
      <c r="F88" s="598">
        <f aca="true" t="shared" si="11" ref="F88:F135">D88*E88</f>
        <v>0</v>
      </c>
      <c r="G88" s="690">
        <v>0</v>
      </c>
      <c r="H88" s="598">
        <f t="shared" si="8"/>
        <v>0</v>
      </c>
      <c r="I88" s="598">
        <f aca="true" t="shared" si="12" ref="I88">SUM(F88,H88)</f>
        <v>0</v>
      </c>
    </row>
    <row r="89" spans="1:9" ht="15">
      <c r="A89" s="602" t="s">
        <v>4133</v>
      </c>
      <c r="B89" s="603" t="s">
        <v>4134</v>
      </c>
      <c r="C89" s="602" t="s">
        <v>3449</v>
      </c>
      <c r="D89" s="604"/>
      <c r="E89" s="604"/>
      <c r="F89" s="604"/>
      <c r="G89" s="604"/>
      <c r="H89" s="604"/>
      <c r="I89" s="604"/>
    </row>
    <row r="90" spans="1:9" ht="15">
      <c r="A90" s="594" t="s">
        <v>4135</v>
      </c>
      <c r="B90" s="595" t="s">
        <v>4136</v>
      </c>
      <c r="C90" s="594" t="s">
        <v>222</v>
      </c>
      <c r="D90" s="598">
        <v>30</v>
      </c>
      <c r="E90" s="690">
        <v>0</v>
      </c>
      <c r="F90" s="598">
        <f t="shared" si="11"/>
        <v>0</v>
      </c>
      <c r="G90" s="690">
        <v>0</v>
      </c>
      <c r="H90" s="598">
        <f t="shared" si="8"/>
        <v>0</v>
      </c>
      <c r="I90" s="598">
        <f aca="true" t="shared" si="13" ref="I90:I94">SUM(F90,H90)</f>
        <v>0</v>
      </c>
    </row>
    <row r="91" spans="1:9" ht="15">
      <c r="A91" s="594" t="s">
        <v>4181</v>
      </c>
      <c r="B91" s="595" t="s">
        <v>4182</v>
      </c>
      <c r="C91" s="594" t="s">
        <v>222</v>
      </c>
      <c r="D91" s="598">
        <v>20</v>
      </c>
      <c r="E91" s="690">
        <v>0</v>
      </c>
      <c r="F91" s="598">
        <f t="shared" si="11"/>
        <v>0</v>
      </c>
      <c r="G91" s="690">
        <v>0</v>
      </c>
      <c r="H91" s="598">
        <f t="shared" si="8"/>
        <v>0</v>
      </c>
      <c r="I91" s="598">
        <f t="shared" si="13"/>
        <v>0</v>
      </c>
    </row>
    <row r="92" spans="1:9" ht="15">
      <c r="A92" s="594" t="s">
        <v>4183</v>
      </c>
      <c r="B92" s="595" t="s">
        <v>4184</v>
      </c>
      <c r="C92" s="594" t="s">
        <v>222</v>
      </c>
      <c r="D92" s="598">
        <v>5</v>
      </c>
      <c r="E92" s="690">
        <v>0</v>
      </c>
      <c r="F92" s="598">
        <f t="shared" si="11"/>
        <v>0</v>
      </c>
      <c r="G92" s="690">
        <v>0</v>
      </c>
      <c r="H92" s="598">
        <f t="shared" si="8"/>
        <v>0</v>
      </c>
      <c r="I92" s="598">
        <f t="shared" si="13"/>
        <v>0</v>
      </c>
    </row>
    <row r="93" spans="1:9" ht="15">
      <c r="A93" s="594" t="s">
        <v>4185</v>
      </c>
      <c r="B93" s="595" t="s">
        <v>4186</v>
      </c>
      <c r="C93" s="594" t="s">
        <v>222</v>
      </c>
      <c r="D93" s="598">
        <v>10</v>
      </c>
      <c r="E93" s="690">
        <v>0</v>
      </c>
      <c r="F93" s="598">
        <f t="shared" si="11"/>
        <v>0</v>
      </c>
      <c r="G93" s="690">
        <v>0</v>
      </c>
      <c r="H93" s="598">
        <f t="shared" si="8"/>
        <v>0</v>
      </c>
      <c r="I93" s="598">
        <f t="shared" si="13"/>
        <v>0</v>
      </c>
    </row>
    <row r="94" spans="1:9" ht="15">
      <c r="A94" s="594" t="s">
        <v>4187</v>
      </c>
      <c r="B94" s="595" t="s">
        <v>4188</v>
      </c>
      <c r="C94" s="594" t="s">
        <v>222</v>
      </c>
      <c r="D94" s="598">
        <v>2</v>
      </c>
      <c r="E94" s="690">
        <v>0</v>
      </c>
      <c r="F94" s="598">
        <f t="shared" si="11"/>
        <v>0</v>
      </c>
      <c r="G94" s="690">
        <v>0</v>
      </c>
      <c r="H94" s="598">
        <f t="shared" si="8"/>
        <v>0</v>
      </c>
      <c r="I94" s="598">
        <f t="shared" si="13"/>
        <v>0</v>
      </c>
    </row>
    <row r="95" spans="1:9" ht="15">
      <c r="A95" s="602" t="s">
        <v>4189</v>
      </c>
      <c r="B95" s="603" t="s">
        <v>4190</v>
      </c>
      <c r="C95" s="602" t="s">
        <v>3449</v>
      </c>
      <c r="D95" s="604"/>
      <c r="E95" s="604"/>
      <c r="F95" s="604"/>
      <c r="G95" s="604"/>
      <c r="H95" s="604"/>
      <c r="I95" s="604"/>
    </row>
    <row r="96" spans="1:9" ht="15">
      <c r="A96" s="594" t="s">
        <v>4191</v>
      </c>
      <c r="B96" s="595" t="s">
        <v>4192</v>
      </c>
      <c r="C96" s="594" t="s">
        <v>222</v>
      </c>
      <c r="D96" s="598">
        <v>6</v>
      </c>
      <c r="E96" s="690">
        <v>0</v>
      </c>
      <c r="F96" s="598">
        <f t="shared" si="11"/>
        <v>0</v>
      </c>
      <c r="G96" s="690">
        <v>0</v>
      </c>
      <c r="H96" s="598">
        <f t="shared" si="8"/>
        <v>0</v>
      </c>
      <c r="I96" s="598">
        <f aca="true" t="shared" si="14" ref="I96">SUM(F96,H96)</f>
        <v>0</v>
      </c>
    </row>
    <row r="97" spans="1:9" ht="15">
      <c r="A97" s="605" t="s">
        <v>3449</v>
      </c>
      <c r="B97" s="606" t="s">
        <v>4193</v>
      </c>
      <c r="C97" s="605" t="s">
        <v>3449</v>
      </c>
      <c r="D97" s="607"/>
      <c r="E97" s="607"/>
      <c r="F97" s="607">
        <f>SUM(F86:F96)</f>
        <v>0</v>
      </c>
      <c r="G97" s="607"/>
      <c r="H97" s="607">
        <f>SUM(H86:H96)</f>
        <v>0</v>
      </c>
      <c r="I97" s="607">
        <f>SUM(I86:I96)</f>
        <v>0</v>
      </c>
    </row>
    <row r="98" spans="1:9" ht="15">
      <c r="A98" s="594" t="s">
        <v>3449</v>
      </c>
      <c r="B98" s="595" t="s">
        <v>3449</v>
      </c>
      <c r="C98" s="594" t="s">
        <v>3449</v>
      </c>
      <c r="D98" s="598"/>
      <c r="E98" s="598"/>
      <c r="F98" s="598"/>
      <c r="G98" s="598"/>
      <c r="H98" s="598"/>
      <c r="I98" s="598"/>
    </row>
    <row r="99" spans="1:9" ht="15">
      <c r="A99" s="605" t="s">
        <v>3449</v>
      </c>
      <c r="B99" s="606" t="s">
        <v>4194</v>
      </c>
      <c r="C99" s="605" t="s">
        <v>3449</v>
      </c>
      <c r="D99" s="607"/>
      <c r="E99" s="607"/>
      <c r="F99" s="607"/>
      <c r="G99" s="607"/>
      <c r="H99" s="607"/>
      <c r="I99" s="607"/>
    </row>
    <row r="100" spans="1:9" ht="15">
      <c r="A100" s="602" t="s">
        <v>4195</v>
      </c>
      <c r="B100" s="603" t="s">
        <v>4196</v>
      </c>
      <c r="C100" s="602" t="s">
        <v>3449</v>
      </c>
      <c r="D100" s="604"/>
      <c r="E100" s="604"/>
      <c r="F100" s="604"/>
      <c r="G100" s="604"/>
      <c r="H100" s="604"/>
      <c r="I100" s="604"/>
    </row>
    <row r="101" spans="1:9" ht="15">
      <c r="A101" s="594" t="s">
        <v>4197</v>
      </c>
      <c r="B101" s="595" t="s">
        <v>4198</v>
      </c>
      <c r="C101" s="594" t="s">
        <v>694</v>
      </c>
      <c r="D101" s="598">
        <v>5</v>
      </c>
      <c r="E101" s="690">
        <v>0</v>
      </c>
      <c r="F101" s="598">
        <f t="shared" si="11"/>
        <v>0</v>
      </c>
      <c r="G101" s="690">
        <v>0</v>
      </c>
      <c r="H101" s="598">
        <f t="shared" si="8"/>
        <v>0</v>
      </c>
      <c r="I101" s="598">
        <f aca="true" t="shared" si="15" ref="I101:I119">SUM(F101,H101)</f>
        <v>0</v>
      </c>
    </row>
    <row r="102" spans="1:9" ht="15">
      <c r="A102" s="602" t="s">
        <v>4199</v>
      </c>
      <c r="B102" s="603" t="s">
        <v>4196</v>
      </c>
      <c r="C102" s="602" t="s">
        <v>3449</v>
      </c>
      <c r="D102" s="604"/>
      <c r="E102" s="604"/>
      <c r="F102" s="604"/>
      <c r="G102" s="604"/>
      <c r="H102" s="604"/>
      <c r="I102" s="604"/>
    </row>
    <row r="103" spans="1:9" ht="15">
      <c r="A103" s="594" t="s">
        <v>4200</v>
      </c>
      <c r="B103" s="595" t="s">
        <v>4201</v>
      </c>
      <c r="C103" s="594" t="s">
        <v>694</v>
      </c>
      <c r="D103" s="598">
        <v>119</v>
      </c>
      <c r="E103" s="690">
        <v>0</v>
      </c>
      <c r="F103" s="598">
        <f t="shared" si="11"/>
        <v>0</v>
      </c>
      <c r="G103" s="690">
        <v>0</v>
      </c>
      <c r="H103" s="598">
        <f t="shared" si="8"/>
        <v>0</v>
      </c>
      <c r="I103" s="598">
        <f t="shared" si="15"/>
        <v>0</v>
      </c>
    </row>
    <row r="104" spans="1:9" ht="15">
      <c r="A104" s="594" t="s">
        <v>4202</v>
      </c>
      <c r="B104" s="595" t="s">
        <v>4203</v>
      </c>
      <c r="C104" s="594" t="s">
        <v>694</v>
      </c>
      <c r="D104" s="598">
        <v>8</v>
      </c>
      <c r="E104" s="690">
        <v>0</v>
      </c>
      <c r="F104" s="598">
        <f t="shared" si="11"/>
        <v>0</v>
      </c>
      <c r="G104" s="690">
        <v>0</v>
      </c>
      <c r="H104" s="598">
        <f t="shared" si="8"/>
        <v>0</v>
      </c>
      <c r="I104" s="598">
        <f t="shared" si="15"/>
        <v>0</v>
      </c>
    </row>
    <row r="105" spans="1:9" ht="15">
      <c r="A105" s="602" t="s">
        <v>4204</v>
      </c>
      <c r="B105" s="603" t="s">
        <v>4205</v>
      </c>
      <c r="C105" s="602" t="s">
        <v>3449</v>
      </c>
      <c r="D105" s="604"/>
      <c r="E105" s="604"/>
      <c r="F105" s="604"/>
      <c r="G105" s="604"/>
      <c r="H105" s="604"/>
      <c r="I105" s="604"/>
    </row>
    <row r="106" spans="1:9" ht="15">
      <c r="A106" s="594" t="s">
        <v>4206</v>
      </c>
      <c r="B106" s="595" t="s">
        <v>4207</v>
      </c>
      <c r="C106" s="594" t="s">
        <v>694</v>
      </c>
      <c r="D106" s="598">
        <v>392</v>
      </c>
      <c r="E106" s="690">
        <v>0</v>
      </c>
      <c r="F106" s="598">
        <f t="shared" si="11"/>
        <v>0</v>
      </c>
      <c r="G106" s="690">
        <v>0</v>
      </c>
      <c r="H106" s="598">
        <f t="shared" si="8"/>
        <v>0</v>
      </c>
      <c r="I106" s="598">
        <f t="shared" si="15"/>
        <v>0</v>
      </c>
    </row>
    <row r="107" spans="1:9" ht="15">
      <c r="A107" s="602" t="s">
        <v>4208</v>
      </c>
      <c r="B107" s="603" t="s">
        <v>4209</v>
      </c>
      <c r="C107" s="602" t="s">
        <v>3449</v>
      </c>
      <c r="D107" s="604"/>
      <c r="E107" s="604"/>
      <c r="F107" s="604"/>
      <c r="G107" s="604"/>
      <c r="H107" s="604"/>
      <c r="I107" s="604"/>
    </row>
    <row r="108" spans="1:9" ht="15">
      <c r="A108" s="594" t="s">
        <v>4210</v>
      </c>
      <c r="B108" s="595" t="s">
        <v>4211</v>
      </c>
      <c r="C108" s="594" t="s">
        <v>222</v>
      </c>
      <c r="D108" s="598">
        <v>90</v>
      </c>
      <c r="E108" s="598"/>
      <c r="F108" s="598"/>
      <c r="G108" s="690">
        <v>0</v>
      </c>
      <c r="H108" s="598">
        <f t="shared" si="8"/>
        <v>0</v>
      </c>
      <c r="I108" s="598">
        <f t="shared" si="15"/>
        <v>0</v>
      </c>
    </row>
    <row r="109" spans="1:9" ht="15">
      <c r="A109" s="602" t="s">
        <v>4212</v>
      </c>
      <c r="B109" s="603" t="s">
        <v>4213</v>
      </c>
      <c r="C109" s="602" t="s">
        <v>3449</v>
      </c>
      <c r="D109" s="604"/>
      <c r="E109" s="604"/>
      <c r="F109" s="604"/>
      <c r="G109" s="604"/>
      <c r="H109" s="604"/>
      <c r="I109" s="604"/>
    </row>
    <row r="110" spans="1:9" ht="15">
      <c r="A110" s="594" t="s">
        <v>4214</v>
      </c>
      <c r="B110" s="595" t="s">
        <v>4215</v>
      </c>
      <c r="C110" s="594" t="s">
        <v>222</v>
      </c>
      <c r="D110" s="598">
        <v>18</v>
      </c>
      <c r="E110" s="598"/>
      <c r="F110" s="598"/>
      <c r="G110" s="690">
        <v>0</v>
      </c>
      <c r="H110" s="598">
        <f t="shared" si="8"/>
        <v>0</v>
      </c>
      <c r="I110" s="598">
        <f t="shared" si="15"/>
        <v>0</v>
      </c>
    </row>
    <row r="111" spans="1:9" ht="15">
      <c r="A111" s="602" t="s">
        <v>4216</v>
      </c>
      <c r="B111" s="603" t="s">
        <v>4217</v>
      </c>
      <c r="C111" s="602" t="s">
        <v>3449</v>
      </c>
      <c r="D111" s="604"/>
      <c r="E111" s="604"/>
      <c r="F111" s="604"/>
      <c r="G111" s="604"/>
      <c r="H111" s="604"/>
      <c r="I111" s="604"/>
    </row>
    <row r="112" spans="1:9" ht="15">
      <c r="A112" s="594" t="s">
        <v>4218</v>
      </c>
      <c r="B112" s="595" t="s">
        <v>4219</v>
      </c>
      <c r="C112" s="594" t="s">
        <v>222</v>
      </c>
      <c r="D112" s="598">
        <v>19</v>
      </c>
      <c r="E112" s="598"/>
      <c r="F112" s="598"/>
      <c r="G112" s="690">
        <v>0</v>
      </c>
      <c r="H112" s="598">
        <f t="shared" si="8"/>
        <v>0</v>
      </c>
      <c r="I112" s="598">
        <f t="shared" si="15"/>
        <v>0</v>
      </c>
    </row>
    <row r="113" spans="1:9" ht="15">
      <c r="A113" s="594" t="s">
        <v>4220</v>
      </c>
      <c r="B113" s="595" t="s">
        <v>4221</v>
      </c>
      <c r="C113" s="594" t="s">
        <v>222</v>
      </c>
      <c r="D113" s="598">
        <v>10</v>
      </c>
      <c r="E113" s="598"/>
      <c r="F113" s="598"/>
      <c r="G113" s="690">
        <v>0</v>
      </c>
      <c r="H113" s="598">
        <f t="shared" si="8"/>
        <v>0</v>
      </c>
      <c r="I113" s="598">
        <f t="shared" si="15"/>
        <v>0</v>
      </c>
    </row>
    <row r="114" spans="1:9" ht="15">
      <c r="A114" s="594" t="s">
        <v>4222</v>
      </c>
      <c r="B114" s="595" t="s">
        <v>4223</v>
      </c>
      <c r="C114" s="594" t="s">
        <v>222</v>
      </c>
      <c r="D114" s="598">
        <v>1</v>
      </c>
      <c r="E114" s="598"/>
      <c r="F114" s="598"/>
      <c r="G114" s="690">
        <v>0</v>
      </c>
      <c r="H114" s="598">
        <f t="shared" si="8"/>
        <v>0</v>
      </c>
      <c r="I114" s="598">
        <f t="shared" si="15"/>
        <v>0</v>
      </c>
    </row>
    <row r="115" spans="1:9" ht="15">
      <c r="A115" s="594" t="s">
        <v>3449</v>
      </c>
      <c r="B115" s="595" t="s">
        <v>4224</v>
      </c>
      <c r="C115" s="594" t="s">
        <v>222</v>
      </c>
      <c r="D115" s="598">
        <v>60</v>
      </c>
      <c r="E115" s="690">
        <v>0</v>
      </c>
      <c r="F115" s="598">
        <f t="shared" si="11"/>
        <v>0</v>
      </c>
      <c r="G115" s="690">
        <v>0</v>
      </c>
      <c r="H115" s="598">
        <f t="shared" si="8"/>
        <v>0</v>
      </c>
      <c r="I115" s="598">
        <f t="shared" si="15"/>
        <v>0</v>
      </c>
    </row>
    <row r="116" spans="1:9" ht="15">
      <c r="A116" s="602" t="s">
        <v>4225</v>
      </c>
      <c r="B116" s="603" t="s">
        <v>4226</v>
      </c>
      <c r="C116" s="602" t="s">
        <v>3449</v>
      </c>
      <c r="D116" s="604"/>
      <c r="E116" s="604"/>
      <c r="F116" s="604"/>
      <c r="G116" s="604"/>
      <c r="H116" s="604"/>
      <c r="I116" s="604"/>
    </row>
    <row r="117" spans="1:9" ht="15">
      <c r="A117" s="594" t="s">
        <v>4227</v>
      </c>
      <c r="B117" s="595" t="s">
        <v>4228</v>
      </c>
      <c r="C117" s="594" t="s">
        <v>222</v>
      </c>
      <c r="D117" s="598">
        <v>3</v>
      </c>
      <c r="E117" s="690">
        <v>0</v>
      </c>
      <c r="F117" s="598">
        <f t="shared" si="11"/>
        <v>0</v>
      </c>
      <c r="G117" s="598"/>
      <c r="H117" s="598"/>
      <c r="I117" s="598">
        <f t="shared" si="15"/>
        <v>0</v>
      </c>
    </row>
    <row r="118" spans="1:9" ht="15">
      <c r="A118" s="602" t="s">
        <v>4229</v>
      </c>
      <c r="B118" s="603" t="s">
        <v>4230</v>
      </c>
      <c r="C118" s="602" t="s">
        <v>3449</v>
      </c>
      <c r="D118" s="604"/>
      <c r="E118" s="604"/>
      <c r="F118" s="604"/>
      <c r="G118" s="604"/>
      <c r="H118" s="604"/>
      <c r="I118" s="604"/>
    </row>
    <row r="119" spans="1:9" ht="15">
      <c r="A119" s="594" t="s">
        <v>4231</v>
      </c>
      <c r="B119" s="595" t="s">
        <v>4232</v>
      </c>
      <c r="C119" s="594" t="s">
        <v>206</v>
      </c>
      <c r="D119" s="598">
        <v>0.5</v>
      </c>
      <c r="E119" s="598"/>
      <c r="F119" s="598"/>
      <c r="G119" s="690">
        <v>0</v>
      </c>
      <c r="H119" s="598">
        <f t="shared" si="8"/>
        <v>0</v>
      </c>
      <c r="I119" s="598">
        <f t="shared" si="15"/>
        <v>0</v>
      </c>
    </row>
    <row r="120" spans="1:9" ht="15">
      <c r="A120" s="605" t="s">
        <v>3449</v>
      </c>
      <c r="B120" s="606" t="s">
        <v>4233</v>
      </c>
      <c r="C120" s="605" t="s">
        <v>3449</v>
      </c>
      <c r="D120" s="607"/>
      <c r="E120" s="607"/>
      <c r="F120" s="607">
        <f>SUM(F101:F119)</f>
        <v>0</v>
      </c>
      <c r="G120" s="607"/>
      <c r="H120" s="607">
        <f>SUM(H101:H119)</f>
        <v>0</v>
      </c>
      <c r="I120" s="607">
        <f>SUM(I101:I119)</f>
        <v>0</v>
      </c>
    </row>
    <row r="121" spans="1:9" ht="15">
      <c r="A121" s="594" t="s">
        <v>3449</v>
      </c>
      <c r="B121" s="595" t="s">
        <v>3449</v>
      </c>
      <c r="C121" s="594" t="s">
        <v>3449</v>
      </c>
      <c r="D121" s="598"/>
      <c r="E121" s="598"/>
      <c r="F121" s="598"/>
      <c r="G121" s="598"/>
      <c r="H121" s="598"/>
      <c r="I121" s="598"/>
    </row>
    <row r="122" spans="1:9" ht="15">
      <c r="A122" s="605" t="s">
        <v>3449</v>
      </c>
      <c r="B122" s="606" t="s">
        <v>4234</v>
      </c>
      <c r="C122" s="605" t="s">
        <v>3449</v>
      </c>
      <c r="D122" s="607"/>
      <c r="E122" s="607"/>
      <c r="F122" s="607"/>
      <c r="G122" s="607"/>
      <c r="H122" s="607"/>
      <c r="I122" s="607"/>
    </row>
    <row r="123" spans="1:9" ht="15">
      <c r="A123" s="602" t="s">
        <v>4195</v>
      </c>
      <c r="B123" s="603" t="s">
        <v>4196</v>
      </c>
      <c r="C123" s="602" t="s">
        <v>3449</v>
      </c>
      <c r="D123" s="604"/>
      <c r="E123" s="604"/>
      <c r="F123" s="604"/>
      <c r="G123" s="604"/>
      <c r="H123" s="604"/>
      <c r="I123" s="604"/>
    </row>
    <row r="124" spans="1:9" ht="15">
      <c r="A124" s="594" t="s">
        <v>4197</v>
      </c>
      <c r="B124" s="595" t="s">
        <v>4198</v>
      </c>
      <c r="C124" s="594" t="s">
        <v>694</v>
      </c>
      <c r="D124" s="598">
        <v>56</v>
      </c>
      <c r="E124" s="690">
        <v>0</v>
      </c>
      <c r="F124" s="598">
        <f t="shared" si="11"/>
        <v>0</v>
      </c>
      <c r="G124" s="690">
        <v>0</v>
      </c>
      <c r="H124" s="598">
        <f t="shared" si="8"/>
        <v>0</v>
      </c>
      <c r="I124" s="598">
        <f aca="true" t="shared" si="16" ref="I124:I167">SUM(F124,H124)</f>
        <v>0</v>
      </c>
    </row>
    <row r="125" spans="1:9" ht="15">
      <c r="A125" s="594" t="s">
        <v>4235</v>
      </c>
      <c r="B125" s="595" t="s">
        <v>4236</v>
      </c>
      <c r="C125" s="594" t="s">
        <v>694</v>
      </c>
      <c r="D125" s="598">
        <v>5</v>
      </c>
      <c r="E125" s="690">
        <v>0</v>
      </c>
      <c r="F125" s="598">
        <f t="shared" si="11"/>
        <v>0</v>
      </c>
      <c r="G125" s="690">
        <v>0</v>
      </c>
      <c r="H125" s="598">
        <f t="shared" si="8"/>
        <v>0</v>
      </c>
      <c r="I125" s="598">
        <f t="shared" si="16"/>
        <v>0</v>
      </c>
    </row>
    <row r="126" spans="1:9" ht="15">
      <c r="A126" s="602" t="s">
        <v>4199</v>
      </c>
      <c r="B126" s="603" t="s">
        <v>4196</v>
      </c>
      <c r="C126" s="602" t="s">
        <v>3449</v>
      </c>
      <c r="D126" s="604"/>
      <c r="E126" s="604"/>
      <c r="F126" s="604"/>
      <c r="G126" s="604"/>
      <c r="H126" s="604"/>
      <c r="I126" s="604"/>
    </row>
    <row r="127" spans="1:9" ht="15">
      <c r="A127" s="594" t="s">
        <v>4200</v>
      </c>
      <c r="B127" s="595" t="s">
        <v>4201</v>
      </c>
      <c r="C127" s="594" t="s">
        <v>694</v>
      </c>
      <c r="D127" s="598">
        <v>10</v>
      </c>
      <c r="E127" s="690">
        <v>0</v>
      </c>
      <c r="F127" s="598">
        <f t="shared" si="11"/>
        <v>0</v>
      </c>
      <c r="G127" s="690">
        <v>0</v>
      </c>
      <c r="H127" s="598">
        <f t="shared" si="8"/>
        <v>0</v>
      </c>
      <c r="I127" s="598">
        <f t="shared" si="16"/>
        <v>0</v>
      </c>
    </row>
    <row r="128" spans="1:9" ht="15">
      <c r="A128" s="594" t="s">
        <v>4237</v>
      </c>
      <c r="B128" s="595" t="s">
        <v>4238</v>
      </c>
      <c r="C128" s="594" t="s">
        <v>694</v>
      </c>
      <c r="D128" s="598">
        <v>5</v>
      </c>
      <c r="E128" s="690">
        <v>0</v>
      </c>
      <c r="F128" s="598">
        <f t="shared" si="11"/>
        <v>0</v>
      </c>
      <c r="G128" s="690">
        <v>0</v>
      </c>
      <c r="H128" s="598">
        <f t="shared" si="8"/>
        <v>0</v>
      </c>
      <c r="I128" s="598">
        <f t="shared" si="16"/>
        <v>0</v>
      </c>
    </row>
    <row r="129" spans="1:9" ht="15">
      <c r="A129" s="594" t="s">
        <v>4239</v>
      </c>
      <c r="B129" s="595" t="s">
        <v>4240</v>
      </c>
      <c r="C129" s="594" t="s">
        <v>694</v>
      </c>
      <c r="D129" s="598">
        <v>20</v>
      </c>
      <c r="E129" s="690">
        <v>0</v>
      </c>
      <c r="F129" s="598">
        <f t="shared" si="11"/>
        <v>0</v>
      </c>
      <c r="G129" s="690">
        <v>0</v>
      </c>
      <c r="H129" s="598">
        <f t="shared" si="8"/>
        <v>0</v>
      </c>
      <c r="I129" s="598">
        <f t="shared" si="16"/>
        <v>0</v>
      </c>
    </row>
    <row r="130" spans="1:9" ht="15">
      <c r="A130" s="594" t="s">
        <v>4241</v>
      </c>
      <c r="B130" s="595" t="s">
        <v>4242</v>
      </c>
      <c r="C130" s="594" t="s">
        <v>694</v>
      </c>
      <c r="D130" s="598">
        <v>10</v>
      </c>
      <c r="E130" s="690">
        <v>0</v>
      </c>
      <c r="F130" s="598">
        <f t="shared" si="11"/>
        <v>0</v>
      </c>
      <c r="G130" s="690">
        <v>0</v>
      </c>
      <c r="H130" s="598">
        <f t="shared" si="8"/>
        <v>0</v>
      </c>
      <c r="I130" s="598">
        <f t="shared" si="16"/>
        <v>0</v>
      </c>
    </row>
    <row r="131" spans="1:9" ht="15">
      <c r="A131" s="594" t="s">
        <v>4243</v>
      </c>
      <c r="B131" s="595" t="s">
        <v>4244</v>
      </c>
      <c r="C131" s="594" t="s">
        <v>694</v>
      </c>
      <c r="D131" s="598">
        <v>6</v>
      </c>
      <c r="E131" s="690">
        <v>0</v>
      </c>
      <c r="F131" s="598">
        <f t="shared" si="11"/>
        <v>0</v>
      </c>
      <c r="G131" s="690">
        <v>0</v>
      </c>
      <c r="H131" s="598">
        <f t="shared" si="8"/>
        <v>0</v>
      </c>
      <c r="I131" s="598">
        <f t="shared" si="16"/>
        <v>0</v>
      </c>
    </row>
    <row r="132" spans="1:9" ht="15">
      <c r="A132" s="602" t="s">
        <v>4204</v>
      </c>
      <c r="B132" s="603" t="s">
        <v>4205</v>
      </c>
      <c r="C132" s="602" t="s">
        <v>3449</v>
      </c>
      <c r="D132" s="604"/>
      <c r="E132" s="604"/>
      <c r="F132" s="604"/>
      <c r="G132" s="604"/>
      <c r="H132" s="604"/>
      <c r="I132" s="604"/>
    </row>
    <row r="133" spans="1:9" ht="15">
      <c r="A133" s="594" t="s">
        <v>4206</v>
      </c>
      <c r="B133" s="595" t="s">
        <v>4207</v>
      </c>
      <c r="C133" s="594" t="s">
        <v>694</v>
      </c>
      <c r="D133" s="598">
        <v>123</v>
      </c>
      <c r="E133" s="690">
        <v>0</v>
      </c>
      <c r="F133" s="598">
        <f t="shared" si="11"/>
        <v>0</v>
      </c>
      <c r="G133" s="690">
        <v>0</v>
      </c>
      <c r="H133" s="598">
        <f t="shared" si="8"/>
        <v>0</v>
      </c>
      <c r="I133" s="598">
        <f t="shared" si="16"/>
        <v>0</v>
      </c>
    </row>
    <row r="134" spans="1:9" ht="15">
      <c r="A134" s="602" t="s">
        <v>4245</v>
      </c>
      <c r="B134" s="603" t="s">
        <v>4246</v>
      </c>
      <c r="C134" s="602" t="s">
        <v>3449</v>
      </c>
      <c r="D134" s="604"/>
      <c r="E134" s="604"/>
      <c r="F134" s="604"/>
      <c r="G134" s="604"/>
      <c r="H134" s="604"/>
      <c r="I134" s="604"/>
    </row>
    <row r="135" spans="1:9" ht="15">
      <c r="A135" s="594" t="s">
        <v>4247</v>
      </c>
      <c r="B135" s="595" t="s">
        <v>4248</v>
      </c>
      <c r="C135" s="594" t="s">
        <v>694</v>
      </c>
      <c r="D135" s="598">
        <v>22</v>
      </c>
      <c r="E135" s="690">
        <v>0</v>
      </c>
      <c r="F135" s="598">
        <f t="shared" si="11"/>
        <v>0</v>
      </c>
      <c r="G135" s="690">
        <v>0</v>
      </c>
      <c r="H135" s="598">
        <f t="shared" si="8"/>
        <v>0</v>
      </c>
      <c r="I135" s="598">
        <f t="shared" si="16"/>
        <v>0</v>
      </c>
    </row>
    <row r="136" spans="1:9" ht="15">
      <c r="A136" s="602" t="s">
        <v>4249</v>
      </c>
      <c r="B136" s="603" t="s">
        <v>4250</v>
      </c>
      <c r="C136" s="602" t="s">
        <v>3449</v>
      </c>
      <c r="D136" s="604"/>
      <c r="E136" s="604"/>
      <c r="F136" s="604"/>
      <c r="G136" s="604"/>
      <c r="H136" s="604"/>
      <c r="I136" s="604"/>
    </row>
    <row r="137" spans="1:9" ht="15">
      <c r="A137" s="594" t="s">
        <v>4251</v>
      </c>
      <c r="B137" s="595" t="s">
        <v>4252</v>
      </c>
      <c r="C137" s="594" t="s">
        <v>694</v>
      </c>
      <c r="D137" s="598">
        <v>15</v>
      </c>
      <c r="E137" s="690">
        <v>0</v>
      </c>
      <c r="F137" s="598">
        <f aca="true" t="shared" si="17" ref="F137:F199">D137*E137</f>
        <v>0</v>
      </c>
      <c r="G137" s="690">
        <v>0</v>
      </c>
      <c r="H137" s="598">
        <f aca="true" t="shared" si="18" ref="H137:H199">D137*G137</f>
        <v>0</v>
      </c>
      <c r="I137" s="598">
        <f t="shared" si="16"/>
        <v>0</v>
      </c>
    </row>
    <row r="138" spans="1:9" ht="15">
      <c r="A138" s="602" t="s">
        <v>4253</v>
      </c>
      <c r="B138" s="603" t="s">
        <v>4254</v>
      </c>
      <c r="C138" s="602" t="s">
        <v>3449</v>
      </c>
      <c r="D138" s="604"/>
      <c r="E138" s="604"/>
      <c r="F138" s="604"/>
      <c r="G138" s="604"/>
      <c r="H138" s="604"/>
      <c r="I138" s="604"/>
    </row>
    <row r="139" spans="1:9" ht="15">
      <c r="A139" s="594" t="s">
        <v>4255</v>
      </c>
      <c r="B139" s="595" t="s">
        <v>4256</v>
      </c>
      <c r="C139" s="594" t="s">
        <v>694</v>
      </c>
      <c r="D139" s="598">
        <v>12</v>
      </c>
      <c r="E139" s="690">
        <v>0</v>
      </c>
      <c r="F139" s="598">
        <f t="shared" si="17"/>
        <v>0</v>
      </c>
      <c r="G139" s="690">
        <v>0</v>
      </c>
      <c r="H139" s="598">
        <f t="shared" si="18"/>
        <v>0</v>
      </c>
      <c r="I139" s="598">
        <f t="shared" si="16"/>
        <v>0</v>
      </c>
    </row>
    <row r="140" spans="1:9" ht="15">
      <c r="A140" s="594" t="s">
        <v>4257</v>
      </c>
      <c r="B140" s="595" t="s">
        <v>4258</v>
      </c>
      <c r="C140" s="594" t="s">
        <v>694</v>
      </c>
      <c r="D140" s="598">
        <v>32</v>
      </c>
      <c r="E140" s="690">
        <v>0</v>
      </c>
      <c r="F140" s="598">
        <f t="shared" si="17"/>
        <v>0</v>
      </c>
      <c r="G140" s="690">
        <v>0</v>
      </c>
      <c r="H140" s="598">
        <f t="shared" si="18"/>
        <v>0</v>
      </c>
      <c r="I140" s="598">
        <f t="shared" si="16"/>
        <v>0</v>
      </c>
    </row>
    <row r="141" spans="1:9" ht="15">
      <c r="A141" s="594" t="s">
        <v>4259</v>
      </c>
      <c r="B141" s="595" t="s">
        <v>4260</v>
      </c>
      <c r="C141" s="594" t="s">
        <v>694</v>
      </c>
      <c r="D141" s="598">
        <v>38</v>
      </c>
      <c r="E141" s="690">
        <v>0</v>
      </c>
      <c r="F141" s="598">
        <f t="shared" si="17"/>
        <v>0</v>
      </c>
      <c r="G141" s="690">
        <v>0</v>
      </c>
      <c r="H141" s="598">
        <f t="shared" si="18"/>
        <v>0</v>
      </c>
      <c r="I141" s="598">
        <f t="shared" si="16"/>
        <v>0</v>
      </c>
    </row>
    <row r="142" spans="1:9" ht="15">
      <c r="A142" s="602" t="s">
        <v>4261</v>
      </c>
      <c r="B142" s="603" t="s">
        <v>4262</v>
      </c>
      <c r="C142" s="602" t="s">
        <v>3449</v>
      </c>
      <c r="D142" s="604"/>
      <c r="E142" s="604"/>
      <c r="F142" s="604"/>
      <c r="G142" s="604"/>
      <c r="H142" s="604"/>
      <c r="I142" s="604"/>
    </row>
    <row r="143" spans="1:9" ht="15">
      <c r="A143" s="594" t="s">
        <v>4263</v>
      </c>
      <c r="B143" s="595" t="s">
        <v>4264</v>
      </c>
      <c r="C143" s="594" t="s">
        <v>694</v>
      </c>
      <c r="D143" s="598">
        <v>135</v>
      </c>
      <c r="E143" s="690">
        <v>0</v>
      </c>
      <c r="F143" s="598">
        <f t="shared" si="17"/>
        <v>0</v>
      </c>
      <c r="G143" s="690">
        <v>0</v>
      </c>
      <c r="H143" s="598">
        <f t="shared" si="18"/>
        <v>0</v>
      </c>
      <c r="I143" s="598">
        <f t="shared" si="16"/>
        <v>0</v>
      </c>
    </row>
    <row r="144" spans="1:9" ht="15">
      <c r="A144" s="602" t="s">
        <v>4265</v>
      </c>
      <c r="B144" s="603" t="s">
        <v>4266</v>
      </c>
      <c r="C144" s="602" t="s">
        <v>3449</v>
      </c>
      <c r="D144" s="604"/>
      <c r="E144" s="604"/>
      <c r="F144" s="604"/>
      <c r="G144" s="604"/>
      <c r="H144" s="604"/>
      <c r="I144" s="604"/>
    </row>
    <row r="145" spans="1:9" ht="15">
      <c r="A145" s="594" t="s">
        <v>4267</v>
      </c>
      <c r="B145" s="595" t="s">
        <v>4268</v>
      </c>
      <c r="C145" s="594" t="s">
        <v>694</v>
      </c>
      <c r="D145" s="598">
        <v>35</v>
      </c>
      <c r="E145" s="690">
        <v>0</v>
      </c>
      <c r="F145" s="598">
        <f t="shared" si="17"/>
        <v>0</v>
      </c>
      <c r="G145" s="690">
        <v>0</v>
      </c>
      <c r="H145" s="598">
        <f t="shared" si="18"/>
        <v>0</v>
      </c>
      <c r="I145" s="598">
        <f t="shared" si="16"/>
        <v>0</v>
      </c>
    </row>
    <row r="146" spans="1:9" ht="15">
      <c r="A146" s="602" t="s">
        <v>4208</v>
      </c>
      <c r="B146" s="603" t="s">
        <v>4209</v>
      </c>
      <c r="C146" s="602" t="s">
        <v>3449</v>
      </c>
      <c r="D146" s="604"/>
      <c r="E146" s="604"/>
      <c r="F146" s="604"/>
      <c r="G146" s="604"/>
      <c r="H146" s="604"/>
      <c r="I146" s="604"/>
    </row>
    <row r="147" spans="1:9" ht="15">
      <c r="A147" s="594" t="s">
        <v>4210</v>
      </c>
      <c r="B147" s="595" t="s">
        <v>4211</v>
      </c>
      <c r="C147" s="594" t="s">
        <v>222</v>
      </c>
      <c r="D147" s="598">
        <v>190</v>
      </c>
      <c r="E147" s="598"/>
      <c r="F147" s="598"/>
      <c r="G147" s="690">
        <v>0</v>
      </c>
      <c r="H147" s="598">
        <f t="shared" si="18"/>
        <v>0</v>
      </c>
      <c r="I147" s="598">
        <f t="shared" si="16"/>
        <v>0</v>
      </c>
    </row>
    <row r="148" spans="1:9" ht="15">
      <c r="A148" s="602" t="s">
        <v>4212</v>
      </c>
      <c r="B148" s="603" t="s">
        <v>4213</v>
      </c>
      <c r="C148" s="602" t="s">
        <v>3449</v>
      </c>
      <c r="D148" s="604"/>
      <c r="E148" s="604"/>
      <c r="F148" s="604"/>
      <c r="G148" s="604"/>
      <c r="H148" s="604"/>
      <c r="I148" s="604">
        <f t="shared" si="16"/>
        <v>0</v>
      </c>
    </row>
    <row r="149" spans="1:9" ht="15">
      <c r="A149" s="594" t="s">
        <v>4214</v>
      </c>
      <c r="B149" s="595" t="s">
        <v>4215</v>
      </c>
      <c r="C149" s="594" t="s">
        <v>222</v>
      </c>
      <c r="D149" s="598">
        <v>20</v>
      </c>
      <c r="E149" s="598"/>
      <c r="F149" s="598"/>
      <c r="G149" s="690">
        <v>0</v>
      </c>
      <c r="H149" s="598">
        <f t="shared" si="18"/>
        <v>0</v>
      </c>
      <c r="I149" s="598">
        <f t="shared" si="16"/>
        <v>0</v>
      </c>
    </row>
    <row r="150" spans="1:9" ht="15">
      <c r="A150" s="602" t="s">
        <v>4216</v>
      </c>
      <c r="B150" s="603" t="s">
        <v>4217</v>
      </c>
      <c r="C150" s="602" t="s">
        <v>3449</v>
      </c>
      <c r="D150" s="604"/>
      <c r="E150" s="604"/>
      <c r="F150" s="604"/>
      <c r="G150" s="604"/>
      <c r="H150" s="604"/>
      <c r="I150" s="604">
        <f t="shared" si="16"/>
        <v>0</v>
      </c>
    </row>
    <row r="151" spans="1:9" ht="15">
      <c r="A151" s="594" t="s">
        <v>4218</v>
      </c>
      <c r="B151" s="595" t="s">
        <v>4219</v>
      </c>
      <c r="C151" s="594" t="s">
        <v>222</v>
      </c>
      <c r="D151" s="598">
        <v>31</v>
      </c>
      <c r="E151" s="598"/>
      <c r="F151" s="598"/>
      <c r="G151" s="690">
        <v>0</v>
      </c>
      <c r="H151" s="598">
        <f t="shared" si="18"/>
        <v>0</v>
      </c>
      <c r="I151" s="598">
        <f t="shared" si="16"/>
        <v>0</v>
      </c>
    </row>
    <row r="152" spans="1:9" ht="15">
      <c r="A152" s="594" t="s">
        <v>4220</v>
      </c>
      <c r="B152" s="595" t="s">
        <v>4221</v>
      </c>
      <c r="C152" s="594" t="s">
        <v>222</v>
      </c>
      <c r="D152" s="598">
        <v>12</v>
      </c>
      <c r="E152" s="598"/>
      <c r="F152" s="598"/>
      <c r="G152" s="690">
        <v>0</v>
      </c>
      <c r="H152" s="598">
        <f t="shared" si="18"/>
        <v>0</v>
      </c>
      <c r="I152" s="598">
        <f t="shared" si="16"/>
        <v>0</v>
      </c>
    </row>
    <row r="153" spans="1:9" ht="15">
      <c r="A153" s="594" t="s">
        <v>4269</v>
      </c>
      <c r="B153" s="595" t="s">
        <v>4270</v>
      </c>
      <c r="C153" s="594" t="s">
        <v>222</v>
      </c>
      <c r="D153" s="598">
        <v>11</v>
      </c>
      <c r="E153" s="598"/>
      <c r="F153" s="598"/>
      <c r="G153" s="690">
        <v>0</v>
      </c>
      <c r="H153" s="598">
        <f t="shared" si="18"/>
        <v>0</v>
      </c>
      <c r="I153" s="598">
        <f t="shared" si="16"/>
        <v>0</v>
      </c>
    </row>
    <row r="154" spans="1:9" ht="15">
      <c r="A154" s="594" t="s">
        <v>4222</v>
      </c>
      <c r="B154" s="595" t="s">
        <v>4223</v>
      </c>
      <c r="C154" s="594" t="s">
        <v>222</v>
      </c>
      <c r="D154" s="598">
        <v>6</v>
      </c>
      <c r="E154" s="598"/>
      <c r="F154" s="598"/>
      <c r="G154" s="690">
        <v>0</v>
      </c>
      <c r="H154" s="598">
        <f t="shared" si="18"/>
        <v>0</v>
      </c>
      <c r="I154" s="598">
        <f t="shared" si="16"/>
        <v>0</v>
      </c>
    </row>
    <row r="155" spans="1:9" ht="15">
      <c r="A155" s="602" t="s">
        <v>4271</v>
      </c>
      <c r="B155" s="603" t="s">
        <v>4272</v>
      </c>
      <c r="C155" s="602" t="s">
        <v>3449</v>
      </c>
      <c r="D155" s="604"/>
      <c r="E155" s="604"/>
      <c r="F155" s="604"/>
      <c r="G155" s="604"/>
      <c r="H155" s="604"/>
      <c r="I155" s="604"/>
    </row>
    <row r="156" spans="1:9" ht="15">
      <c r="A156" s="602" t="s">
        <v>4273</v>
      </c>
      <c r="B156" s="603" t="s">
        <v>4274</v>
      </c>
      <c r="C156" s="602" t="s">
        <v>3449</v>
      </c>
      <c r="D156" s="604"/>
      <c r="E156" s="604"/>
      <c r="F156" s="604"/>
      <c r="G156" s="604"/>
      <c r="H156" s="604"/>
      <c r="I156" s="604"/>
    </row>
    <row r="157" spans="1:9" ht="15">
      <c r="A157" s="594" t="s">
        <v>4275</v>
      </c>
      <c r="B157" s="595" t="s">
        <v>4276</v>
      </c>
      <c r="C157" s="594" t="s">
        <v>222</v>
      </c>
      <c r="D157" s="598">
        <v>2</v>
      </c>
      <c r="E157" s="598"/>
      <c r="F157" s="598"/>
      <c r="G157" s="690">
        <v>0</v>
      </c>
      <c r="H157" s="598">
        <f t="shared" si="18"/>
        <v>0</v>
      </c>
      <c r="I157" s="598">
        <f t="shared" si="16"/>
        <v>0</v>
      </c>
    </row>
    <row r="158" spans="1:9" ht="15">
      <c r="A158" s="594" t="s">
        <v>3449</v>
      </c>
      <c r="B158" s="595" t="s">
        <v>4224</v>
      </c>
      <c r="C158" s="594" t="s">
        <v>222</v>
      </c>
      <c r="D158" s="598">
        <v>130</v>
      </c>
      <c r="E158" s="690">
        <v>0</v>
      </c>
      <c r="F158" s="598">
        <f t="shared" si="17"/>
        <v>0</v>
      </c>
      <c r="G158" s="690">
        <v>0</v>
      </c>
      <c r="H158" s="598">
        <f t="shared" si="18"/>
        <v>0</v>
      </c>
      <c r="I158" s="598">
        <f t="shared" si="16"/>
        <v>0</v>
      </c>
    </row>
    <row r="159" spans="1:9" ht="15">
      <c r="A159" s="602" t="s">
        <v>4225</v>
      </c>
      <c r="B159" s="603" t="s">
        <v>4226</v>
      </c>
      <c r="C159" s="602" t="s">
        <v>3449</v>
      </c>
      <c r="D159" s="604"/>
      <c r="E159" s="604"/>
      <c r="F159" s="604"/>
      <c r="G159" s="604"/>
      <c r="H159" s="604"/>
      <c r="I159" s="604"/>
    </row>
    <row r="160" spans="1:9" ht="15">
      <c r="A160" s="594" t="s">
        <v>4227</v>
      </c>
      <c r="B160" s="595" t="s">
        <v>4228</v>
      </c>
      <c r="C160" s="594" t="s">
        <v>222</v>
      </c>
      <c r="D160" s="598">
        <v>5</v>
      </c>
      <c r="E160" s="690">
        <v>0</v>
      </c>
      <c r="F160" s="598">
        <f t="shared" si="17"/>
        <v>0</v>
      </c>
      <c r="G160" s="598"/>
      <c r="H160" s="598"/>
      <c r="I160" s="598">
        <f t="shared" si="16"/>
        <v>0</v>
      </c>
    </row>
    <row r="161" spans="1:9" ht="15">
      <c r="A161" s="602" t="s">
        <v>4229</v>
      </c>
      <c r="B161" s="603" t="s">
        <v>4230</v>
      </c>
      <c r="C161" s="602" t="s">
        <v>3449</v>
      </c>
      <c r="D161" s="604"/>
      <c r="E161" s="604"/>
      <c r="F161" s="604"/>
      <c r="G161" s="604"/>
      <c r="H161" s="604"/>
      <c r="I161" s="604"/>
    </row>
    <row r="162" spans="1:9" ht="15">
      <c r="A162" s="594" t="s">
        <v>4231</v>
      </c>
      <c r="B162" s="595" t="s">
        <v>4232</v>
      </c>
      <c r="C162" s="594" t="s">
        <v>206</v>
      </c>
      <c r="D162" s="598">
        <v>0.5</v>
      </c>
      <c r="E162" s="598"/>
      <c r="F162" s="598"/>
      <c r="G162" s="690">
        <v>0</v>
      </c>
      <c r="H162" s="598">
        <f t="shared" si="18"/>
        <v>0</v>
      </c>
      <c r="I162" s="598">
        <f t="shared" si="16"/>
        <v>0</v>
      </c>
    </row>
    <row r="163" spans="1:9" ht="15">
      <c r="A163" s="602" t="s">
        <v>4277</v>
      </c>
      <c r="B163" s="603" t="s">
        <v>4230</v>
      </c>
      <c r="C163" s="602" t="s">
        <v>3449</v>
      </c>
      <c r="D163" s="604"/>
      <c r="E163" s="604"/>
      <c r="F163" s="604"/>
      <c r="G163" s="604"/>
      <c r="H163" s="604"/>
      <c r="I163" s="604"/>
    </row>
    <row r="164" spans="1:9" ht="15">
      <c r="A164" s="594" t="s">
        <v>4278</v>
      </c>
      <c r="B164" s="595" t="s">
        <v>4279</v>
      </c>
      <c r="C164" s="594" t="s">
        <v>222</v>
      </c>
      <c r="D164" s="598">
        <v>2</v>
      </c>
      <c r="E164" s="598"/>
      <c r="F164" s="598"/>
      <c r="G164" s="690">
        <v>0</v>
      </c>
      <c r="H164" s="598">
        <f t="shared" si="18"/>
        <v>0</v>
      </c>
      <c r="I164" s="598">
        <f t="shared" si="16"/>
        <v>0</v>
      </c>
    </row>
    <row r="165" spans="1:9" ht="15">
      <c r="A165" s="594" t="s">
        <v>4280</v>
      </c>
      <c r="B165" s="595" t="s">
        <v>4281</v>
      </c>
      <c r="C165" s="594" t="s">
        <v>206</v>
      </c>
      <c r="D165" s="598">
        <v>0.25</v>
      </c>
      <c r="E165" s="598"/>
      <c r="F165" s="598"/>
      <c r="G165" s="690">
        <v>0</v>
      </c>
      <c r="H165" s="598">
        <f t="shared" si="18"/>
        <v>0</v>
      </c>
      <c r="I165" s="598">
        <f t="shared" si="16"/>
        <v>0</v>
      </c>
    </row>
    <row r="166" spans="1:9" ht="15">
      <c r="A166" s="602" t="s">
        <v>4282</v>
      </c>
      <c r="B166" s="603" t="s">
        <v>4283</v>
      </c>
      <c r="C166" s="602" t="s">
        <v>3449</v>
      </c>
      <c r="D166" s="604"/>
      <c r="E166" s="604"/>
      <c r="F166" s="604"/>
      <c r="G166" s="604"/>
      <c r="H166" s="604"/>
      <c r="I166" s="604"/>
    </row>
    <row r="167" spans="1:9" ht="15">
      <c r="A167" s="594" t="s">
        <v>4284</v>
      </c>
      <c r="B167" s="595" t="s">
        <v>4285</v>
      </c>
      <c r="C167" s="594" t="s">
        <v>694</v>
      </c>
      <c r="D167" s="598">
        <v>2</v>
      </c>
      <c r="E167" s="690">
        <v>0</v>
      </c>
      <c r="F167" s="598">
        <f t="shared" si="17"/>
        <v>0</v>
      </c>
      <c r="G167" s="598"/>
      <c r="H167" s="598"/>
      <c r="I167" s="598">
        <f t="shared" si="16"/>
        <v>0</v>
      </c>
    </row>
    <row r="168" spans="1:9" ht="15">
      <c r="A168" s="605" t="s">
        <v>3449</v>
      </c>
      <c r="B168" s="606" t="s">
        <v>4286</v>
      </c>
      <c r="C168" s="605" t="s">
        <v>3449</v>
      </c>
      <c r="D168" s="607"/>
      <c r="E168" s="607"/>
      <c r="F168" s="607">
        <f>SUM(F124:F167)</f>
        <v>0</v>
      </c>
      <c r="G168" s="607"/>
      <c r="H168" s="607">
        <f>SUM(H124:H167)</f>
        <v>0</v>
      </c>
      <c r="I168" s="607">
        <f>SUM(I124:I167)</f>
        <v>0</v>
      </c>
    </row>
    <row r="169" spans="1:9" ht="15">
      <c r="A169" s="594" t="s">
        <v>3449</v>
      </c>
      <c r="B169" s="595" t="s">
        <v>3449</v>
      </c>
      <c r="C169" s="594" t="s">
        <v>3449</v>
      </c>
      <c r="D169" s="598"/>
      <c r="E169" s="598"/>
      <c r="F169" s="598"/>
      <c r="G169" s="598"/>
      <c r="H169" s="598"/>
      <c r="I169" s="598"/>
    </row>
    <row r="170" spans="1:9" ht="15">
      <c r="A170" s="605" t="s">
        <v>3449</v>
      </c>
      <c r="B170" s="606" t="s">
        <v>4287</v>
      </c>
      <c r="C170" s="605" t="s">
        <v>3449</v>
      </c>
      <c r="D170" s="607"/>
      <c r="E170" s="607"/>
      <c r="F170" s="607"/>
      <c r="G170" s="607"/>
      <c r="H170" s="607"/>
      <c r="I170" s="607"/>
    </row>
    <row r="171" spans="1:9" ht="15">
      <c r="A171" s="602" t="s">
        <v>4288</v>
      </c>
      <c r="B171" s="603" t="s">
        <v>4289</v>
      </c>
      <c r="C171" s="602" t="s">
        <v>3449</v>
      </c>
      <c r="D171" s="604"/>
      <c r="E171" s="604"/>
      <c r="F171" s="604"/>
      <c r="G171" s="604"/>
      <c r="H171" s="604"/>
      <c r="I171" s="604"/>
    </row>
    <row r="172" spans="1:9" ht="15">
      <c r="A172" s="602" t="s">
        <v>4290</v>
      </c>
      <c r="B172" s="603" t="s">
        <v>4291</v>
      </c>
      <c r="C172" s="602" t="s">
        <v>3449</v>
      </c>
      <c r="D172" s="604"/>
      <c r="E172" s="604"/>
      <c r="F172" s="604"/>
      <c r="G172" s="604"/>
      <c r="H172" s="604"/>
      <c r="I172" s="604"/>
    </row>
    <row r="173" spans="1:9" ht="15">
      <c r="A173" s="602" t="s">
        <v>4292</v>
      </c>
      <c r="B173" s="603" t="s">
        <v>4293</v>
      </c>
      <c r="C173" s="602" t="s">
        <v>3449</v>
      </c>
      <c r="D173" s="604"/>
      <c r="E173" s="604"/>
      <c r="F173" s="604"/>
      <c r="G173" s="604"/>
      <c r="H173" s="604"/>
      <c r="I173" s="604"/>
    </row>
    <row r="174" spans="1:9" ht="15">
      <c r="A174" s="594" t="s">
        <v>4294</v>
      </c>
      <c r="B174" s="595" t="s">
        <v>4295</v>
      </c>
      <c r="C174" s="594" t="s">
        <v>694</v>
      </c>
      <c r="D174" s="598">
        <v>125</v>
      </c>
      <c r="E174" s="690">
        <v>0</v>
      </c>
      <c r="F174" s="598">
        <f t="shared" si="17"/>
        <v>0</v>
      </c>
      <c r="G174" s="598"/>
      <c r="H174" s="598"/>
      <c r="I174" s="598">
        <f aca="true" t="shared" si="19" ref="I174:I214">SUM(F174,H174)</f>
        <v>0</v>
      </c>
    </row>
    <row r="175" spans="1:9" ht="15">
      <c r="A175" s="594" t="s">
        <v>4296</v>
      </c>
      <c r="B175" s="595" t="s">
        <v>4297</v>
      </c>
      <c r="C175" s="594" t="s">
        <v>694</v>
      </c>
      <c r="D175" s="598">
        <v>16</v>
      </c>
      <c r="E175" s="690">
        <v>0</v>
      </c>
      <c r="F175" s="598">
        <f t="shared" si="17"/>
        <v>0</v>
      </c>
      <c r="G175" s="598"/>
      <c r="H175" s="598"/>
      <c r="I175" s="598">
        <f t="shared" si="19"/>
        <v>0</v>
      </c>
    </row>
    <row r="176" spans="1:9" ht="15">
      <c r="A176" s="602" t="s">
        <v>4298</v>
      </c>
      <c r="B176" s="603" t="s">
        <v>4299</v>
      </c>
      <c r="C176" s="602" t="s">
        <v>3449</v>
      </c>
      <c r="D176" s="604"/>
      <c r="E176" s="604"/>
      <c r="F176" s="604"/>
      <c r="G176" s="604"/>
      <c r="H176" s="604"/>
      <c r="I176" s="604"/>
    </row>
    <row r="177" spans="1:9" ht="15">
      <c r="A177" s="602" t="s">
        <v>4300</v>
      </c>
      <c r="B177" s="603" t="s">
        <v>4301</v>
      </c>
      <c r="C177" s="602" t="s">
        <v>3449</v>
      </c>
      <c r="D177" s="604"/>
      <c r="E177" s="604"/>
      <c r="F177" s="604"/>
      <c r="G177" s="604"/>
      <c r="H177" s="604"/>
      <c r="I177" s="604"/>
    </row>
    <row r="178" spans="1:9" ht="15">
      <c r="A178" s="594" t="s">
        <v>4302</v>
      </c>
      <c r="B178" s="595" t="s">
        <v>4303</v>
      </c>
      <c r="C178" s="594" t="s">
        <v>222</v>
      </c>
      <c r="D178" s="598">
        <v>70</v>
      </c>
      <c r="E178" s="690">
        <v>0</v>
      </c>
      <c r="F178" s="598">
        <f t="shared" si="17"/>
        <v>0</v>
      </c>
      <c r="G178" s="598"/>
      <c r="H178" s="598"/>
      <c r="I178" s="598">
        <f t="shared" si="19"/>
        <v>0</v>
      </c>
    </row>
    <row r="179" spans="1:9" ht="15">
      <c r="A179" s="602" t="s">
        <v>4304</v>
      </c>
      <c r="B179" s="603" t="s">
        <v>4299</v>
      </c>
      <c r="C179" s="602" t="s">
        <v>3449</v>
      </c>
      <c r="D179" s="604"/>
      <c r="E179" s="604"/>
      <c r="F179" s="604"/>
      <c r="G179" s="604"/>
      <c r="H179" s="604"/>
      <c r="I179" s="604"/>
    </row>
    <row r="180" spans="1:9" ht="15">
      <c r="A180" s="602" t="s">
        <v>4305</v>
      </c>
      <c r="B180" s="603" t="s">
        <v>4306</v>
      </c>
      <c r="C180" s="602" t="s">
        <v>3449</v>
      </c>
      <c r="D180" s="604"/>
      <c r="E180" s="604"/>
      <c r="F180" s="604"/>
      <c r="G180" s="604"/>
      <c r="H180" s="604"/>
      <c r="I180" s="604"/>
    </row>
    <row r="181" spans="1:9" ht="15">
      <c r="A181" s="594" t="s">
        <v>4307</v>
      </c>
      <c r="B181" s="595" t="s">
        <v>4303</v>
      </c>
      <c r="C181" s="594" t="s">
        <v>222</v>
      </c>
      <c r="D181" s="598">
        <v>8</v>
      </c>
      <c r="E181" s="690">
        <v>0</v>
      </c>
      <c r="F181" s="598">
        <f t="shared" si="17"/>
        <v>0</v>
      </c>
      <c r="G181" s="598"/>
      <c r="H181" s="598"/>
      <c r="I181" s="598">
        <f t="shared" si="19"/>
        <v>0</v>
      </c>
    </row>
    <row r="182" spans="1:9" ht="15">
      <c r="A182" s="602" t="s">
        <v>4308</v>
      </c>
      <c r="B182" s="603" t="s">
        <v>4309</v>
      </c>
      <c r="C182" s="602" t="s">
        <v>3449</v>
      </c>
      <c r="D182" s="604"/>
      <c r="E182" s="604"/>
      <c r="F182" s="604"/>
      <c r="G182" s="604"/>
      <c r="H182" s="604"/>
      <c r="I182" s="604"/>
    </row>
    <row r="183" spans="1:9" ht="15">
      <c r="A183" s="594" t="s">
        <v>4310</v>
      </c>
      <c r="B183" s="595" t="s">
        <v>4311</v>
      </c>
      <c r="C183" s="594" t="s">
        <v>222</v>
      </c>
      <c r="D183" s="598">
        <v>375</v>
      </c>
      <c r="E183" s="690">
        <v>0</v>
      </c>
      <c r="F183" s="598">
        <f t="shared" si="17"/>
        <v>0</v>
      </c>
      <c r="G183" s="598"/>
      <c r="H183" s="598"/>
      <c r="I183" s="598">
        <f t="shared" si="19"/>
        <v>0</v>
      </c>
    </row>
    <row r="184" spans="1:9" ht="15">
      <c r="A184" s="594" t="s">
        <v>4312</v>
      </c>
      <c r="B184" s="595" t="s">
        <v>4313</v>
      </c>
      <c r="C184" s="594" t="s">
        <v>222</v>
      </c>
      <c r="D184" s="598">
        <v>48</v>
      </c>
      <c r="E184" s="690">
        <v>0</v>
      </c>
      <c r="F184" s="598">
        <f t="shared" si="17"/>
        <v>0</v>
      </c>
      <c r="G184" s="690">
        <v>0</v>
      </c>
      <c r="H184" s="598">
        <f t="shared" si="18"/>
        <v>0</v>
      </c>
      <c r="I184" s="598">
        <f t="shared" si="19"/>
        <v>0</v>
      </c>
    </row>
    <row r="185" spans="1:9" ht="15">
      <c r="A185" s="594" t="s">
        <v>4314</v>
      </c>
      <c r="B185" s="595" t="s">
        <v>4315</v>
      </c>
      <c r="C185" s="594" t="s">
        <v>222</v>
      </c>
      <c r="D185" s="598">
        <v>4</v>
      </c>
      <c r="E185" s="690">
        <v>0</v>
      </c>
      <c r="F185" s="598">
        <f t="shared" si="17"/>
        <v>0</v>
      </c>
      <c r="G185" s="598"/>
      <c r="H185" s="598"/>
      <c r="I185" s="598">
        <f t="shared" si="19"/>
        <v>0</v>
      </c>
    </row>
    <row r="186" spans="1:9" ht="15">
      <c r="A186" s="594" t="s">
        <v>4316</v>
      </c>
      <c r="B186" s="595" t="s">
        <v>4317</v>
      </c>
      <c r="C186" s="594" t="s">
        <v>222</v>
      </c>
      <c r="D186" s="598">
        <v>4</v>
      </c>
      <c r="E186" s="690">
        <v>0</v>
      </c>
      <c r="F186" s="598">
        <f t="shared" si="17"/>
        <v>0</v>
      </c>
      <c r="G186" s="598"/>
      <c r="H186" s="598"/>
      <c r="I186" s="598">
        <f t="shared" si="19"/>
        <v>0</v>
      </c>
    </row>
    <row r="187" spans="1:9" ht="15">
      <c r="A187" s="602" t="s">
        <v>4318</v>
      </c>
      <c r="B187" s="603" t="s">
        <v>4319</v>
      </c>
      <c r="C187" s="602" t="s">
        <v>3449</v>
      </c>
      <c r="D187" s="604"/>
      <c r="E187" s="604"/>
      <c r="F187" s="604"/>
      <c r="G187" s="604"/>
      <c r="H187" s="604"/>
      <c r="I187" s="604"/>
    </row>
    <row r="188" spans="1:9" ht="15">
      <c r="A188" s="602" t="s">
        <v>4320</v>
      </c>
      <c r="B188" s="603" t="s">
        <v>4321</v>
      </c>
      <c r="C188" s="602" t="s">
        <v>3449</v>
      </c>
      <c r="D188" s="604"/>
      <c r="E188" s="604"/>
      <c r="F188" s="604"/>
      <c r="G188" s="604"/>
      <c r="H188" s="604"/>
      <c r="I188" s="604"/>
    </row>
    <row r="189" spans="1:9" ht="15">
      <c r="A189" s="594" t="s">
        <v>4322</v>
      </c>
      <c r="B189" s="595" t="s">
        <v>4323</v>
      </c>
      <c r="C189" s="594" t="s">
        <v>694</v>
      </c>
      <c r="D189" s="598">
        <v>150</v>
      </c>
      <c r="E189" s="690">
        <v>0</v>
      </c>
      <c r="F189" s="598">
        <f t="shared" si="17"/>
        <v>0</v>
      </c>
      <c r="G189" s="690">
        <v>0</v>
      </c>
      <c r="H189" s="598">
        <f t="shared" si="18"/>
        <v>0</v>
      </c>
      <c r="I189" s="598">
        <f t="shared" si="19"/>
        <v>0</v>
      </c>
    </row>
    <row r="190" spans="1:9" ht="15">
      <c r="A190" s="602" t="s">
        <v>4324</v>
      </c>
      <c r="B190" s="603" t="s">
        <v>4325</v>
      </c>
      <c r="C190" s="602" t="s">
        <v>3449</v>
      </c>
      <c r="D190" s="604"/>
      <c r="E190" s="604"/>
      <c r="F190" s="604"/>
      <c r="G190" s="604"/>
      <c r="H190" s="604"/>
      <c r="I190" s="604"/>
    </row>
    <row r="191" spans="1:9" ht="15">
      <c r="A191" s="594" t="s">
        <v>4326</v>
      </c>
      <c r="B191" s="595" t="s">
        <v>4327</v>
      </c>
      <c r="C191" s="594" t="s">
        <v>694</v>
      </c>
      <c r="D191" s="598">
        <v>35</v>
      </c>
      <c r="E191" s="690">
        <v>0</v>
      </c>
      <c r="F191" s="598">
        <f t="shared" si="17"/>
        <v>0</v>
      </c>
      <c r="G191" s="690">
        <v>0</v>
      </c>
      <c r="H191" s="598">
        <f t="shared" si="18"/>
        <v>0</v>
      </c>
      <c r="I191" s="598">
        <f t="shared" si="19"/>
        <v>0</v>
      </c>
    </row>
    <row r="192" spans="1:9" ht="15">
      <c r="A192" s="602" t="s">
        <v>4328</v>
      </c>
      <c r="B192" s="603" t="s">
        <v>4329</v>
      </c>
      <c r="C192" s="602" t="s">
        <v>3449</v>
      </c>
      <c r="D192" s="604"/>
      <c r="E192" s="604"/>
      <c r="F192" s="604"/>
      <c r="G192" s="604"/>
      <c r="H192" s="604"/>
      <c r="I192" s="604"/>
    </row>
    <row r="193" spans="1:9" ht="15">
      <c r="A193" s="594" t="s">
        <v>4330</v>
      </c>
      <c r="B193" s="595" t="s">
        <v>4331</v>
      </c>
      <c r="C193" s="594" t="s">
        <v>694</v>
      </c>
      <c r="D193" s="598">
        <v>40</v>
      </c>
      <c r="E193" s="690">
        <v>0</v>
      </c>
      <c r="F193" s="598">
        <f t="shared" si="17"/>
        <v>0</v>
      </c>
      <c r="G193" s="690">
        <v>0</v>
      </c>
      <c r="H193" s="598">
        <f t="shared" si="18"/>
        <v>0</v>
      </c>
      <c r="I193" s="598">
        <f t="shared" si="19"/>
        <v>0</v>
      </c>
    </row>
    <row r="194" spans="1:9" ht="15">
      <c r="A194" s="602" t="s">
        <v>4332</v>
      </c>
      <c r="B194" s="603" t="s">
        <v>4333</v>
      </c>
      <c r="C194" s="602" t="s">
        <v>3449</v>
      </c>
      <c r="D194" s="604"/>
      <c r="E194" s="604"/>
      <c r="F194" s="604"/>
      <c r="G194" s="604"/>
      <c r="H194" s="604"/>
      <c r="I194" s="604"/>
    </row>
    <row r="195" spans="1:9" ht="15">
      <c r="A195" s="594" t="s">
        <v>4334</v>
      </c>
      <c r="B195" s="595" t="s">
        <v>4335</v>
      </c>
      <c r="C195" s="594" t="s">
        <v>694</v>
      </c>
      <c r="D195" s="598">
        <v>25</v>
      </c>
      <c r="E195" s="690">
        <v>0</v>
      </c>
      <c r="F195" s="598">
        <f t="shared" si="17"/>
        <v>0</v>
      </c>
      <c r="G195" s="690">
        <v>0</v>
      </c>
      <c r="H195" s="598">
        <f t="shared" si="18"/>
        <v>0</v>
      </c>
      <c r="I195" s="598">
        <f t="shared" si="19"/>
        <v>0</v>
      </c>
    </row>
    <row r="196" spans="1:9" ht="23.25">
      <c r="A196" s="602" t="s">
        <v>4336</v>
      </c>
      <c r="B196" s="603" t="s">
        <v>4337</v>
      </c>
      <c r="C196" s="602" t="s">
        <v>3449</v>
      </c>
      <c r="D196" s="604"/>
      <c r="E196" s="604"/>
      <c r="F196" s="604"/>
      <c r="G196" s="604"/>
      <c r="H196" s="604"/>
      <c r="I196" s="604"/>
    </row>
    <row r="197" spans="1:9" ht="15">
      <c r="A197" s="594" t="s">
        <v>4338</v>
      </c>
      <c r="B197" s="595" t="s">
        <v>4339</v>
      </c>
      <c r="C197" s="594" t="s">
        <v>694</v>
      </c>
      <c r="D197" s="598">
        <v>50</v>
      </c>
      <c r="E197" s="690">
        <v>0</v>
      </c>
      <c r="F197" s="598">
        <f t="shared" si="17"/>
        <v>0</v>
      </c>
      <c r="G197" s="598"/>
      <c r="H197" s="598"/>
      <c r="I197" s="598">
        <f t="shared" si="19"/>
        <v>0</v>
      </c>
    </row>
    <row r="198" spans="1:9" ht="15">
      <c r="A198" s="602" t="s">
        <v>4340</v>
      </c>
      <c r="B198" s="603" t="s">
        <v>4341</v>
      </c>
      <c r="C198" s="602" t="s">
        <v>3449</v>
      </c>
      <c r="D198" s="604"/>
      <c r="E198" s="604"/>
      <c r="F198" s="604"/>
      <c r="G198" s="604"/>
      <c r="H198" s="604"/>
      <c r="I198" s="604"/>
    </row>
    <row r="199" spans="1:9" ht="15">
      <c r="A199" s="594" t="s">
        <v>4342</v>
      </c>
      <c r="B199" s="595" t="s">
        <v>4343</v>
      </c>
      <c r="C199" s="594" t="s">
        <v>1645</v>
      </c>
      <c r="D199" s="598">
        <v>15</v>
      </c>
      <c r="E199" s="690">
        <v>0</v>
      </c>
      <c r="F199" s="598">
        <f t="shared" si="17"/>
        <v>0</v>
      </c>
      <c r="G199" s="690">
        <v>0</v>
      </c>
      <c r="H199" s="598">
        <f t="shared" si="18"/>
        <v>0</v>
      </c>
      <c r="I199" s="598">
        <f t="shared" si="19"/>
        <v>0</v>
      </c>
    </row>
    <row r="200" spans="1:9" ht="15">
      <c r="A200" s="602" t="s">
        <v>4344</v>
      </c>
      <c r="B200" s="603" t="s">
        <v>4345</v>
      </c>
      <c r="C200" s="602" t="s">
        <v>3449</v>
      </c>
      <c r="D200" s="604"/>
      <c r="E200" s="604"/>
      <c r="F200" s="604"/>
      <c r="G200" s="604"/>
      <c r="H200" s="604"/>
      <c r="I200" s="604"/>
    </row>
    <row r="201" spans="1:9" ht="15">
      <c r="A201" s="594" t="s">
        <v>4346</v>
      </c>
      <c r="B201" s="595" t="s">
        <v>4347</v>
      </c>
      <c r="C201" s="594" t="s">
        <v>1645</v>
      </c>
      <c r="D201" s="598">
        <v>10</v>
      </c>
      <c r="E201" s="690">
        <v>0</v>
      </c>
      <c r="F201" s="598">
        <f aca="true" t="shared" si="20" ref="F201:F231">D201*E201</f>
        <v>0</v>
      </c>
      <c r="G201" s="690">
        <v>0</v>
      </c>
      <c r="H201" s="598">
        <f aca="true" t="shared" si="21" ref="H201:H248">D201*G201</f>
        <v>0</v>
      </c>
      <c r="I201" s="598">
        <f t="shared" si="19"/>
        <v>0</v>
      </c>
    </row>
    <row r="202" spans="1:9" ht="15">
      <c r="A202" s="602" t="s">
        <v>4348</v>
      </c>
      <c r="B202" s="603" t="s">
        <v>4349</v>
      </c>
      <c r="C202" s="602" t="s">
        <v>3449</v>
      </c>
      <c r="D202" s="604"/>
      <c r="E202" s="604"/>
      <c r="F202" s="604"/>
      <c r="G202" s="604"/>
      <c r="H202" s="604"/>
      <c r="I202" s="604"/>
    </row>
    <row r="203" spans="1:9" ht="15">
      <c r="A203" s="594" t="s">
        <v>4350</v>
      </c>
      <c r="B203" s="595" t="s">
        <v>4351</v>
      </c>
      <c r="C203" s="594" t="s">
        <v>1645</v>
      </c>
      <c r="D203" s="598">
        <v>15</v>
      </c>
      <c r="E203" s="690">
        <v>0</v>
      </c>
      <c r="F203" s="598">
        <f t="shared" si="20"/>
        <v>0</v>
      </c>
      <c r="G203" s="690">
        <v>0</v>
      </c>
      <c r="H203" s="598">
        <f t="shared" si="21"/>
        <v>0</v>
      </c>
      <c r="I203" s="598">
        <f t="shared" si="19"/>
        <v>0</v>
      </c>
    </row>
    <row r="204" spans="1:9" ht="15">
      <c r="A204" s="602" t="s">
        <v>4352</v>
      </c>
      <c r="B204" s="603" t="s">
        <v>4353</v>
      </c>
      <c r="C204" s="602" t="s">
        <v>3449</v>
      </c>
      <c r="D204" s="604"/>
      <c r="E204" s="604"/>
      <c r="F204" s="604"/>
      <c r="G204" s="604"/>
      <c r="H204" s="604"/>
      <c r="I204" s="604"/>
    </row>
    <row r="205" spans="1:9" ht="15">
      <c r="A205" s="594" t="s">
        <v>4354</v>
      </c>
      <c r="B205" s="595" t="s">
        <v>4355</v>
      </c>
      <c r="C205" s="594" t="s">
        <v>1645</v>
      </c>
      <c r="D205" s="598">
        <v>5</v>
      </c>
      <c r="E205" s="690">
        <v>0</v>
      </c>
      <c r="F205" s="598">
        <f t="shared" si="20"/>
        <v>0</v>
      </c>
      <c r="G205" s="690">
        <v>0</v>
      </c>
      <c r="H205" s="598">
        <f t="shared" si="21"/>
        <v>0</v>
      </c>
      <c r="I205" s="598">
        <f t="shared" si="19"/>
        <v>0</v>
      </c>
    </row>
    <row r="206" spans="1:9" ht="15">
      <c r="A206" s="602" t="s">
        <v>4356</v>
      </c>
      <c r="B206" s="603" t="s">
        <v>4357</v>
      </c>
      <c r="C206" s="602" t="s">
        <v>3449</v>
      </c>
      <c r="D206" s="604"/>
      <c r="E206" s="604"/>
      <c r="F206" s="604"/>
      <c r="G206" s="604"/>
      <c r="H206" s="604"/>
      <c r="I206" s="604"/>
    </row>
    <row r="207" spans="1:9" ht="15">
      <c r="A207" s="594" t="s">
        <v>4358</v>
      </c>
      <c r="B207" s="595" t="s">
        <v>4359</v>
      </c>
      <c r="C207" s="594" t="s">
        <v>1645</v>
      </c>
      <c r="D207" s="598">
        <v>5</v>
      </c>
      <c r="E207" s="690">
        <v>0</v>
      </c>
      <c r="F207" s="598">
        <f t="shared" si="20"/>
        <v>0</v>
      </c>
      <c r="G207" s="690">
        <v>0</v>
      </c>
      <c r="H207" s="598">
        <f t="shared" si="21"/>
        <v>0</v>
      </c>
      <c r="I207" s="598">
        <f t="shared" si="19"/>
        <v>0</v>
      </c>
    </row>
    <row r="208" spans="1:9" ht="15">
      <c r="A208" s="602" t="s">
        <v>4360</v>
      </c>
      <c r="B208" s="603" t="s">
        <v>4361</v>
      </c>
      <c r="C208" s="602" t="s">
        <v>3449</v>
      </c>
      <c r="D208" s="604"/>
      <c r="E208" s="604"/>
      <c r="F208" s="604"/>
      <c r="G208" s="604"/>
      <c r="H208" s="604"/>
      <c r="I208" s="604"/>
    </row>
    <row r="209" spans="1:9" ht="15">
      <c r="A209" s="594" t="s">
        <v>4362</v>
      </c>
      <c r="B209" s="595" t="s">
        <v>4363</v>
      </c>
      <c r="C209" s="594" t="s">
        <v>1645</v>
      </c>
      <c r="D209" s="598">
        <v>10</v>
      </c>
      <c r="E209" s="690">
        <v>0</v>
      </c>
      <c r="F209" s="598">
        <f t="shared" si="20"/>
        <v>0</v>
      </c>
      <c r="G209" s="690">
        <v>0</v>
      </c>
      <c r="H209" s="598">
        <f t="shared" si="21"/>
        <v>0</v>
      </c>
      <c r="I209" s="598">
        <f t="shared" si="19"/>
        <v>0</v>
      </c>
    </row>
    <row r="210" spans="1:9" ht="15">
      <c r="A210" s="602" t="s">
        <v>4364</v>
      </c>
      <c r="B210" s="603" t="s">
        <v>4365</v>
      </c>
      <c r="C210" s="602" t="s">
        <v>3449</v>
      </c>
      <c r="D210" s="604"/>
      <c r="E210" s="604"/>
      <c r="F210" s="604"/>
      <c r="G210" s="604"/>
      <c r="H210" s="604"/>
      <c r="I210" s="604"/>
    </row>
    <row r="211" spans="1:9" ht="15">
      <c r="A211" s="594" t="s">
        <v>4366</v>
      </c>
      <c r="B211" s="595" t="s">
        <v>4367</v>
      </c>
      <c r="C211" s="594" t="s">
        <v>222</v>
      </c>
      <c r="D211" s="598">
        <v>10</v>
      </c>
      <c r="E211" s="690">
        <v>0</v>
      </c>
      <c r="F211" s="598">
        <f t="shared" si="20"/>
        <v>0</v>
      </c>
      <c r="G211" s="690">
        <v>0</v>
      </c>
      <c r="H211" s="598">
        <f t="shared" si="21"/>
        <v>0</v>
      </c>
      <c r="I211" s="598">
        <f t="shared" si="19"/>
        <v>0</v>
      </c>
    </row>
    <row r="212" spans="1:9" ht="15">
      <c r="A212" s="594" t="s">
        <v>4368</v>
      </c>
      <c r="B212" s="595" t="s">
        <v>4369</v>
      </c>
      <c r="C212" s="594" t="s">
        <v>222</v>
      </c>
      <c r="D212" s="598">
        <v>2</v>
      </c>
      <c r="E212" s="690">
        <v>0</v>
      </c>
      <c r="F212" s="598">
        <f t="shared" si="20"/>
        <v>0</v>
      </c>
      <c r="G212" s="690">
        <v>0</v>
      </c>
      <c r="H212" s="598">
        <f t="shared" si="21"/>
        <v>0</v>
      </c>
      <c r="I212" s="598">
        <f t="shared" si="19"/>
        <v>0</v>
      </c>
    </row>
    <row r="213" spans="1:9" ht="15">
      <c r="A213" s="594" t="s">
        <v>4370</v>
      </c>
      <c r="B213" s="595" t="s">
        <v>4371</v>
      </c>
      <c r="C213" s="594" t="s">
        <v>222</v>
      </c>
      <c r="D213" s="598">
        <v>1</v>
      </c>
      <c r="E213" s="690">
        <v>0</v>
      </c>
      <c r="F213" s="598">
        <f t="shared" si="20"/>
        <v>0</v>
      </c>
      <c r="G213" s="690">
        <v>0</v>
      </c>
      <c r="H213" s="598">
        <f t="shared" si="21"/>
        <v>0</v>
      </c>
      <c r="I213" s="598">
        <f t="shared" si="19"/>
        <v>0</v>
      </c>
    </row>
    <row r="214" spans="1:9" ht="15">
      <c r="A214" s="594" t="s">
        <v>4372</v>
      </c>
      <c r="B214" s="595" t="s">
        <v>4373</v>
      </c>
      <c r="C214" s="594" t="s">
        <v>222</v>
      </c>
      <c r="D214" s="598">
        <v>2</v>
      </c>
      <c r="E214" s="690">
        <v>0</v>
      </c>
      <c r="F214" s="598">
        <f t="shared" si="20"/>
        <v>0</v>
      </c>
      <c r="G214" s="690">
        <v>0</v>
      </c>
      <c r="H214" s="598">
        <f t="shared" si="21"/>
        <v>0</v>
      </c>
      <c r="I214" s="598">
        <f t="shared" si="19"/>
        <v>0</v>
      </c>
    </row>
    <row r="215" spans="1:9" ht="15">
      <c r="A215" s="605" t="s">
        <v>3449</v>
      </c>
      <c r="B215" s="606" t="s">
        <v>4374</v>
      </c>
      <c r="C215" s="605" t="s">
        <v>3449</v>
      </c>
      <c r="D215" s="607"/>
      <c r="E215" s="607"/>
      <c r="F215" s="607">
        <f>SUM(F174:F214)</f>
        <v>0</v>
      </c>
      <c r="G215" s="607"/>
      <c r="H215" s="607">
        <f>SUM(H174:H214)</f>
        <v>0</v>
      </c>
      <c r="I215" s="607">
        <f>SUM(I174:I214)</f>
        <v>0</v>
      </c>
    </row>
    <row r="216" spans="1:9" ht="15">
      <c r="A216" s="594" t="s">
        <v>3449</v>
      </c>
      <c r="B216" s="595" t="s">
        <v>3449</v>
      </c>
      <c r="C216" s="594" t="s">
        <v>3449</v>
      </c>
      <c r="D216" s="598"/>
      <c r="E216" s="598"/>
      <c r="F216" s="598"/>
      <c r="G216" s="598"/>
      <c r="H216" s="598"/>
      <c r="I216" s="598"/>
    </row>
    <row r="217" spans="1:9" ht="15">
      <c r="A217" s="605" t="s">
        <v>3449</v>
      </c>
      <c r="B217" s="606" t="s">
        <v>4375</v>
      </c>
      <c r="C217" s="605" t="s">
        <v>3449</v>
      </c>
      <c r="D217" s="607"/>
      <c r="E217" s="607"/>
      <c r="F217" s="607"/>
      <c r="G217" s="607"/>
      <c r="H217" s="607"/>
      <c r="I217" s="607"/>
    </row>
    <row r="218" spans="1:9" ht="15">
      <c r="A218" s="602" t="s">
        <v>4376</v>
      </c>
      <c r="B218" s="603" t="s">
        <v>4377</v>
      </c>
      <c r="C218" s="602" t="s">
        <v>3449</v>
      </c>
      <c r="D218" s="604"/>
      <c r="E218" s="604"/>
      <c r="F218" s="604"/>
      <c r="G218" s="604"/>
      <c r="H218" s="604"/>
      <c r="I218" s="604"/>
    </row>
    <row r="219" spans="1:9" ht="15">
      <c r="A219" s="594" t="s">
        <v>4378</v>
      </c>
      <c r="B219" s="595" t="s">
        <v>4379</v>
      </c>
      <c r="C219" s="594" t="s">
        <v>694</v>
      </c>
      <c r="D219" s="598">
        <v>50</v>
      </c>
      <c r="E219" s="690">
        <v>0</v>
      </c>
      <c r="F219" s="598">
        <f t="shared" si="20"/>
        <v>0</v>
      </c>
      <c r="G219" s="690">
        <v>0</v>
      </c>
      <c r="H219" s="598">
        <f t="shared" si="21"/>
        <v>0</v>
      </c>
      <c r="I219" s="598">
        <f aca="true" t="shared" si="22" ref="I219:I231">SUM(F219,H219)</f>
        <v>0</v>
      </c>
    </row>
    <row r="220" spans="1:9" ht="15">
      <c r="A220" s="594" t="s">
        <v>4380</v>
      </c>
      <c r="B220" s="595" t="s">
        <v>4381</v>
      </c>
      <c r="C220" s="594" t="s">
        <v>694</v>
      </c>
      <c r="D220" s="598">
        <v>30</v>
      </c>
      <c r="E220" s="690">
        <v>0</v>
      </c>
      <c r="F220" s="598">
        <f t="shared" si="20"/>
        <v>0</v>
      </c>
      <c r="G220" s="690">
        <v>0</v>
      </c>
      <c r="H220" s="598">
        <f t="shared" si="21"/>
        <v>0</v>
      </c>
      <c r="I220" s="598">
        <f t="shared" si="22"/>
        <v>0</v>
      </c>
    </row>
    <row r="221" spans="1:9" ht="15">
      <c r="A221" s="602" t="s">
        <v>4382</v>
      </c>
      <c r="B221" s="603" t="s">
        <v>4383</v>
      </c>
      <c r="C221" s="602" t="s">
        <v>3449</v>
      </c>
      <c r="D221" s="604"/>
      <c r="E221" s="604"/>
      <c r="F221" s="604"/>
      <c r="G221" s="604"/>
      <c r="H221" s="604"/>
      <c r="I221" s="604"/>
    </row>
    <row r="222" spans="1:9" ht="15">
      <c r="A222" s="602" t="s">
        <v>4384</v>
      </c>
      <c r="B222" s="603" t="s">
        <v>4385</v>
      </c>
      <c r="C222" s="602" t="s">
        <v>3449</v>
      </c>
      <c r="D222" s="604"/>
      <c r="E222" s="604"/>
      <c r="F222" s="604"/>
      <c r="G222" s="604"/>
      <c r="H222" s="604"/>
      <c r="I222" s="604"/>
    </row>
    <row r="223" spans="1:9" ht="15">
      <c r="A223" s="594" t="s">
        <v>4386</v>
      </c>
      <c r="B223" s="595" t="s">
        <v>4387</v>
      </c>
      <c r="C223" s="594" t="s">
        <v>694</v>
      </c>
      <c r="D223" s="598">
        <v>10</v>
      </c>
      <c r="E223" s="690">
        <v>0</v>
      </c>
      <c r="F223" s="598">
        <f t="shared" si="20"/>
        <v>0</v>
      </c>
      <c r="G223" s="690">
        <v>0</v>
      </c>
      <c r="H223" s="598">
        <f t="shared" si="21"/>
        <v>0</v>
      </c>
      <c r="I223" s="598">
        <f t="shared" si="22"/>
        <v>0</v>
      </c>
    </row>
    <row r="224" spans="1:9" ht="15">
      <c r="A224" s="602" t="s">
        <v>4388</v>
      </c>
      <c r="B224" s="603" t="s">
        <v>4389</v>
      </c>
      <c r="C224" s="602" t="s">
        <v>3449</v>
      </c>
      <c r="D224" s="604"/>
      <c r="E224" s="604"/>
      <c r="F224" s="604"/>
      <c r="G224" s="604"/>
      <c r="H224" s="604"/>
      <c r="I224" s="604"/>
    </row>
    <row r="225" spans="1:9" ht="15">
      <c r="A225" s="594" t="s">
        <v>4390</v>
      </c>
      <c r="B225" s="595" t="s">
        <v>4391</v>
      </c>
      <c r="C225" s="594" t="s">
        <v>222</v>
      </c>
      <c r="D225" s="598">
        <v>2</v>
      </c>
      <c r="E225" s="690">
        <v>0</v>
      </c>
      <c r="F225" s="598">
        <f t="shared" si="20"/>
        <v>0</v>
      </c>
      <c r="G225" s="690">
        <v>0</v>
      </c>
      <c r="H225" s="598">
        <f t="shared" si="21"/>
        <v>0</v>
      </c>
      <c r="I225" s="598">
        <f t="shared" si="22"/>
        <v>0</v>
      </c>
    </row>
    <row r="226" spans="1:9" ht="15">
      <c r="A226" s="602" t="s">
        <v>4392</v>
      </c>
      <c r="B226" s="603" t="s">
        <v>4393</v>
      </c>
      <c r="C226" s="602" t="s">
        <v>3449</v>
      </c>
      <c r="D226" s="604"/>
      <c r="E226" s="604"/>
      <c r="F226" s="604"/>
      <c r="G226" s="604"/>
      <c r="H226" s="604"/>
      <c r="I226" s="604"/>
    </row>
    <row r="227" spans="1:9" ht="15">
      <c r="A227" s="594" t="s">
        <v>4394</v>
      </c>
      <c r="B227" s="595" t="s">
        <v>4395</v>
      </c>
      <c r="C227" s="594" t="s">
        <v>222</v>
      </c>
      <c r="D227" s="598">
        <v>2</v>
      </c>
      <c r="E227" s="690">
        <v>0</v>
      </c>
      <c r="F227" s="598">
        <f t="shared" si="20"/>
        <v>0</v>
      </c>
      <c r="G227" s="690">
        <v>0</v>
      </c>
      <c r="H227" s="598">
        <f t="shared" si="21"/>
        <v>0</v>
      </c>
      <c r="I227" s="598">
        <f t="shared" si="22"/>
        <v>0</v>
      </c>
    </row>
    <row r="228" spans="1:9" ht="15">
      <c r="A228" s="594" t="s">
        <v>4396</v>
      </c>
      <c r="B228" s="595" t="s">
        <v>4397</v>
      </c>
      <c r="C228" s="594" t="s">
        <v>222</v>
      </c>
      <c r="D228" s="598">
        <v>5</v>
      </c>
      <c r="E228" s="690">
        <v>0</v>
      </c>
      <c r="F228" s="598">
        <f t="shared" si="20"/>
        <v>0</v>
      </c>
      <c r="G228" s="690">
        <v>0</v>
      </c>
      <c r="H228" s="598">
        <f t="shared" si="21"/>
        <v>0</v>
      </c>
      <c r="I228" s="598">
        <f t="shared" si="22"/>
        <v>0</v>
      </c>
    </row>
    <row r="229" spans="1:9" ht="15">
      <c r="A229" s="602" t="s">
        <v>4398</v>
      </c>
      <c r="B229" s="603" t="s">
        <v>4399</v>
      </c>
      <c r="C229" s="602" t="s">
        <v>3449</v>
      </c>
      <c r="D229" s="604"/>
      <c r="E229" s="604"/>
      <c r="F229" s="604"/>
      <c r="G229" s="604"/>
      <c r="H229" s="604"/>
      <c r="I229" s="604"/>
    </row>
    <row r="230" spans="1:9" ht="15">
      <c r="A230" s="594" t="s">
        <v>4400</v>
      </c>
      <c r="B230" s="595" t="s">
        <v>4401</v>
      </c>
      <c r="C230" s="594" t="s">
        <v>222</v>
      </c>
      <c r="D230" s="598">
        <v>40</v>
      </c>
      <c r="E230" s="690">
        <v>0</v>
      </c>
      <c r="F230" s="598">
        <f t="shared" si="20"/>
        <v>0</v>
      </c>
      <c r="G230" s="690">
        <v>0</v>
      </c>
      <c r="H230" s="598">
        <f t="shared" si="21"/>
        <v>0</v>
      </c>
      <c r="I230" s="598">
        <f t="shared" si="22"/>
        <v>0</v>
      </c>
    </row>
    <row r="231" spans="1:9" ht="15">
      <c r="A231" s="594" t="s">
        <v>4402</v>
      </c>
      <c r="B231" s="595" t="s">
        <v>4403</v>
      </c>
      <c r="C231" s="594" t="s">
        <v>222</v>
      </c>
      <c r="D231" s="598">
        <v>20</v>
      </c>
      <c r="E231" s="690">
        <v>0</v>
      </c>
      <c r="F231" s="598">
        <f t="shared" si="20"/>
        <v>0</v>
      </c>
      <c r="G231" s="598"/>
      <c r="H231" s="598"/>
      <c r="I231" s="598">
        <f t="shared" si="22"/>
        <v>0</v>
      </c>
    </row>
    <row r="232" spans="1:9" ht="15">
      <c r="A232" s="605" t="s">
        <v>3449</v>
      </c>
      <c r="B232" s="606" t="s">
        <v>4404</v>
      </c>
      <c r="C232" s="605" t="s">
        <v>3449</v>
      </c>
      <c r="D232" s="607"/>
      <c r="E232" s="607"/>
      <c r="F232" s="607">
        <f>SUM(F219:F231)</f>
        <v>0</v>
      </c>
      <c r="G232" s="607"/>
      <c r="H232" s="607">
        <f>SUM(H219:H231)</f>
        <v>0</v>
      </c>
      <c r="I232" s="607">
        <f>SUM(I219:I231)</f>
        <v>0</v>
      </c>
    </row>
    <row r="233" spans="1:9" ht="15">
      <c r="A233" s="594" t="s">
        <v>3449</v>
      </c>
      <c r="B233" s="595" t="s">
        <v>3449</v>
      </c>
      <c r="C233" s="594" t="s">
        <v>3449</v>
      </c>
      <c r="D233" s="598"/>
      <c r="E233" s="598"/>
      <c r="F233" s="598"/>
      <c r="G233" s="598"/>
      <c r="H233" s="598"/>
      <c r="I233" s="598"/>
    </row>
    <row r="234" spans="1:9" ht="15">
      <c r="A234" s="605" t="s">
        <v>3449</v>
      </c>
      <c r="B234" s="606" t="s">
        <v>4405</v>
      </c>
      <c r="C234" s="605" t="s">
        <v>3449</v>
      </c>
      <c r="D234" s="607"/>
      <c r="E234" s="607"/>
      <c r="F234" s="607"/>
      <c r="G234" s="607"/>
      <c r="H234" s="607"/>
      <c r="I234" s="607"/>
    </row>
    <row r="235" spans="1:9" ht="15">
      <c r="A235" s="602" t="s">
        <v>4168</v>
      </c>
      <c r="B235" s="603" t="s">
        <v>4169</v>
      </c>
      <c r="C235" s="602" t="s">
        <v>3449</v>
      </c>
      <c r="D235" s="604"/>
      <c r="E235" s="604"/>
      <c r="F235" s="604"/>
      <c r="G235" s="604"/>
      <c r="H235" s="604"/>
      <c r="I235" s="604"/>
    </row>
    <row r="236" spans="1:9" ht="15">
      <c r="A236" s="594" t="s">
        <v>4170</v>
      </c>
      <c r="B236" s="595" t="s">
        <v>4171</v>
      </c>
      <c r="C236" s="594" t="s">
        <v>48</v>
      </c>
      <c r="D236" s="598">
        <v>5</v>
      </c>
      <c r="E236" s="598"/>
      <c r="F236" s="598"/>
      <c r="G236" s="690">
        <v>0</v>
      </c>
      <c r="H236" s="598">
        <f t="shared" si="21"/>
        <v>0</v>
      </c>
      <c r="I236" s="598">
        <f aca="true" t="shared" si="23" ref="I236:I248">SUM(F236,H236)</f>
        <v>0</v>
      </c>
    </row>
    <row r="237" spans="1:9" ht="15">
      <c r="A237" s="594" t="s">
        <v>4172</v>
      </c>
      <c r="B237" s="595" t="s">
        <v>4173</v>
      </c>
      <c r="C237" s="594" t="s">
        <v>48</v>
      </c>
      <c r="D237" s="598">
        <v>8</v>
      </c>
      <c r="E237" s="598"/>
      <c r="F237" s="598"/>
      <c r="G237" s="690">
        <v>0</v>
      </c>
      <c r="H237" s="598">
        <f t="shared" si="21"/>
        <v>0</v>
      </c>
      <c r="I237" s="598">
        <f t="shared" si="23"/>
        <v>0</v>
      </c>
    </row>
    <row r="238" spans="1:9" ht="15">
      <c r="A238" s="594" t="s">
        <v>4406</v>
      </c>
      <c r="B238" s="595" t="s">
        <v>4407</v>
      </c>
      <c r="C238" s="594" t="s">
        <v>48</v>
      </c>
      <c r="D238" s="598">
        <v>25</v>
      </c>
      <c r="E238" s="598"/>
      <c r="F238" s="598"/>
      <c r="G238" s="690">
        <v>0</v>
      </c>
      <c r="H238" s="598">
        <f t="shared" si="21"/>
        <v>0</v>
      </c>
      <c r="I238" s="598">
        <f t="shared" si="23"/>
        <v>0</v>
      </c>
    </row>
    <row r="239" spans="1:9" ht="15">
      <c r="A239" s="594" t="s">
        <v>4408</v>
      </c>
      <c r="B239" s="595" t="s">
        <v>4409</v>
      </c>
      <c r="C239" s="594" t="s">
        <v>48</v>
      </c>
      <c r="D239" s="598">
        <v>20</v>
      </c>
      <c r="E239" s="598"/>
      <c r="F239" s="598"/>
      <c r="G239" s="690">
        <v>0</v>
      </c>
      <c r="H239" s="598">
        <f t="shared" si="21"/>
        <v>0</v>
      </c>
      <c r="I239" s="598">
        <f t="shared" si="23"/>
        <v>0</v>
      </c>
    </row>
    <row r="240" spans="1:9" ht="15">
      <c r="A240" s="594" t="s">
        <v>4410</v>
      </c>
      <c r="B240" s="595" t="s">
        <v>4411</v>
      </c>
      <c r="C240" s="594" t="s">
        <v>48</v>
      </c>
      <c r="D240" s="598">
        <v>8</v>
      </c>
      <c r="E240" s="598"/>
      <c r="F240" s="598"/>
      <c r="G240" s="690">
        <v>0</v>
      </c>
      <c r="H240" s="598">
        <f t="shared" si="21"/>
        <v>0</v>
      </c>
      <c r="I240" s="598">
        <f t="shared" si="23"/>
        <v>0</v>
      </c>
    </row>
    <row r="241" spans="1:9" ht="15">
      <c r="A241" s="594" t="s">
        <v>4412</v>
      </c>
      <c r="B241" s="595" t="s">
        <v>4413</v>
      </c>
      <c r="C241" s="594" t="s">
        <v>48</v>
      </c>
      <c r="D241" s="598">
        <v>8</v>
      </c>
      <c r="E241" s="598"/>
      <c r="F241" s="598"/>
      <c r="G241" s="690">
        <v>0</v>
      </c>
      <c r="H241" s="598">
        <f t="shared" si="21"/>
        <v>0</v>
      </c>
      <c r="I241" s="598">
        <f t="shared" si="23"/>
        <v>0</v>
      </c>
    </row>
    <row r="242" spans="1:9" ht="15">
      <c r="A242" s="594" t="s">
        <v>4414</v>
      </c>
      <c r="B242" s="595" t="s">
        <v>4415</v>
      </c>
      <c r="C242" s="594" t="s">
        <v>48</v>
      </c>
      <c r="D242" s="598">
        <v>35</v>
      </c>
      <c r="E242" s="598"/>
      <c r="F242" s="598"/>
      <c r="G242" s="690">
        <v>0</v>
      </c>
      <c r="H242" s="598">
        <f t="shared" si="21"/>
        <v>0</v>
      </c>
      <c r="I242" s="598">
        <f t="shared" si="23"/>
        <v>0</v>
      </c>
    </row>
    <row r="243" spans="1:9" ht="15">
      <c r="A243" s="602" t="s">
        <v>4416</v>
      </c>
      <c r="B243" s="603" t="s">
        <v>4417</v>
      </c>
      <c r="C243" s="602" t="s">
        <v>3449</v>
      </c>
      <c r="D243" s="604"/>
      <c r="E243" s="604"/>
      <c r="F243" s="604"/>
      <c r="G243" s="604"/>
      <c r="H243" s="604"/>
      <c r="I243" s="604">
        <f t="shared" si="23"/>
        <v>0</v>
      </c>
    </row>
    <row r="244" spans="1:9" ht="15">
      <c r="A244" s="594" t="s">
        <v>4418</v>
      </c>
      <c r="B244" s="595" t="s">
        <v>4419</v>
      </c>
      <c r="C244" s="594" t="s">
        <v>48</v>
      </c>
      <c r="D244" s="598">
        <v>8</v>
      </c>
      <c r="E244" s="598"/>
      <c r="F244" s="598"/>
      <c r="G244" s="690">
        <v>0</v>
      </c>
      <c r="H244" s="598">
        <f t="shared" si="21"/>
        <v>0</v>
      </c>
      <c r="I244" s="598">
        <f t="shared" si="23"/>
        <v>0</v>
      </c>
    </row>
    <row r="245" spans="1:9" ht="15">
      <c r="A245" s="602" t="s">
        <v>4420</v>
      </c>
      <c r="B245" s="603" t="s">
        <v>4421</v>
      </c>
      <c r="C245" s="602" t="s">
        <v>3449</v>
      </c>
      <c r="D245" s="604"/>
      <c r="E245" s="604"/>
      <c r="F245" s="604"/>
      <c r="G245" s="604"/>
      <c r="H245" s="604"/>
      <c r="I245" s="604"/>
    </row>
    <row r="246" spans="1:9" ht="15">
      <c r="A246" s="602" t="s">
        <v>4422</v>
      </c>
      <c r="B246" s="603" t="s">
        <v>4423</v>
      </c>
      <c r="C246" s="602" t="s">
        <v>3449</v>
      </c>
      <c r="D246" s="604"/>
      <c r="E246" s="604"/>
      <c r="F246" s="604"/>
      <c r="G246" s="604"/>
      <c r="H246" s="604"/>
      <c r="I246" s="604"/>
    </row>
    <row r="247" spans="1:9" ht="15">
      <c r="A247" s="594" t="s">
        <v>4424</v>
      </c>
      <c r="B247" s="595" t="s">
        <v>4425</v>
      </c>
      <c r="C247" s="594" t="s">
        <v>48</v>
      </c>
      <c r="D247" s="598">
        <v>24</v>
      </c>
      <c r="E247" s="598"/>
      <c r="F247" s="598"/>
      <c r="G247" s="690">
        <v>0</v>
      </c>
      <c r="H247" s="598">
        <f t="shared" si="21"/>
        <v>0</v>
      </c>
      <c r="I247" s="598">
        <f t="shared" si="23"/>
        <v>0</v>
      </c>
    </row>
    <row r="248" spans="1:9" ht="15">
      <c r="A248" s="594" t="s">
        <v>4426</v>
      </c>
      <c r="B248" s="595" t="s">
        <v>4427</v>
      </c>
      <c r="C248" s="594" t="s">
        <v>48</v>
      </c>
      <c r="D248" s="598">
        <v>4</v>
      </c>
      <c r="E248" s="598"/>
      <c r="F248" s="598"/>
      <c r="G248" s="690">
        <v>0</v>
      </c>
      <c r="H248" s="598">
        <f t="shared" si="21"/>
        <v>0</v>
      </c>
      <c r="I248" s="598">
        <f t="shared" si="23"/>
        <v>0</v>
      </c>
    </row>
    <row r="249" spans="1:9" ht="15">
      <c r="A249" s="605" t="s">
        <v>3449</v>
      </c>
      <c r="B249" s="606" t="s">
        <v>4428</v>
      </c>
      <c r="C249" s="605" t="s">
        <v>3449</v>
      </c>
      <c r="D249" s="607"/>
      <c r="E249" s="607"/>
      <c r="F249" s="607">
        <f>SUM(F236:F248)</f>
        <v>0</v>
      </c>
      <c r="G249" s="607"/>
      <c r="H249" s="607">
        <f>SUM(H236:H248)</f>
        <v>0</v>
      </c>
      <c r="I249" s="607">
        <f>SUM(I236:I248)</f>
        <v>0</v>
      </c>
    </row>
    <row r="250" spans="1:9" ht="15">
      <c r="A250" s="594" t="s">
        <v>3449</v>
      </c>
      <c r="B250" s="595" t="s">
        <v>3449</v>
      </c>
      <c r="C250" s="594" t="s">
        <v>3449</v>
      </c>
      <c r="D250" s="598"/>
      <c r="E250" s="598"/>
      <c r="F250" s="598"/>
      <c r="G250" s="598"/>
      <c r="H250" s="598"/>
      <c r="I250" s="598"/>
    </row>
    <row r="251" spans="1:9" ht="14.25">
      <c r="A251" s="599" t="s">
        <v>3449</v>
      </c>
      <c r="B251" s="600" t="s">
        <v>4429</v>
      </c>
      <c r="C251" s="599" t="s">
        <v>3449</v>
      </c>
      <c r="D251" s="601"/>
      <c r="E251" s="601"/>
      <c r="F251" s="601">
        <f>SUM(F249,F232,F215,F168,F120,F97,F82,F76)</f>
        <v>0</v>
      </c>
      <c r="G251" s="601"/>
      <c r="H251" s="601">
        <f>SUM(H249,H232,H215,H168,H120,H97,H82,H76)</f>
        <v>0</v>
      </c>
      <c r="I251" s="601">
        <f>SUM(I249,I232,I215,I168,I120,I97,I82,I76)</f>
        <v>0</v>
      </c>
    </row>
    <row r="252" spans="1:9" ht="15">
      <c r="A252" s="594" t="s">
        <v>3449</v>
      </c>
      <c r="B252" s="595" t="s">
        <v>3449</v>
      </c>
      <c r="C252" s="594" t="s">
        <v>3449</v>
      </c>
      <c r="D252" s="598"/>
      <c r="E252" s="598"/>
      <c r="F252" s="598"/>
      <c r="G252" s="598"/>
      <c r="H252" s="598"/>
      <c r="I252" s="598"/>
    </row>
  </sheetData>
  <mergeCells count="4">
    <mergeCell ref="D4:F4"/>
    <mergeCell ref="G4:H4"/>
    <mergeCell ref="A3:I3"/>
    <mergeCell ref="A1:I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AEFAA-7916-4FD2-AC98-96617042A5AC}">
  <sheetPr>
    <tabColor rgb="FF66FF66"/>
  </sheetPr>
  <dimension ref="A1:O58"/>
  <sheetViews>
    <sheetView showGridLines="0" zoomScaleSheetLayoutView="75" workbookViewId="0" topLeftCell="B11">
      <selection activeCell="E3" sqref="E3:J3"/>
    </sheetView>
  </sheetViews>
  <sheetFormatPr defaultColWidth="9.00390625" defaultRowHeight="15"/>
  <cols>
    <col min="1" max="1" width="8.421875" style="71" hidden="1" customWidth="1"/>
    <col min="2" max="2" width="9.140625" style="71" customWidth="1"/>
    <col min="3" max="3" width="7.421875" style="71" customWidth="1"/>
    <col min="4" max="4" width="13.421875" style="71" customWidth="1"/>
    <col min="5" max="5" width="12.140625" style="71" customWidth="1"/>
    <col min="6" max="6" width="11.421875" style="71" customWidth="1"/>
    <col min="7" max="7" width="12.7109375" style="75" customWidth="1"/>
    <col min="8" max="8" width="12.7109375" style="71" customWidth="1"/>
    <col min="9" max="9" width="13.00390625" style="75" customWidth="1"/>
    <col min="10" max="10" width="6.7109375" style="75" customWidth="1"/>
    <col min="11" max="11" width="4.28125" style="71" customWidth="1"/>
    <col min="12" max="15" width="10.7109375" style="71" customWidth="1"/>
    <col min="16" max="16384" width="9.00390625" style="71" customWidth="1"/>
  </cols>
  <sheetData>
    <row r="1" spans="1:10" ht="33.75" customHeight="1">
      <c r="A1" s="159" t="s">
        <v>2787</v>
      </c>
      <c r="B1" s="942" t="s">
        <v>5359</v>
      </c>
      <c r="C1" s="943"/>
      <c r="D1" s="943"/>
      <c r="E1" s="943"/>
      <c r="F1" s="943"/>
      <c r="G1" s="943"/>
      <c r="H1" s="943"/>
      <c r="I1" s="943"/>
      <c r="J1" s="944"/>
    </row>
    <row r="2" spans="1:15" ht="36" customHeight="1">
      <c r="A2" s="160"/>
      <c r="B2" s="161" t="s">
        <v>2788</v>
      </c>
      <c r="C2" s="162"/>
      <c r="D2" s="163" t="s">
        <v>2673</v>
      </c>
      <c r="E2" s="945" t="s">
        <v>2674</v>
      </c>
      <c r="F2" s="946"/>
      <c r="G2" s="946"/>
      <c r="H2" s="946"/>
      <c r="I2" s="946"/>
      <c r="J2" s="947"/>
      <c r="O2" s="164"/>
    </row>
    <row r="3" spans="1:10" ht="27" customHeight="1">
      <c r="A3" s="160"/>
      <c r="B3" s="165" t="s">
        <v>2789</v>
      </c>
      <c r="C3" s="162"/>
      <c r="D3" s="166" t="s">
        <v>2676</v>
      </c>
      <c r="E3" s="948" t="s">
        <v>2677</v>
      </c>
      <c r="F3" s="949"/>
      <c r="G3" s="949"/>
      <c r="H3" s="949"/>
      <c r="I3" s="949"/>
      <c r="J3" s="950"/>
    </row>
    <row r="4" spans="1:10" ht="23.25" customHeight="1">
      <c r="A4" s="167">
        <v>5435</v>
      </c>
      <c r="B4" s="168" t="s">
        <v>10</v>
      </c>
      <c r="C4" s="169"/>
      <c r="D4" s="170" t="s">
        <v>2679</v>
      </c>
      <c r="E4" s="951" t="s">
        <v>5378</v>
      </c>
      <c r="F4" s="952"/>
      <c r="G4" s="952"/>
      <c r="H4" s="952"/>
      <c r="I4" s="952"/>
      <c r="J4" s="953"/>
    </row>
    <row r="5" spans="1:10" ht="24" customHeight="1">
      <c r="A5" s="160"/>
      <c r="B5" s="171" t="s">
        <v>2790</v>
      </c>
      <c r="C5" s="72"/>
      <c r="D5" s="172"/>
      <c r="E5" s="173"/>
      <c r="F5" s="173"/>
      <c r="G5" s="173"/>
      <c r="H5" s="174" t="s">
        <v>2791</v>
      </c>
      <c r="I5" s="172"/>
      <c r="J5" s="175"/>
    </row>
    <row r="6" spans="1:10" ht="15.75" customHeight="1">
      <c r="A6" s="160"/>
      <c r="B6" s="176"/>
      <c r="C6" s="173"/>
      <c r="D6" s="172"/>
      <c r="E6" s="173"/>
      <c r="F6" s="173"/>
      <c r="G6" s="173"/>
      <c r="H6" s="174" t="s">
        <v>2792</v>
      </c>
      <c r="I6" s="172"/>
      <c r="J6" s="175"/>
    </row>
    <row r="7" spans="1:10" ht="15.75" customHeight="1">
      <c r="A7" s="160"/>
      <c r="B7" s="177"/>
      <c r="C7" s="178"/>
      <c r="D7" s="179"/>
      <c r="E7" s="180"/>
      <c r="F7" s="180"/>
      <c r="G7" s="180"/>
      <c r="H7" s="181"/>
      <c r="I7" s="180"/>
      <c r="J7" s="182"/>
    </row>
    <row r="8" spans="1:10" ht="24" customHeight="1" hidden="1">
      <c r="A8" s="160"/>
      <c r="B8" s="171" t="s">
        <v>2793</v>
      </c>
      <c r="C8" s="72"/>
      <c r="D8" s="183"/>
      <c r="E8" s="72"/>
      <c r="F8" s="72"/>
      <c r="G8" s="184"/>
      <c r="H8" s="174" t="s">
        <v>2791</v>
      </c>
      <c r="I8" s="172"/>
      <c r="J8" s="175"/>
    </row>
    <row r="9" spans="1:10" ht="15.75" customHeight="1" hidden="1">
      <c r="A9" s="160"/>
      <c r="B9" s="160"/>
      <c r="C9" s="72"/>
      <c r="D9" s="183"/>
      <c r="E9" s="72"/>
      <c r="F9" s="72"/>
      <c r="G9" s="184"/>
      <c r="H9" s="174" t="s">
        <v>2792</v>
      </c>
      <c r="I9" s="172"/>
      <c r="J9" s="175"/>
    </row>
    <row r="10" spans="1:10" ht="15.75" customHeight="1" hidden="1">
      <c r="A10" s="160"/>
      <c r="B10" s="185"/>
      <c r="C10" s="178"/>
      <c r="D10" s="186"/>
      <c r="E10" s="187"/>
      <c r="F10" s="187"/>
      <c r="G10" s="188"/>
      <c r="H10" s="188"/>
      <c r="I10" s="189"/>
      <c r="J10" s="182"/>
    </row>
    <row r="11" spans="1:10" ht="24" customHeight="1">
      <c r="A11" s="160"/>
      <c r="B11" s="171" t="s">
        <v>2794</v>
      </c>
      <c r="C11" s="72"/>
      <c r="D11" s="954"/>
      <c r="E11" s="954"/>
      <c r="F11" s="954"/>
      <c r="G11" s="954"/>
      <c r="H11" s="174" t="s">
        <v>2791</v>
      </c>
      <c r="I11" s="172"/>
      <c r="J11" s="175"/>
    </row>
    <row r="12" spans="1:10" ht="15.75" customHeight="1">
      <c r="A12" s="160"/>
      <c r="B12" s="176"/>
      <c r="C12" s="173"/>
      <c r="D12" s="941"/>
      <c r="E12" s="941"/>
      <c r="F12" s="941"/>
      <c r="G12" s="941"/>
      <c r="H12" s="174" t="s">
        <v>2792</v>
      </c>
      <c r="I12" s="172"/>
      <c r="J12" s="175"/>
    </row>
    <row r="13" spans="1:10" ht="15.75" customHeight="1">
      <c r="A13" s="160"/>
      <c r="B13" s="177"/>
      <c r="C13" s="178"/>
      <c r="D13" s="179"/>
      <c r="E13" s="955"/>
      <c r="F13" s="956"/>
      <c r="G13" s="956"/>
      <c r="H13" s="190"/>
      <c r="I13" s="180"/>
      <c r="J13" s="182"/>
    </row>
    <row r="14" spans="1:10" ht="24" customHeight="1">
      <c r="A14" s="160"/>
      <c r="B14" s="191" t="s">
        <v>2795</v>
      </c>
      <c r="C14" s="192"/>
      <c r="D14" s="193"/>
      <c r="E14" s="194"/>
      <c r="F14" s="194"/>
      <c r="G14" s="194"/>
      <c r="H14" s="195"/>
      <c r="I14" s="194"/>
      <c r="J14" s="196"/>
    </row>
    <row r="15" spans="1:10" ht="32.25" customHeight="1">
      <c r="A15" s="160"/>
      <c r="B15" s="185" t="s">
        <v>2796</v>
      </c>
      <c r="C15" s="197"/>
      <c r="D15" s="188"/>
      <c r="E15" s="957"/>
      <c r="F15" s="957"/>
      <c r="G15" s="958"/>
      <c r="H15" s="958"/>
      <c r="I15" s="958" t="s">
        <v>2683</v>
      </c>
      <c r="J15" s="959"/>
    </row>
    <row r="16" spans="1:10" ht="23.25" customHeight="1">
      <c r="A16" s="198" t="s">
        <v>58</v>
      </c>
      <c r="B16" s="199" t="s">
        <v>58</v>
      </c>
      <c r="C16" s="200"/>
      <c r="D16" s="201"/>
      <c r="E16" s="960"/>
      <c r="F16" s="961"/>
      <c r="G16" s="960"/>
      <c r="H16" s="961"/>
      <c r="I16" s="960">
        <f>SUM(I49:I52)</f>
        <v>0</v>
      </c>
      <c r="J16" s="962"/>
    </row>
    <row r="17" spans="1:10" ht="23.25" customHeight="1">
      <c r="A17" s="198" t="s">
        <v>57</v>
      </c>
      <c r="B17" s="199" t="s">
        <v>57</v>
      </c>
      <c r="C17" s="200"/>
      <c r="D17" s="201"/>
      <c r="E17" s="960"/>
      <c r="F17" s="961"/>
      <c r="G17" s="960"/>
      <c r="H17" s="961"/>
      <c r="I17" s="960">
        <f>SUM(I53)</f>
        <v>0</v>
      </c>
      <c r="J17" s="962"/>
    </row>
    <row r="18" spans="1:10" ht="23.25" customHeight="1">
      <c r="A18" s="198" t="s">
        <v>2797</v>
      </c>
      <c r="B18" s="199" t="s">
        <v>2797</v>
      </c>
      <c r="C18" s="200"/>
      <c r="D18" s="201"/>
      <c r="E18" s="960"/>
      <c r="F18" s="961"/>
      <c r="G18" s="960"/>
      <c r="H18" s="961"/>
      <c r="I18" s="960">
        <v>0</v>
      </c>
      <c r="J18" s="962"/>
    </row>
    <row r="19" spans="1:10" ht="23.25" customHeight="1">
      <c r="A19" s="198" t="s">
        <v>2781</v>
      </c>
      <c r="B19" s="199" t="s">
        <v>20</v>
      </c>
      <c r="C19" s="200"/>
      <c r="D19" s="201"/>
      <c r="E19" s="960"/>
      <c r="F19" s="961"/>
      <c r="G19" s="960"/>
      <c r="H19" s="961"/>
      <c r="I19" s="960">
        <v>0</v>
      </c>
      <c r="J19" s="962"/>
    </row>
    <row r="20" spans="1:10" ht="23.25" customHeight="1">
      <c r="A20" s="198" t="s">
        <v>2783</v>
      </c>
      <c r="B20" s="199" t="s">
        <v>2784</v>
      </c>
      <c r="C20" s="200"/>
      <c r="D20" s="201"/>
      <c r="E20" s="960"/>
      <c r="F20" s="961"/>
      <c r="G20" s="960"/>
      <c r="H20" s="961"/>
      <c r="I20" s="960">
        <f>SUM(I54)</f>
        <v>0</v>
      </c>
      <c r="J20" s="962"/>
    </row>
    <row r="21" spans="1:10" ht="23.25" customHeight="1">
      <c r="A21" s="160"/>
      <c r="B21" s="202" t="s">
        <v>2683</v>
      </c>
      <c r="C21" s="203"/>
      <c r="D21" s="204"/>
      <c r="E21" s="965"/>
      <c r="F21" s="966"/>
      <c r="G21" s="965"/>
      <c r="H21" s="966"/>
      <c r="I21" s="965">
        <f>SUM(I16:J20)</f>
        <v>0</v>
      </c>
      <c r="J21" s="967"/>
    </row>
    <row r="22" spans="1:10" ht="33" customHeight="1">
      <c r="A22" s="160"/>
      <c r="B22" s="205" t="s">
        <v>2798</v>
      </c>
      <c r="C22" s="200"/>
      <c r="D22" s="201"/>
      <c r="E22" s="206"/>
      <c r="F22" s="207"/>
      <c r="G22" s="208"/>
      <c r="H22" s="208"/>
      <c r="I22" s="208"/>
      <c r="J22" s="209"/>
    </row>
    <row r="23" spans="1:10" ht="23.25" customHeight="1">
      <c r="A23" s="160"/>
      <c r="B23" s="199" t="s">
        <v>2799</v>
      </c>
      <c r="C23" s="200"/>
      <c r="D23" s="201"/>
      <c r="E23" s="210">
        <v>15</v>
      </c>
      <c r="F23" s="207" t="s">
        <v>2800</v>
      </c>
      <c r="G23" s="963">
        <v>0</v>
      </c>
      <c r="H23" s="964"/>
      <c r="I23" s="964"/>
      <c r="J23" s="209" t="s">
        <v>2807</v>
      </c>
    </row>
    <row r="24" spans="1:10" ht="23.25" customHeight="1">
      <c r="A24" s="160"/>
      <c r="B24" s="199" t="s">
        <v>2801</v>
      </c>
      <c r="C24" s="200"/>
      <c r="D24" s="201"/>
      <c r="E24" s="210">
        <f>SazbaDPH1</f>
        <v>15</v>
      </c>
      <c r="F24" s="207" t="s">
        <v>2800</v>
      </c>
      <c r="G24" s="968">
        <v>0</v>
      </c>
      <c r="H24" s="969"/>
      <c r="I24" s="969"/>
      <c r="J24" s="209" t="s">
        <v>2807</v>
      </c>
    </row>
    <row r="25" spans="1:10" ht="23.25" customHeight="1">
      <c r="A25" s="160"/>
      <c r="B25" s="199" t="s">
        <v>2802</v>
      </c>
      <c r="C25" s="200"/>
      <c r="D25" s="201"/>
      <c r="E25" s="210">
        <v>21</v>
      </c>
      <c r="F25" s="207" t="s">
        <v>2800</v>
      </c>
      <c r="G25" s="963">
        <f aca="true" t="shared" si="0" ref="G25">$I$21</f>
        <v>0</v>
      </c>
      <c r="H25" s="964"/>
      <c r="I25" s="964"/>
      <c r="J25" s="209" t="s">
        <v>2807</v>
      </c>
    </row>
    <row r="26" spans="1:10" ht="23.25" customHeight="1">
      <c r="A26" s="160"/>
      <c r="B26" s="211" t="s">
        <v>2803</v>
      </c>
      <c r="C26" s="212"/>
      <c r="D26" s="213"/>
      <c r="E26" s="214">
        <f>SazbaDPH2</f>
        <v>21</v>
      </c>
      <c r="F26" s="215" t="s">
        <v>2800</v>
      </c>
      <c r="G26" s="972">
        <v>0</v>
      </c>
      <c r="H26" s="973"/>
      <c r="I26" s="973"/>
      <c r="J26" s="216" t="s">
        <v>2807</v>
      </c>
    </row>
    <row r="27" spans="1:10" ht="23.25" customHeight="1" thickBot="1">
      <c r="A27" s="160"/>
      <c r="B27" s="217" t="s">
        <v>2804</v>
      </c>
      <c r="C27" s="218"/>
      <c r="D27" s="219"/>
      <c r="E27" s="218"/>
      <c r="F27" s="220"/>
      <c r="G27" s="974">
        <v>0</v>
      </c>
      <c r="H27" s="974"/>
      <c r="I27" s="974"/>
      <c r="J27" s="221" t="s">
        <v>2807</v>
      </c>
    </row>
    <row r="28" spans="1:10" ht="27.75" customHeight="1" hidden="1" thickBot="1">
      <c r="A28" s="160"/>
      <c r="B28" s="222" t="s">
        <v>2805</v>
      </c>
      <c r="C28" s="223"/>
      <c r="D28" s="223"/>
      <c r="E28" s="224"/>
      <c r="F28" s="225"/>
      <c r="G28" s="975">
        <v>88357.26</v>
      </c>
      <c r="H28" s="976"/>
      <c r="I28" s="976"/>
      <c r="J28" s="226" t="s">
        <v>2807</v>
      </c>
    </row>
    <row r="29" spans="1:10" ht="27.75" customHeight="1" thickBot="1">
      <c r="A29" s="160"/>
      <c r="B29" s="222" t="s">
        <v>2806</v>
      </c>
      <c r="C29" s="227"/>
      <c r="D29" s="227"/>
      <c r="E29" s="227"/>
      <c r="F29" s="227"/>
      <c r="G29" s="975">
        <f>SUM(G23:I26)</f>
        <v>0</v>
      </c>
      <c r="H29" s="975"/>
      <c r="I29" s="975"/>
      <c r="J29" s="228" t="s">
        <v>2807</v>
      </c>
    </row>
    <row r="30" spans="1:10" ht="12.75" customHeight="1">
      <c r="A30" s="160"/>
      <c r="B30" s="160"/>
      <c r="C30" s="72"/>
      <c r="D30" s="72"/>
      <c r="E30" s="72"/>
      <c r="F30" s="72"/>
      <c r="G30" s="184"/>
      <c r="H30" s="72"/>
      <c r="I30" s="184"/>
      <c r="J30" s="229"/>
    </row>
    <row r="31" spans="1:10" ht="30" customHeight="1">
      <c r="A31" s="160"/>
      <c r="B31" s="160"/>
      <c r="C31" s="72"/>
      <c r="D31" s="72"/>
      <c r="E31" s="72"/>
      <c r="F31" s="72"/>
      <c r="G31" s="184"/>
      <c r="H31" s="72"/>
      <c r="I31" s="184"/>
      <c r="J31" s="229"/>
    </row>
    <row r="32" spans="1:10" ht="18.75" customHeight="1">
      <c r="A32" s="160"/>
      <c r="B32" s="230"/>
      <c r="C32" s="231" t="s">
        <v>2808</v>
      </c>
      <c r="D32" s="232"/>
      <c r="E32" s="232"/>
      <c r="F32" s="231" t="s">
        <v>2809</v>
      </c>
      <c r="G32" s="232"/>
      <c r="H32" s="233">
        <f ca="1">TODAY()</f>
        <v>43915</v>
      </c>
      <c r="I32" s="232"/>
      <c r="J32" s="229"/>
    </row>
    <row r="33" spans="1:10" ht="47.25" customHeight="1">
      <c r="A33" s="160"/>
      <c r="B33" s="160"/>
      <c r="C33" s="72"/>
      <c r="D33" s="72"/>
      <c r="E33" s="72"/>
      <c r="F33" s="72"/>
      <c r="G33" s="184"/>
      <c r="H33" s="72"/>
      <c r="I33" s="184"/>
      <c r="J33" s="229"/>
    </row>
    <row r="34" spans="1:10" s="237" customFormat="1" ht="18.75" customHeight="1">
      <c r="A34" s="234"/>
      <c r="B34" s="234"/>
      <c r="C34" s="235"/>
      <c r="D34" s="977"/>
      <c r="E34" s="978"/>
      <c r="F34" s="235"/>
      <c r="G34" s="977"/>
      <c r="H34" s="978"/>
      <c r="I34" s="978"/>
      <c r="J34" s="236"/>
    </row>
    <row r="35" spans="1:10" ht="12.75" customHeight="1">
      <c r="A35" s="160"/>
      <c r="B35" s="160"/>
      <c r="C35" s="72"/>
      <c r="D35" s="979" t="s">
        <v>52</v>
      </c>
      <c r="E35" s="979"/>
      <c r="F35" s="72"/>
      <c r="G35" s="184"/>
      <c r="H35" s="238" t="s">
        <v>53</v>
      </c>
      <c r="I35" s="184"/>
      <c r="J35" s="229"/>
    </row>
    <row r="36" spans="1:10" ht="13.5" customHeight="1" thickBot="1">
      <c r="A36" s="239"/>
      <c r="B36" s="239"/>
      <c r="C36" s="240"/>
      <c r="D36" s="240"/>
      <c r="E36" s="240"/>
      <c r="F36" s="240"/>
      <c r="G36" s="241"/>
      <c r="H36" s="240"/>
      <c r="I36" s="241"/>
      <c r="J36" s="242"/>
    </row>
    <row r="37" spans="2:10" ht="27" customHeight="1" hidden="1">
      <c r="B37" s="243" t="s">
        <v>2810</v>
      </c>
      <c r="C37" s="244"/>
      <c r="D37" s="244"/>
      <c r="E37" s="244"/>
      <c r="F37" s="245"/>
      <c r="G37" s="245"/>
      <c r="H37" s="245"/>
      <c r="I37" s="245"/>
      <c r="J37" s="244"/>
    </row>
    <row r="38" spans="1:10" ht="25.5" customHeight="1" hidden="1">
      <c r="A38" s="246" t="s">
        <v>2811</v>
      </c>
      <c r="B38" s="247" t="s">
        <v>2812</v>
      </c>
      <c r="C38" s="248" t="s">
        <v>2813</v>
      </c>
      <c r="D38" s="249"/>
      <c r="E38" s="249"/>
      <c r="F38" s="250" t="str">
        <f>B23</f>
        <v>Základ pro sníženou DPH</v>
      </c>
      <c r="G38" s="250" t="str">
        <f>B25</f>
        <v>Základ pro základní DPH</v>
      </c>
      <c r="H38" s="251" t="s">
        <v>2814</v>
      </c>
      <c r="I38" s="251" t="s">
        <v>2815</v>
      </c>
      <c r="J38" s="252" t="s">
        <v>2800</v>
      </c>
    </row>
    <row r="39" spans="1:10" ht="25.5" customHeight="1" hidden="1">
      <c r="A39" s="246">
        <v>1</v>
      </c>
      <c r="B39" s="253" t="s">
        <v>50</v>
      </c>
      <c r="C39" s="980"/>
      <c r="D39" s="981"/>
      <c r="E39" s="981"/>
      <c r="F39" s="254">
        <v>0</v>
      </c>
      <c r="G39" s="255">
        <v>88357.26</v>
      </c>
      <c r="H39" s="256">
        <v>18555.02</v>
      </c>
      <c r="I39" s="256">
        <v>106912.28</v>
      </c>
      <c r="J39" s="257">
        <f>IF(CenaCelkemVypocet=0,"",I39/CenaCelkemVypocet*100)</f>
        <v>100</v>
      </c>
    </row>
    <row r="40" spans="1:10" ht="25.5" customHeight="1" hidden="1">
      <c r="A40" s="246">
        <v>2</v>
      </c>
      <c r="B40" s="258" t="s">
        <v>2676</v>
      </c>
      <c r="C40" s="982" t="s">
        <v>2677</v>
      </c>
      <c r="D40" s="983"/>
      <c r="E40" s="983"/>
      <c r="F40" s="259">
        <v>0</v>
      </c>
      <c r="G40" s="260">
        <v>88357.26</v>
      </c>
      <c r="H40" s="260">
        <v>18555.02</v>
      </c>
      <c r="I40" s="260">
        <v>106912.28</v>
      </c>
      <c r="J40" s="261">
        <f>IF(CenaCelkemVypocet=0,"",I40/CenaCelkemVypocet*100)</f>
        <v>100</v>
      </c>
    </row>
    <row r="41" spans="1:10" ht="25.5" customHeight="1" hidden="1">
      <c r="A41" s="246">
        <v>3</v>
      </c>
      <c r="B41" s="262" t="s">
        <v>2679</v>
      </c>
      <c r="C41" s="980" t="s">
        <v>2680</v>
      </c>
      <c r="D41" s="981"/>
      <c r="E41" s="981"/>
      <c r="F41" s="263">
        <v>0</v>
      </c>
      <c r="G41" s="256">
        <v>88357.26</v>
      </c>
      <c r="H41" s="256">
        <v>18555.02</v>
      </c>
      <c r="I41" s="256">
        <v>106912.28</v>
      </c>
      <c r="J41" s="257">
        <f>IF(CenaCelkemVypocet=0,"",I41/CenaCelkemVypocet*100)</f>
        <v>100</v>
      </c>
    </row>
    <row r="42" spans="1:10" ht="25.5" customHeight="1" hidden="1">
      <c r="A42" s="246"/>
      <c r="B42" s="984" t="s">
        <v>2816</v>
      </c>
      <c r="C42" s="985"/>
      <c r="D42" s="985"/>
      <c r="E42" s="986"/>
      <c r="F42" s="264">
        <f>SUMIF(A39:A41,"=1",F39:F41)</f>
        <v>0</v>
      </c>
      <c r="G42" s="265">
        <f>SUMIF(A39:A41,"=1",G39:G41)</f>
        <v>88357.26</v>
      </c>
      <c r="H42" s="265">
        <f>SUMIF(A39:A41,"=1",H39:H41)</f>
        <v>18555.02</v>
      </c>
      <c r="I42" s="265">
        <f>SUMIF(A39:A41,"=1",I39:I41)</f>
        <v>106912.28</v>
      </c>
      <c r="J42" s="266">
        <f>SUMIF(A39:A41,"=1",J39:J41)</f>
        <v>100</v>
      </c>
    </row>
    <row r="46" ht="15.75">
      <c r="B46" s="267" t="s">
        <v>2817</v>
      </c>
    </row>
    <row r="48" spans="1:10" ht="25.5" customHeight="1">
      <c r="A48" s="268"/>
      <c r="B48" s="269" t="s">
        <v>2812</v>
      </c>
      <c r="C48" s="269" t="s">
        <v>2813</v>
      </c>
      <c r="D48" s="270"/>
      <c r="E48" s="270"/>
      <c r="F48" s="271" t="s">
        <v>2818</v>
      </c>
      <c r="G48" s="271"/>
      <c r="H48" s="271"/>
      <c r="I48" s="271" t="s">
        <v>2683</v>
      </c>
      <c r="J48" s="271" t="s">
        <v>2800</v>
      </c>
    </row>
    <row r="49" spans="1:10" ht="25.5" customHeight="1">
      <c r="A49" s="272"/>
      <c r="B49" s="273" t="s">
        <v>2688</v>
      </c>
      <c r="C49" s="970" t="s">
        <v>2689</v>
      </c>
      <c r="D49" s="971"/>
      <c r="E49" s="971"/>
      <c r="F49" s="274" t="s">
        <v>58</v>
      </c>
      <c r="G49" s="275"/>
      <c r="H49" s="275"/>
      <c r="I49" s="275">
        <f>pol_so03!$G$8</f>
        <v>0</v>
      </c>
      <c r="J49" s="276" t="str">
        <f>IF(I55=0,"",I49/I55*100)</f>
        <v/>
      </c>
    </row>
    <row r="50" spans="1:10" ht="25.5" customHeight="1">
      <c r="A50" s="272"/>
      <c r="B50" s="273" t="s">
        <v>2695</v>
      </c>
      <c r="C50" s="970" t="s">
        <v>2696</v>
      </c>
      <c r="D50" s="971"/>
      <c r="E50" s="971"/>
      <c r="F50" s="274" t="s">
        <v>58</v>
      </c>
      <c r="G50" s="275"/>
      <c r="H50" s="275"/>
      <c r="I50" s="275">
        <f>pol_so03!$G$13</f>
        <v>0</v>
      </c>
      <c r="J50" s="276" t="str">
        <f>IF(I55=0,"",I50/I55*100)</f>
        <v/>
      </c>
    </row>
    <row r="51" spans="1:10" ht="25.5" customHeight="1">
      <c r="A51" s="272"/>
      <c r="B51" s="273" t="s">
        <v>2709</v>
      </c>
      <c r="C51" s="970" t="s">
        <v>2710</v>
      </c>
      <c r="D51" s="971"/>
      <c r="E51" s="971"/>
      <c r="F51" s="274" t="s">
        <v>58</v>
      </c>
      <c r="G51" s="275"/>
      <c r="H51" s="275"/>
      <c r="I51" s="275">
        <f>pol_so03!$G$21</f>
        <v>0</v>
      </c>
      <c r="J51" s="276" t="str">
        <f>IF(I55=0,"",I51/I55*100)</f>
        <v/>
      </c>
    </row>
    <row r="52" spans="1:10" ht="25.5" customHeight="1">
      <c r="A52" s="272"/>
      <c r="B52" s="273" t="s">
        <v>2731</v>
      </c>
      <c r="C52" s="970" t="s">
        <v>2732</v>
      </c>
      <c r="D52" s="971"/>
      <c r="E52" s="971"/>
      <c r="F52" s="274" t="s">
        <v>58</v>
      </c>
      <c r="G52" s="275"/>
      <c r="H52" s="275"/>
      <c r="I52" s="275">
        <f>pol_so03!$G$32</f>
        <v>0</v>
      </c>
      <c r="J52" s="276" t="str">
        <f>IF(I55=0,"",I52/I55*100)</f>
        <v/>
      </c>
    </row>
    <row r="53" spans="1:10" ht="25.5" customHeight="1">
      <c r="A53" s="272"/>
      <c r="B53" s="273" t="s">
        <v>2052</v>
      </c>
      <c r="C53" s="970" t="s">
        <v>2053</v>
      </c>
      <c r="D53" s="971"/>
      <c r="E53" s="971"/>
      <c r="F53" s="274" t="s">
        <v>57</v>
      </c>
      <c r="G53" s="275"/>
      <c r="H53" s="275"/>
      <c r="I53" s="275">
        <f>pol_so03!$G$34</f>
        <v>0</v>
      </c>
      <c r="J53" s="276" t="str">
        <f>IF(I55=0,"",I53/I55*100)</f>
        <v/>
      </c>
    </row>
    <row r="54" spans="1:10" ht="25.5" customHeight="1">
      <c r="A54" s="272"/>
      <c r="B54" s="273" t="s">
        <v>2783</v>
      </c>
      <c r="C54" s="970" t="s">
        <v>2784</v>
      </c>
      <c r="D54" s="971"/>
      <c r="E54" s="971"/>
      <c r="F54" s="274" t="s">
        <v>2783</v>
      </c>
      <c r="G54" s="275"/>
      <c r="H54" s="275"/>
      <c r="I54" s="275">
        <f>pol_so03!$G$38</f>
        <v>0</v>
      </c>
      <c r="J54" s="276" t="str">
        <f>IF(I55=0,"",I54/I55*100)</f>
        <v/>
      </c>
    </row>
    <row r="55" spans="1:10" ht="25.5" customHeight="1">
      <c r="A55" s="277"/>
      <c r="B55" s="278" t="s">
        <v>2815</v>
      </c>
      <c r="C55" s="278"/>
      <c r="D55" s="279"/>
      <c r="E55" s="279"/>
      <c r="F55" s="280"/>
      <c r="G55" s="281"/>
      <c r="H55" s="281"/>
      <c r="I55" s="281">
        <f>SUM(I49:I54)</f>
        <v>0</v>
      </c>
      <c r="J55" s="282">
        <f>SUM(J49:J54)</f>
        <v>0</v>
      </c>
    </row>
    <row r="56" spans="6:10" ht="15">
      <c r="F56" s="76"/>
      <c r="G56" s="283"/>
      <c r="H56" s="76"/>
      <c r="I56" s="283"/>
      <c r="J56" s="284"/>
    </row>
    <row r="57" spans="6:10" ht="15">
      <c r="F57" s="76"/>
      <c r="G57" s="283"/>
      <c r="H57" s="76"/>
      <c r="I57" s="283"/>
      <c r="J57" s="284"/>
    </row>
    <row r="58" spans="6:10" ht="15">
      <c r="F58" s="76"/>
      <c r="G58" s="283"/>
      <c r="H58" s="76"/>
      <c r="I58" s="283"/>
      <c r="J58" s="284"/>
    </row>
  </sheetData>
  <mergeCells count="48">
    <mergeCell ref="C54:E54"/>
    <mergeCell ref="C50:E50"/>
    <mergeCell ref="C51:E51"/>
    <mergeCell ref="C52:E52"/>
    <mergeCell ref="C53:E53"/>
    <mergeCell ref="C49:E49"/>
    <mergeCell ref="G26:I26"/>
    <mergeCell ref="G27:I27"/>
    <mergeCell ref="G28:I28"/>
    <mergeCell ref="G29:I29"/>
    <mergeCell ref="D34:E34"/>
    <mergeCell ref="G34:I34"/>
    <mergeCell ref="D35:E35"/>
    <mergeCell ref="C39:E39"/>
    <mergeCell ref="C40:E40"/>
    <mergeCell ref="C41:E41"/>
    <mergeCell ref="B42:E42"/>
    <mergeCell ref="G25:I25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G23:I23"/>
    <mergeCell ref="G24:I24"/>
    <mergeCell ref="E17:F17"/>
    <mergeCell ref="G17:H17"/>
    <mergeCell ref="I17:J17"/>
    <mergeCell ref="E18:F18"/>
    <mergeCell ref="G18:H18"/>
    <mergeCell ref="I18:J18"/>
    <mergeCell ref="E13:G13"/>
    <mergeCell ref="E15:F15"/>
    <mergeCell ref="G15:H15"/>
    <mergeCell ref="I15:J15"/>
    <mergeCell ref="E16:F16"/>
    <mergeCell ref="G16:H16"/>
    <mergeCell ref="I16:J16"/>
    <mergeCell ref="D12:G12"/>
    <mergeCell ref="B1:J1"/>
    <mergeCell ref="E2:J2"/>
    <mergeCell ref="E3:J3"/>
    <mergeCell ref="E4:J4"/>
    <mergeCell ref="D11:G11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workbookViewId="0" topLeftCell="A1">
      <selection activeCell="I7" sqref="I7"/>
    </sheetView>
  </sheetViews>
  <sheetFormatPr defaultColWidth="9.140625" defaultRowHeight="15"/>
  <cols>
    <col min="1" max="1" width="97.7109375" style="0" customWidth="1"/>
    <col min="2" max="2" width="23.7109375" style="0" customWidth="1"/>
  </cols>
  <sheetData>
    <row r="1" spans="1:2" ht="26.25">
      <c r="A1" s="3" t="s">
        <v>5359</v>
      </c>
      <c r="B1" s="3"/>
    </row>
    <row r="2" spans="1:2" ht="26.25">
      <c r="A2" s="3" t="s">
        <v>7</v>
      </c>
      <c r="B2" s="4"/>
    </row>
    <row r="3" ht="19.5" customHeight="1">
      <c r="B3" s="1"/>
    </row>
    <row r="4" spans="1:2" ht="21.75" customHeight="1">
      <c r="A4" s="8" t="s">
        <v>1</v>
      </c>
      <c r="B4" s="2" t="s">
        <v>0</v>
      </c>
    </row>
    <row r="5" spans="1:2" ht="15.75" customHeight="1" thickBot="1">
      <c r="A5" s="5"/>
      <c r="B5" s="1"/>
    </row>
    <row r="6" spans="1:2" ht="20.1" customHeight="1">
      <c r="A6" s="669" t="s">
        <v>3</v>
      </c>
      <c r="B6" s="670">
        <f>so_01_demolice!G29+so_01_demolice_plyn!G78</f>
        <v>0</v>
      </c>
    </row>
    <row r="7" spans="1:2" ht="18.75" customHeight="1">
      <c r="A7" s="7" t="s">
        <v>8</v>
      </c>
      <c r="B7" s="12">
        <f>celkem_so02!$E$44</f>
        <v>0</v>
      </c>
    </row>
    <row r="8" spans="1:2" ht="20.1" customHeight="1">
      <c r="A8" s="7" t="s">
        <v>4</v>
      </c>
      <c r="B8" s="12">
        <f>celkem_so_03!$G$29</f>
        <v>0</v>
      </c>
    </row>
    <row r="9" spans="1:2" ht="18" customHeight="1">
      <c r="A9" s="7" t="s">
        <v>5</v>
      </c>
      <c r="B9" s="12">
        <f>celkem_so04!$E$15</f>
        <v>0</v>
      </c>
    </row>
    <row r="10" spans="1:2" ht="20.1" customHeight="1">
      <c r="A10" s="7" t="s">
        <v>5212</v>
      </c>
      <c r="B10" s="12">
        <v>0</v>
      </c>
    </row>
    <row r="11" spans="1:2" ht="20.1" customHeight="1">
      <c r="A11" s="6" t="s">
        <v>6</v>
      </c>
      <c r="B11" s="13">
        <f>celkem_so06!$E$16</f>
        <v>0</v>
      </c>
    </row>
    <row r="12" spans="1:2" ht="20.1" customHeight="1" thickBot="1">
      <c r="A12" s="113" t="s">
        <v>2669</v>
      </c>
      <c r="B12" s="114">
        <f>VN!$G$7</f>
        <v>0</v>
      </c>
    </row>
    <row r="13" spans="1:2" ht="20.1" customHeight="1" thickBot="1">
      <c r="A13" s="9" t="s">
        <v>2670</v>
      </c>
      <c r="B13" s="14">
        <f>SUM(B6:B12)</f>
        <v>0</v>
      </c>
    </row>
    <row r="14" spans="1:2" ht="19.5" thickBot="1">
      <c r="A14" s="115" t="s">
        <v>2</v>
      </c>
      <c r="B14" s="10">
        <f>B13*0.21</f>
        <v>0</v>
      </c>
    </row>
    <row r="15" spans="1:2" ht="19.5" thickBot="1">
      <c r="A15" s="9" t="s">
        <v>2671</v>
      </c>
      <c r="B15" s="11">
        <f>SUM(B13:B14)</f>
        <v>0</v>
      </c>
    </row>
  </sheetData>
  <printOptions/>
  <pageMargins left="0.7" right="0.7" top="0.787401575" bottom="0.787401575" header="0.3" footer="0.3"/>
  <pageSetup horizontalDpi="600" verticalDpi="600" orientation="landscape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0285F-012A-48EF-B8E3-D989A11C2B13}">
  <sheetPr>
    <outlinePr summaryBelow="0"/>
    <pageSetUpPr fitToPage="1"/>
  </sheetPr>
  <dimension ref="A1:BH4973"/>
  <sheetViews>
    <sheetView workbookViewId="0" topLeftCell="A1">
      <pane ySplit="7" topLeftCell="A8" activePane="bottomLeft" state="frozen"/>
      <selection pane="bottomLeft" activeCell="E26" sqref="E26"/>
    </sheetView>
  </sheetViews>
  <sheetFormatPr defaultColWidth="9.140625" defaultRowHeight="15" outlineLevelRow="1"/>
  <cols>
    <col min="1" max="1" width="3.421875" style="71" customWidth="1"/>
    <col min="2" max="2" width="12.57421875" style="118" customWidth="1"/>
    <col min="3" max="3" width="38.28125" style="118" customWidth="1"/>
    <col min="4" max="4" width="4.8515625" style="71" customWidth="1"/>
    <col min="5" max="5" width="10.57421875" style="71" customWidth="1"/>
    <col min="6" max="6" width="9.8515625" style="71" customWidth="1"/>
    <col min="7" max="7" width="12.7109375" style="71" customWidth="1"/>
    <col min="8" max="11" width="9.140625" style="71" customWidth="1"/>
    <col min="12" max="16384" width="9.140625" style="71" customWidth="1"/>
  </cols>
  <sheetData>
    <row r="1" spans="1:7" ht="15.75" customHeight="1">
      <c r="A1" s="987" t="s">
        <v>5359</v>
      </c>
      <c r="B1" s="987"/>
      <c r="C1" s="987"/>
      <c r="D1" s="987"/>
      <c r="E1" s="987"/>
      <c r="F1" s="987"/>
      <c r="G1" s="987"/>
    </row>
    <row r="2" spans="1:7" ht="24.95" customHeight="1">
      <c r="A2" s="116" t="s">
        <v>2672</v>
      </c>
      <c r="B2" s="117" t="s">
        <v>2673</v>
      </c>
      <c r="C2" s="988" t="s">
        <v>2674</v>
      </c>
      <c r="D2" s="989"/>
      <c r="E2" s="989"/>
      <c r="F2" s="989"/>
      <c r="G2" s="990"/>
    </row>
    <row r="3" spans="1:7" ht="24.95" customHeight="1">
      <c r="A3" s="116" t="s">
        <v>2675</v>
      </c>
      <c r="B3" s="117" t="s">
        <v>2819</v>
      </c>
      <c r="C3" s="988" t="s">
        <v>2820</v>
      </c>
      <c r="D3" s="989"/>
      <c r="E3" s="989"/>
      <c r="F3" s="989"/>
      <c r="G3" s="990"/>
    </row>
    <row r="4" spans="1:7" ht="24.95" customHeight="1">
      <c r="A4" s="119" t="s">
        <v>2678</v>
      </c>
      <c r="B4" s="120"/>
      <c r="C4" s="991"/>
      <c r="D4" s="992"/>
      <c r="E4" s="992"/>
      <c r="F4" s="992"/>
      <c r="G4" s="993"/>
    </row>
    <row r="5" ht="15">
      <c r="D5" s="121"/>
    </row>
    <row r="6" spans="1:11" ht="38.25">
      <c r="A6" s="122" t="s">
        <v>12</v>
      </c>
      <c r="B6" s="123" t="s">
        <v>13</v>
      </c>
      <c r="C6" s="123" t="s">
        <v>14</v>
      </c>
      <c r="D6" s="124" t="s">
        <v>15</v>
      </c>
      <c r="E6" s="122" t="s">
        <v>2681</v>
      </c>
      <c r="F6" s="125" t="s">
        <v>2682</v>
      </c>
      <c r="G6" s="122" t="s">
        <v>2683</v>
      </c>
      <c r="H6" s="126" t="s">
        <v>2684</v>
      </c>
      <c r="I6" s="126" t="s">
        <v>2685</v>
      </c>
      <c r="J6" s="126" t="s">
        <v>2686</v>
      </c>
      <c r="K6" s="126" t="s">
        <v>2687</v>
      </c>
    </row>
    <row r="7" spans="1:11" ht="15" hidden="1">
      <c r="A7" s="127"/>
      <c r="B7" s="128"/>
      <c r="C7" s="128"/>
      <c r="D7" s="129"/>
      <c r="E7" s="130"/>
      <c r="F7" s="131"/>
      <c r="G7" s="131"/>
      <c r="H7" s="131"/>
      <c r="I7" s="131"/>
      <c r="J7" s="131"/>
      <c r="K7" s="131"/>
    </row>
    <row r="8" spans="1:11" ht="15">
      <c r="A8" s="132" t="s">
        <v>21</v>
      </c>
      <c r="B8" s="133" t="s">
        <v>2688</v>
      </c>
      <c r="C8" s="134" t="s">
        <v>2689</v>
      </c>
      <c r="D8" s="135"/>
      <c r="E8" s="136"/>
      <c r="F8" s="137"/>
      <c r="G8" s="137">
        <f>SUM(G9:G10)</f>
        <v>0</v>
      </c>
      <c r="H8" s="137"/>
      <c r="I8" s="137">
        <f>SUM(I9:I12)</f>
        <v>5.1</v>
      </c>
      <c r="J8" s="137"/>
      <c r="K8" s="137">
        <f>SUM(K9:K12)</f>
        <v>2.9</v>
      </c>
    </row>
    <row r="9" spans="1:12" ht="22.5" outlineLevel="1">
      <c r="A9" s="138">
        <v>1</v>
      </c>
      <c r="B9" s="139" t="s">
        <v>2690</v>
      </c>
      <c r="C9" s="140" t="s">
        <v>2691</v>
      </c>
      <c r="D9" s="141" t="s">
        <v>694</v>
      </c>
      <c r="E9" s="142">
        <v>3</v>
      </c>
      <c r="F9" s="701">
        <v>0</v>
      </c>
      <c r="G9" s="143">
        <f>ROUND(E9*F9,2)</f>
        <v>0</v>
      </c>
      <c r="H9" s="143">
        <v>0.7011</v>
      </c>
      <c r="I9" s="143">
        <f>ROUND(E9*H9,2)</f>
        <v>2.1</v>
      </c>
      <c r="J9" s="143">
        <v>0.968</v>
      </c>
      <c r="K9" s="143">
        <f>ROUND(E9*J9,2)</f>
        <v>2.9</v>
      </c>
      <c r="L9" s="145"/>
    </row>
    <row r="10" spans="1:12" ht="22.5" outlineLevel="1">
      <c r="A10" s="146">
        <v>2</v>
      </c>
      <c r="B10" s="147" t="s">
        <v>2692</v>
      </c>
      <c r="C10" s="148" t="s">
        <v>2693</v>
      </c>
      <c r="D10" s="149" t="s">
        <v>549</v>
      </c>
      <c r="E10" s="150">
        <v>1</v>
      </c>
      <c r="F10" s="701">
        <v>0</v>
      </c>
      <c r="G10" s="151">
        <f>ROUND(E10*F10,2)</f>
        <v>0</v>
      </c>
      <c r="H10" s="151">
        <v>3.00056</v>
      </c>
      <c r="I10" s="151">
        <f>ROUND(E10*H10,2)</f>
        <v>3</v>
      </c>
      <c r="J10" s="151">
        <v>0</v>
      </c>
      <c r="K10" s="151">
        <f>ROUND(E10*J10,2)</f>
        <v>0</v>
      </c>
      <c r="L10" s="145"/>
    </row>
    <row r="11" spans="1:60" ht="52.5" customHeight="1" outlineLevel="1">
      <c r="A11" s="767"/>
      <c r="B11" s="768"/>
      <c r="C11" s="994" t="s">
        <v>5725</v>
      </c>
      <c r="D11" s="995"/>
      <c r="E11" s="995"/>
      <c r="F11" s="995"/>
      <c r="G11" s="995"/>
      <c r="H11" s="769"/>
      <c r="I11" s="769"/>
      <c r="J11" s="769"/>
      <c r="K11" s="769"/>
      <c r="L11" s="769"/>
      <c r="M11" s="769"/>
      <c r="N11" s="769"/>
      <c r="O11" s="769"/>
      <c r="P11" s="769"/>
      <c r="Q11" s="769"/>
      <c r="R11" s="769"/>
      <c r="S11" s="769"/>
      <c r="T11" s="769"/>
      <c r="U11" s="769"/>
      <c r="V11" s="769"/>
      <c r="W11" s="769"/>
      <c r="X11" s="769"/>
      <c r="Y11" s="770"/>
      <c r="Z11" s="770"/>
      <c r="AA11" s="770"/>
      <c r="AB11" s="770"/>
      <c r="AC11" s="770"/>
      <c r="AD11" s="770"/>
      <c r="AE11" s="770"/>
      <c r="AF11" s="770"/>
      <c r="AG11" s="770" t="s">
        <v>5709</v>
      </c>
      <c r="AH11" s="770"/>
      <c r="AI11" s="770"/>
      <c r="AJ11" s="770"/>
      <c r="AK11" s="770"/>
      <c r="AL11" s="770"/>
      <c r="AM11" s="770"/>
      <c r="AN11" s="770"/>
      <c r="AO11" s="770"/>
      <c r="AP11" s="770"/>
      <c r="AQ11" s="770"/>
      <c r="AR11" s="770"/>
      <c r="AS11" s="770"/>
      <c r="AT11" s="770"/>
      <c r="AU11" s="770"/>
      <c r="AV11" s="770"/>
      <c r="AW11" s="770"/>
      <c r="AX11" s="770"/>
      <c r="AY11" s="770"/>
      <c r="AZ11" s="770"/>
      <c r="BA11" s="771" t="str">
        <f>C11</f>
        <v>hloubení rýh nezapažených, šířky do 60 cm, v hornině 3 (včetně příplatku za lepivost), ve volném terénu, s podsypem štěrkopískem, obsyp potrubí kamenivem fr. 4-8 mm, zhutnění, zásyp rýhy vytěženou zeminou, s uložením ve vrstvách, se zhutněním, odvoz přebytečné zeminy do 6 km,včetně poplatku za skládku.</v>
      </c>
      <c r="BB11" s="770"/>
      <c r="BC11" s="770"/>
      <c r="BD11" s="770"/>
      <c r="BE11" s="770"/>
      <c r="BF11" s="770"/>
      <c r="BG11" s="770"/>
      <c r="BH11" s="770"/>
    </row>
    <row r="12" spans="1:12" ht="15" outlineLevel="1">
      <c r="A12" s="152"/>
      <c r="B12" s="153"/>
      <c r="C12" s="154" t="s">
        <v>2694</v>
      </c>
      <c r="D12" s="155"/>
      <c r="E12" s="156">
        <v>1</v>
      </c>
      <c r="F12" s="144"/>
      <c r="G12" s="144"/>
      <c r="H12" s="144"/>
      <c r="I12" s="144"/>
      <c r="J12" s="144"/>
      <c r="K12" s="144"/>
      <c r="L12" s="145"/>
    </row>
    <row r="13" spans="1:11" ht="15">
      <c r="A13" s="132" t="s">
        <v>21</v>
      </c>
      <c r="B13" s="133" t="s">
        <v>2695</v>
      </c>
      <c r="C13" s="134" t="s">
        <v>2696</v>
      </c>
      <c r="D13" s="135"/>
      <c r="E13" s="136"/>
      <c r="F13" s="137"/>
      <c r="G13" s="137">
        <f>SUM(G14:G19)</f>
        <v>0</v>
      </c>
      <c r="H13" s="137"/>
      <c r="I13" s="137">
        <f>SUM(I14:I20)</f>
        <v>0</v>
      </c>
      <c r="J13" s="137"/>
      <c r="K13" s="137">
        <f>SUM(K14:K20)</f>
        <v>0</v>
      </c>
    </row>
    <row r="14" spans="1:12" ht="15" outlineLevel="1">
      <c r="A14" s="138">
        <v>3</v>
      </c>
      <c r="B14" s="139" t="s">
        <v>2697</v>
      </c>
      <c r="C14" s="140" t="s">
        <v>2698</v>
      </c>
      <c r="D14" s="141" t="s">
        <v>549</v>
      </c>
      <c r="E14" s="142">
        <v>2</v>
      </c>
      <c r="F14" s="701">
        <v>0</v>
      </c>
      <c r="G14" s="143">
        <f>ROUND(E14*F14,2)</f>
        <v>0</v>
      </c>
      <c r="H14" s="143">
        <v>0</v>
      </c>
      <c r="I14" s="143">
        <f>ROUND(E14*H14,2)</f>
        <v>0</v>
      </c>
      <c r="J14" s="143">
        <v>0</v>
      </c>
      <c r="K14" s="143">
        <f>ROUND(E14*J14,2)</f>
        <v>0</v>
      </c>
      <c r="L14" s="145"/>
    </row>
    <row r="15" spans="1:12" ht="15" outlineLevel="1">
      <c r="A15" s="138">
        <v>4</v>
      </c>
      <c r="B15" s="139" t="s">
        <v>2699</v>
      </c>
      <c r="C15" s="140" t="s">
        <v>2700</v>
      </c>
      <c r="D15" s="141" t="s">
        <v>694</v>
      </c>
      <c r="E15" s="142">
        <v>10</v>
      </c>
      <c r="F15" s="701">
        <v>0</v>
      </c>
      <c r="G15" s="143">
        <f>ROUND(E15*F15,2)</f>
        <v>0</v>
      </c>
      <c r="H15" s="143">
        <v>0</v>
      </c>
      <c r="I15" s="143">
        <f>ROUND(E15*H15,2)</f>
        <v>0</v>
      </c>
      <c r="J15" s="143">
        <v>0</v>
      </c>
      <c r="K15" s="143">
        <f>ROUND(E15*J15,2)</f>
        <v>0</v>
      </c>
      <c r="L15" s="145"/>
    </row>
    <row r="16" spans="1:12" ht="15" outlineLevel="1">
      <c r="A16" s="138">
        <v>5</v>
      </c>
      <c r="B16" s="139" t="s">
        <v>2701</v>
      </c>
      <c r="C16" s="140" t="s">
        <v>2702</v>
      </c>
      <c r="D16" s="141" t="s">
        <v>694</v>
      </c>
      <c r="E16" s="142">
        <v>10</v>
      </c>
      <c r="F16" s="701">
        <v>0</v>
      </c>
      <c r="G16" s="143">
        <f>ROUND(E16*F16,2)</f>
        <v>0</v>
      </c>
      <c r="H16" s="143">
        <v>0</v>
      </c>
      <c r="I16" s="143">
        <f>ROUND(E16*H16,2)</f>
        <v>0</v>
      </c>
      <c r="J16" s="143">
        <v>0</v>
      </c>
      <c r="K16" s="143">
        <f>ROUND(E16*J16,2)</f>
        <v>0</v>
      </c>
      <c r="L16" s="145"/>
    </row>
    <row r="17" spans="1:12" ht="22.5" outlineLevel="1">
      <c r="A17" s="146">
        <v>6</v>
      </c>
      <c r="B17" s="147" t="s">
        <v>2703</v>
      </c>
      <c r="C17" s="148" t="s">
        <v>2704</v>
      </c>
      <c r="D17" s="149" t="s">
        <v>694</v>
      </c>
      <c r="E17" s="150">
        <v>10.15</v>
      </c>
      <c r="F17" s="701">
        <v>0</v>
      </c>
      <c r="G17" s="151">
        <f>ROUND(E17*F17,2)</f>
        <v>0</v>
      </c>
      <c r="H17" s="151">
        <v>0.00043</v>
      </c>
      <c r="I17" s="151">
        <f>ROUND(E17*H17,2)</f>
        <v>0</v>
      </c>
      <c r="J17" s="151">
        <v>0</v>
      </c>
      <c r="K17" s="151">
        <f>ROUND(E17*J17,2)</f>
        <v>0</v>
      </c>
      <c r="L17" s="145"/>
    </row>
    <row r="18" spans="1:12" ht="15" outlineLevel="1">
      <c r="A18" s="152"/>
      <c r="B18" s="153"/>
      <c r="C18" s="154" t="s">
        <v>2705</v>
      </c>
      <c r="D18" s="155"/>
      <c r="E18" s="156">
        <v>10.15</v>
      </c>
      <c r="F18" s="144"/>
      <c r="G18" s="144"/>
      <c r="H18" s="144"/>
      <c r="I18" s="144"/>
      <c r="J18" s="144"/>
      <c r="K18" s="144"/>
      <c r="L18" s="145"/>
    </row>
    <row r="19" spans="1:12" ht="15" outlineLevel="1">
      <c r="A19" s="146">
        <v>7</v>
      </c>
      <c r="B19" s="147" t="s">
        <v>2706</v>
      </c>
      <c r="C19" s="148" t="s">
        <v>2707</v>
      </c>
      <c r="D19" s="149" t="s">
        <v>549</v>
      </c>
      <c r="E19" s="150">
        <v>2.03</v>
      </c>
      <c r="F19" s="701">
        <v>0</v>
      </c>
      <c r="G19" s="151">
        <f>ROUND(E19*F19,2)</f>
        <v>0</v>
      </c>
      <c r="H19" s="151">
        <v>0.00014</v>
      </c>
      <c r="I19" s="151">
        <f>ROUND(E19*H19,2)</f>
        <v>0</v>
      </c>
      <c r="J19" s="151">
        <v>0</v>
      </c>
      <c r="K19" s="151">
        <f>ROUND(E19*J19,2)</f>
        <v>0</v>
      </c>
      <c r="L19" s="145"/>
    </row>
    <row r="20" spans="1:12" ht="15" outlineLevel="1">
      <c r="A20" s="152"/>
      <c r="B20" s="153"/>
      <c r="C20" s="154" t="s">
        <v>2708</v>
      </c>
      <c r="D20" s="155"/>
      <c r="E20" s="156">
        <v>2.03</v>
      </c>
      <c r="F20" s="144"/>
      <c r="G20" s="144"/>
      <c r="H20" s="144"/>
      <c r="I20" s="144"/>
      <c r="J20" s="144"/>
      <c r="K20" s="144"/>
      <c r="L20" s="145"/>
    </row>
    <row r="21" spans="1:11" ht="15">
      <c r="A21" s="132" t="s">
        <v>21</v>
      </c>
      <c r="B21" s="133" t="s">
        <v>2709</v>
      </c>
      <c r="C21" s="134" t="s">
        <v>2710</v>
      </c>
      <c r="D21" s="135"/>
      <c r="E21" s="136"/>
      <c r="F21" s="137"/>
      <c r="G21" s="137">
        <f>SUM(G22:G31)</f>
        <v>0</v>
      </c>
      <c r="H21" s="137"/>
      <c r="I21" s="137">
        <f>SUM(I22:I31)</f>
        <v>0.01</v>
      </c>
      <c r="J21" s="137"/>
      <c r="K21" s="137">
        <f>SUM(K22:K31)</f>
        <v>0</v>
      </c>
    </row>
    <row r="22" spans="1:12" ht="15" outlineLevel="1">
      <c r="A22" s="138">
        <v>8</v>
      </c>
      <c r="B22" s="139" t="s">
        <v>2711</v>
      </c>
      <c r="C22" s="140" t="s">
        <v>2712</v>
      </c>
      <c r="D22" s="141" t="s">
        <v>694</v>
      </c>
      <c r="E22" s="142">
        <v>12</v>
      </c>
      <c r="F22" s="701">
        <v>0</v>
      </c>
      <c r="G22" s="143">
        <f aca="true" t="shared" si="0" ref="G22:G31">ROUND(E22*F22,2)</f>
        <v>0</v>
      </c>
      <c r="H22" s="143">
        <v>4E-05</v>
      </c>
      <c r="I22" s="143">
        <f aca="true" t="shared" si="1" ref="I22:I31">ROUND(E22*H22,2)</f>
        <v>0</v>
      </c>
      <c r="J22" s="143">
        <v>0</v>
      </c>
      <c r="K22" s="143">
        <f aca="true" t="shared" si="2" ref="K22:K31">ROUND(E22*J22,2)</f>
        <v>0</v>
      </c>
      <c r="L22" s="145"/>
    </row>
    <row r="23" spans="1:12" ht="15" outlineLevel="1">
      <c r="A23" s="138">
        <v>9</v>
      </c>
      <c r="B23" s="139" t="s">
        <v>2713</v>
      </c>
      <c r="C23" s="140" t="s">
        <v>2714</v>
      </c>
      <c r="D23" s="141" t="s">
        <v>549</v>
      </c>
      <c r="E23" s="142">
        <v>2</v>
      </c>
      <c r="F23" s="701">
        <v>0</v>
      </c>
      <c r="G23" s="143">
        <f t="shared" si="0"/>
        <v>0</v>
      </c>
      <c r="H23" s="143">
        <v>0</v>
      </c>
      <c r="I23" s="143">
        <f t="shared" si="1"/>
        <v>0</v>
      </c>
      <c r="J23" s="143">
        <v>0</v>
      </c>
      <c r="K23" s="143">
        <f t="shared" si="2"/>
        <v>0</v>
      </c>
      <c r="L23" s="145"/>
    </row>
    <row r="24" spans="1:12" ht="15" outlineLevel="1">
      <c r="A24" s="138">
        <v>10</v>
      </c>
      <c r="B24" s="139" t="s">
        <v>2715</v>
      </c>
      <c r="C24" s="140" t="s">
        <v>2716</v>
      </c>
      <c r="D24" s="141" t="s">
        <v>694</v>
      </c>
      <c r="E24" s="142">
        <v>10</v>
      </c>
      <c r="F24" s="701">
        <v>0</v>
      </c>
      <c r="G24" s="143">
        <f t="shared" si="0"/>
        <v>0</v>
      </c>
      <c r="H24" s="143">
        <v>6E-05</v>
      </c>
      <c r="I24" s="143">
        <f t="shared" si="1"/>
        <v>0</v>
      </c>
      <c r="J24" s="143">
        <v>0</v>
      </c>
      <c r="K24" s="143">
        <f t="shared" si="2"/>
        <v>0</v>
      </c>
      <c r="L24" s="145"/>
    </row>
    <row r="25" spans="1:12" ht="15" outlineLevel="1">
      <c r="A25" s="138">
        <v>11</v>
      </c>
      <c r="B25" s="139" t="s">
        <v>2717</v>
      </c>
      <c r="C25" s="140" t="s">
        <v>2718</v>
      </c>
      <c r="D25" s="141" t="s">
        <v>68</v>
      </c>
      <c r="E25" s="142">
        <v>8</v>
      </c>
      <c r="F25" s="701">
        <v>0</v>
      </c>
      <c r="G25" s="143">
        <f t="shared" si="0"/>
        <v>0</v>
      </c>
      <c r="H25" s="143">
        <v>0</v>
      </c>
      <c r="I25" s="143">
        <f t="shared" si="1"/>
        <v>0</v>
      </c>
      <c r="J25" s="143">
        <v>0</v>
      </c>
      <c r="K25" s="143">
        <f t="shared" si="2"/>
        <v>0</v>
      </c>
      <c r="L25" s="145"/>
    </row>
    <row r="26" spans="1:12" ht="15" outlineLevel="1">
      <c r="A26" s="138">
        <v>12</v>
      </c>
      <c r="B26" s="139" t="s">
        <v>2719</v>
      </c>
      <c r="C26" s="140" t="s">
        <v>2720</v>
      </c>
      <c r="D26" s="141" t="s">
        <v>694</v>
      </c>
      <c r="E26" s="142">
        <v>1</v>
      </c>
      <c r="F26" s="701">
        <v>0</v>
      </c>
      <c r="G26" s="143">
        <f t="shared" si="0"/>
        <v>0</v>
      </c>
      <c r="H26" s="143">
        <v>0.00572</v>
      </c>
      <c r="I26" s="143">
        <f t="shared" si="1"/>
        <v>0.01</v>
      </c>
      <c r="J26" s="143">
        <v>0</v>
      </c>
      <c r="K26" s="143">
        <f t="shared" si="2"/>
        <v>0</v>
      </c>
      <c r="L26" s="145"/>
    </row>
    <row r="27" spans="1:12" ht="15" outlineLevel="1">
      <c r="A27" s="138">
        <v>13</v>
      </c>
      <c r="B27" s="139" t="s">
        <v>2721</v>
      </c>
      <c r="C27" s="140" t="s">
        <v>2722</v>
      </c>
      <c r="D27" s="141" t="s">
        <v>549</v>
      </c>
      <c r="E27" s="142">
        <v>1</v>
      </c>
      <c r="F27" s="701">
        <v>0</v>
      </c>
      <c r="G27" s="143">
        <f t="shared" si="0"/>
        <v>0</v>
      </c>
      <c r="H27" s="143">
        <v>3E-05</v>
      </c>
      <c r="I27" s="143">
        <f t="shared" si="1"/>
        <v>0</v>
      </c>
      <c r="J27" s="143">
        <v>0</v>
      </c>
      <c r="K27" s="143">
        <f t="shared" si="2"/>
        <v>0</v>
      </c>
      <c r="L27" s="145"/>
    </row>
    <row r="28" spans="1:12" ht="15" outlineLevel="1">
      <c r="A28" s="138">
        <v>14</v>
      </c>
      <c r="B28" s="139" t="s">
        <v>2723</v>
      </c>
      <c r="C28" s="140" t="s">
        <v>2724</v>
      </c>
      <c r="D28" s="141" t="s">
        <v>549</v>
      </c>
      <c r="E28" s="142">
        <v>1</v>
      </c>
      <c r="F28" s="701">
        <v>0</v>
      </c>
      <c r="G28" s="143">
        <f t="shared" si="0"/>
        <v>0</v>
      </c>
      <c r="H28" s="143">
        <v>0.00053</v>
      </c>
      <c r="I28" s="143">
        <f t="shared" si="1"/>
        <v>0</v>
      </c>
      <c r="J28" s="143">
        <v>0</v>
      </c>
      <c r="K28" s="143">
        <f t="shared" si="2"/>
        <v>0</v>
      </c>
      <c r="L28" s="145"/>
    </row>
    <row r="29" spans="1:12" ht="15" outlineLevel="1">
      <c r="A29" s="138">
        <v>15</v>
      </c>
      <c r="B29" s="139" t="s">
        <v>2725</v>
      </c>
      <c r="C29" s="140" t="s">
        <v>2726</v>
      </c>
      <c r="D29" s="141" t="s">
        <v>549</v>
      </c>
      <c r="E29" s="142">
        <v>1</v>
      </c>
      <c r="F29" s="701">
        <v>0</v>
      </c>
      <c r="G29" s="143">
        <f t="shared" si="0"/>
        <v>0</v>
      </c>
      <c r="H29" s="143">
        <v>0.00065</v>
      </c>
      <c r="I29" s="143">
        <f t="shared" si="1"/>
        <v>0</v>
      </c>
      <c r="J29" s="143">
        <v>0</v>
      </c>
      <c r="K29" s="143">
        <f t="shared" si="2"/>
        <v>0</v>
      </c>
      <c r="L29" s="145"/>
    </row>
    <row r="30" spans="1:12" ht="15" outlineLevel="1">
      <c r="A30" s="138">
        <v>16</v>
      </c>
      <c r="B30" s="139" t="s">
        <v>2727</v>
      </c>
      <c r="C30" s="140" t="s">
        <v>2728</v>
      </c>
      <c r="D30" s="141" t="s">
        <v>549</v>
      </c>
      <c r="E30" s="142">
        <v>1</v>
      </c>
      <c r="F30" s="701">
        <v>0</v>
      </c>
      <c r="G30" s="143">
        <f t="shared" si="0"/>
        <v>0</v>
      </c>
      <c r="H30" s="143">
        <v>0.00029</v>
      </c>
      <c r="I30" s="143">
        <f t="shared" si="1"/>
        <v>0</v>
      </c>
      <c r="J30" s="143">
        <v>0</v>
      </c>
      <c r="K30" s="143">
        <f t="shared" si="2"/>
        <v>0</v>
      </c>
      <c r="L30" s="145"/>
    </row>
    <row r="31" spans="1:12" ht="15" outlineLevel="1">
      <c r="A31" s="138">
        <v>17</v>
      </c>
      <c r="B31" s="139" t="s">
        <v>2729</v>
      </c>
      <c r="C31" s="140" t="s">
        <v>2730</v>
      </c>
      <c r="D31" s="141" t="s">
        <v>226</v>
      </c>
      <c r="E31" s="142">
        <v>0.01295</v>
      </c>
      <c r="F31" s="701">
        <v>0</v>
      </c>
      <c r="G31" s="143">
        <f t="shared" si="0"/>
        <v>0</v>
      </c>
      <c r="H31" s="143">
        <v>0</v>
      </c>
      <c r="I31" s="143">
        <f t="shared" si="1"/>
        <v>0</v>
      </c>
      <c r="J31" s="143">
        <v>0</v>
      </c>
      <c r="K31" s="143">
        <f t="shared" si="2"/>
        <v>0</v>
      </c>
      <c r="L31" s="145"/>
    </row>
    <row r="32" spans="1:11" ht="15">
      <c r="A32" s="132" t="s">
        <v>21</v>
      </c>
      <c r="B32" s="133" t="s">
        <v>2731</v>
      </c>
      <c r="C32" s="134" t="s">
        <v>2732</v>
      </c>
      <c r="D32" s="135"/>
      <c r="E32" s="136"/>
      <c r="F32" s="137"/>
      <c r="G32" s="137">
        <f>SUM(G33)</f>
        <v>0</v>
      </c>
      <c r="H32" s="137"/>
      <c r="I32" s="137">
        <f>SUM(I33:I33)</f>
        <v>0</v>
      </c>
      <c r="J32" s="137"/>
      <c r="K32" s="137">
        <f>SUM(K33:K33)</f>
        <v>0</v>
      </c>
    </row>
    <row r="33" spans="1:12" ht="15" outlineLevel="1">
      <c r="A33" s="138">
        <v>18</v>
      </c>
      <c r="B33" s="139" t="s">
        <v>2733</v>
      </c>
      <c r="C33" s="140" t="s">
        <v>2734</v>
      </c>
      <c r="D33" s="141" t="s">
        <v>48</v>
      </c>
      <c r="E33" s="142">
        <v>2</v>
      </c>
      <c r="F33" s="701">
        <v>0</v>
      </c>
      <c r="G33" s="143">
        <f>ROUND(E33*F33,2)</f>
        <v>0</v>
      </c>
      <c r="H33" s="143">
        <v>0</v>
      </c>
      <c r="I33" s="143">
        <f>ROUND(E33*H33,2)</f>
        <v>0</v>
      </c>
      <c r="J33" s="143">
        <v>0</v>
      </c>
      <c r="K33" s="143">
        <f>ROUND(E33*J33,2)</f>
        <v>0</v>
      </c>
      <c r="L33" s="145"/>
    </row>
    <row r="34" spans="1:11" ht="15">
      <c r="A34" s="132" t="s">
        <v>21</v>
      </c>
      <c r="B34" s="133" t="s">
        <v>2052</v>
      </c>
      <c r="C34" s="134" t="s">
        <v>2053</v>
      </c>
      <c r="D34" s="135"/>
      <c r="E34" s="136"/>
      <c r="F34" s="137"/>
      <c r="G34" s="137">
        <f>SUM(G35:G37)</f>
        <v>0</v>
      </c>
      <c r="H34" s="137"/>
      <c r="I34" s="137">
        <f>SUM(I35:I37)</f>
        <v>0.01</v>
      </c>
      <c r="J34" s="137"/>
      <c r="K34" s="137">
        <f>SUM(K35:K37)</f>
        <v>0</v>
      </c>
    </row>
    <row r="35" spans="1:12" ht="15" outlineLevel="1">
      <c r="A35" s="138">
        <v>19</v>
      </c>
      <c r="B35" s="139" t="s">
        <v>2769</v>
      </c>
      <c r="C35" s="140" t="s">
        <v>2770</v>
      </c>
      <c r="D35" s="141" t="s">
        <v>549</v>
      </c>
      <c r="E35" s="142">
        <v>1</v>
      </c>
      <c r="F35" s="701">
        <v>0</v>
      </c>
      <c r="G35" s="143">
        <f>ROUND(E35*F35,2)</f>
        <v>0</v>
      </c>
      <c r="H35" s="143">
        <v>0</v>
      </c>
      <c r="I35" s="143">
        <f>ROUND(E35*H35,2)</f>
        <v>0</v>
      </c>
      <c r="J35" s="143">
        <v>0</v>
      </c>
      <c r="K35" s="143">
        <f>ROUND(E35*J35,2)</f>
        <v>0</v>
      </c>
      <c r="L35" s="145"/>
    </row>
    <row r="36" spans="1:12" ht="22.5" outlineLevel="1">
      <c r="A36" s="138">
        <v>20</v>
      </c>
      <c r="B36" s="139" t="s">
        <v>2774</v>
      </c>
      <c r="C36" s="140" t="s">
        <v>5710</v>
      </c>
      <c r="D36" s="141" t="s">
        <v>2775</v>
      </c>
      <c r="E36" s="142">
        <v>1</v>
      </c>
      <c r="F36" s="701">
        <v>0</v>
      </c>
      <c r="G36" s="143">
        <f>ROUND(E36*F36,2)</f>
        <v>0</v>
      </c>
      <c r="H36" s="143">
        <v>0.01</v>
      </c>
      <c r="I36" s="143">
        <f>ROUND(E36*H36,2)</f>
        <v>0.01</v>
      </c>
      <c r="J36" s="143">
        <v>0</v>
      </c>
      <c r="K36" s="143">
        <f>ROUND(E36*J36,2)</f>
        <v>0</v>
      </c>
      <c r="L36" s="145"/>
    </row>
    <row r="37" spans="1:12" ht="15" outlineLevel="1">
      <c r="A37" s="138">
        <v>21</v>
      </c>
      <c r="B37" s="139" t="s">
        <v>2776</v>
      </c>
      <c r="C37" s="140" t="s">
        <v>2777</v>
      </c>
      <c r="D37" s="141" t="s">
        <v>226</v>
      </c>
      <c r="E37" s="142">
        <f>$I$34</f>
        <v>0.01</v>
      </c>
      <c r="F37" s="701">
        <v>0</v>
      </c>
      <c r="G37" s="143">
        <f>ROUND(E37*F37,2)</f>
        <v>0</v>
      </c>
      <c r="H37" s="143">
        <v>0</v>
      </c>
      <c r="I37" s="143"/>
      <c r="J37" s="143">
        <v>0</v>
      </c>
      <c r="K37" s="143">
        <f>ROUND(E37*J37,2)</f>
        <v>0</v>
      </c>
      <c r="L37" s="145"/>
    </row>
    <row r="38" spans="1:11" ht="15">
      <c r="A38" s="132" t="s">
        <v>21</v>
      </c>
      <c r="B38" s="133" t="s">
        <v>2783</v>
      </c>
      <c r="C38" s="134" t="s">
        <v>2784</v>
      </c>
      <c r="D38" s="135"/>
      <c r="E38" s="136"/>
      <c r="F38" s="137"/>
      <c r="G38" s="137">
        <f>SUM(G39)</f>
        <v>0</v>
      </c>
      <c r="H38" s="137"/>
      <c r="I38" s="137">
        <f>SUM(I39:I39)</f>
        <v>0</v>
      </c>
      <c r="J38" s="137"/>
      <c r="K38" s="137">
        <f>SUM(K39:K39)</f>
        <v>0</v>
      </c>
    </row>
    <row r="39" spans="1:12" ht="15" outlineLevel="1">
      <c r="A39" s="146">
        <v>22</v>
      </c>
      <c r="B39" s="147" t="s">
        <v>2785</v>
      </c>
      <c r="C39" s="148" t="s">
        <v>2786</v>
      </c>
      <c r="D39" s="149" t="s">
        <v>2782</v>
      </c>
      <c r="E39" s="150">
        <v>1</v>
      </c>
      <c r="F39" s="701">
        <v>0</v>
      </c>
      <c r="G39" s="151">
        <f>ROUND(E39*F39,2)</f>
        <v>0</v>
      </c>
      <c r="H39" s="151">
        <v>0</v>
      </c>
      <c r="I39" s="151">
        <f>ROUND(E39*H39,2)</f>
        <v>0</v>
      </c>
      <c r="J39" s="151">
        <v>0</v>
      </c>
      <c r="K39" s="151">
        <f>ROUND(E39*J39,2)</f>
        <v>0</v>
      </c>
      <c r="L39" s="145"/>
    </row>
    <row r="40" spans="1:11" ht="15">
      <c r="A40" s="127"/>
      <c r="B40" s="128"/>
      <c r="C40" s="157"/>
      <c r="D40" s="129"/>
      <c r="E40" s="127"/>
      <c r="F40" s="127"/>
      <c r="G40" s="127"/>
      <c r="H40" s="127"/>
      <c r="I40" s="127"/>
      <c r="J40" s="127"/>
      <c r="K40" s="127"/>
    </row>
    <row r="41" spans="3:4" ht="15">
      <c r="C41" s="158"/>
      <c r="D41" s="121"/>
    </row>
    <row r="42" ht="15">
      <c r="D42" s="121"/>
    </row>
    <row r="43" ht="15">
      <c r="D43" s="121"/>
    </row>
    <row r="44" ht="15">
      <c r="D44" s="121"/>
    </row>
    <row r="45" ht="15">
      <c r="D45" s="121"/>
    </row>
    <row r="46" ht="15">
      <c r="D46" s="121"/>
    </row>
    <row r="47" ht="15">
      <c r="D47" s="121"/>
    </row>
    <row r="48" ht="15">
      <c r="D48" s="121"/>
    </row>
    <row r="49" ht="15">
      <c r="D49" s="121"/>
    </row>
    <row r="50" ht="15">
      <c r="D50" s="121"/>
    </row>
    <row r="51" ht="15">
      <c r="D51" s="121"/>
    </row>
    <row r="52" ht="15">
      <c r="D52" s="121"/>
    </row>
    <row r="53" ht="15">
      <c r="D53" s="121"/>
    </row>
    <row r="54" ht="15">
      <c r="D54" s="121"/>
    </row>
    <row r="55" ht="15">
      <c r="D55" s="121"/>
    </row>
    <row r="56" ht="15">
      <c r="D56" s="121"/>
    </row>
    <row r="57" ht="15">
      <c r="D57" s="121"/>
    </row>
    <row r="58" ht="15">
      <c r="D58" s="121"/>
    </row>
    <row r="59" ht="15">
      <c r="D59" s="121"/>
    </row>
    <row r="60" ht="15">
      <c r="D60" s="121"/>
    </row>
    <row r="61" ht="15">
      <c r="D61" s="121"/>
    </row>
    <row r="62" ht="15">
      <c r="D62" s="121"/>
    </row>
    <row r="63" ht="15">
      <c r="D63" s="121"/>
    </row>
    <row r="64" ht="15">
      <c r="D64" s="121"/>
    </row>
    <row r="65" ht="15">
      <c r="D65" s="121"/>
    </row>
    <row r="66" ht="15">
      <c r="D66" s="121"/>
    </row>
    <row r="67" ht="15">
      <c r="D67" s="121"/>
    </row>
    <row r="68" ht="15">
      <c r="D68" s="121"/>
    </row>
    <row r="69" ht="15">
      <c r="D69" s="121"/>
    </row>
    <row r="70" ht="15">
      <c r="D70" s="121"/>
    </row>
    <row r="71" ht="15">
      <c r="D71" s="121"/>
    </row>
    <row r="72" ht="15">
      <c r="D72" s="121"/>
    </row>
    <row r="73" ht="15">
      <c r="D73" s="121"/>
    </row>
    <row r="74" ht="15">
      <c r="D74" s="121"/>
    </row>
    <row r="75" ht="15">
      <c r="D75" s="121"/>
    </row>
    <row r="76" ht="15">
      <c r="D76" s="121"/>
    </row>
    <row r="77" ht="15">
      <c r="D77" s="121"/>
    </row>
    <row r="78" ht="15">
      <c r="D78" s="121"/>
    </row>
    <row r="79" ht="15">
      <c r="D79" s="121"/>
    </row>
    <row r="80" ht="15">
      <c r="D80" s="121"/>
    </row>
    <row r="81" ht="15">
      <c r="D81" s="121"/>
    </row>
    <row r="82" ht="15">
      <c r="D82" s="121"/>
    </row>
    <row r="83" ht="15">
      <c r="D83" s="121"/>
    </row>
    <row r="84" ht="15">
      <c r="D84" s="121"/>
    </row>
    <row r="85" ht="15">
      <c r="D85" s="121"/>
    </row>
    <row r="86" ht="15">
      <c r="D86" s="121"/>
    </row>
    <row r="87" ht="15">
      <c r="D87" s="121"/>
    </row>
    <row r="88" ht="15">
      <c r="D88" s="121"/>
    </row>
    <row r="89" ht="15">
      <c r="D89" s="121"/>
    </row>
    <row r="90" ht="15">
      <c r="D90" s="121"/>
    </row>
    <row r="91" ht="15">
      <c r="D91" s="121"/>
    </row>
    <row r="92" ht="15">
      <c r="D92" s="121"/>
    </row>
    <row r="93" ht="15">
      <c r="D93" s="121"/>
    </row>
    <row r="94" ht="15">
      <c r="D94" s="121"/>
    </row>
    <row r="95" ht="15">
      <c r="D95" s="121"/>
    </row>
    <row r="96" ht="15">
      <c r="D96" s="121"/>
    </row>
    <row r="97" ht="15">
      <c r="D97" s="121"/>
    </row>
    <row r="98" ht="15">
      <c r="D98" s="121"/>
    </row>
    <row r="99" ht="15">
      <c r="D99" s="121"/>
    </row>
    <row r="100" ht="15">
      <c r="D100" s="121"/>
    </row>
    <row r="101" ht="15">
      <c r="D101" s="121"/>
    </row>
    <row r="102" ht="15">
      <c r="D102" s="121"/>
    </row>
    <row r="103" ht="15">
      <c r="D103" s="121"/>
    </row>
    <row r="104" ht="15">
      <c r="D104" s="121"/>
    </row>
    <row r="105" ht="15">
      <c r="D105" s="121"/>
    </row>
    <row r="106" ht="15">
      <c r="D106" s="121"/>
    </row>
    <row r="107" ht="15">
      <c r="D107" s="121"/>
    </row>
    <row r="108" ht="15">
      <c r="D108" s="121"/>
    </row>
    <row r="109" ht="15">
      <c r="D109" s="121"/>
    </row>
    <row r="110" ht="15">
      <c r="D110" s="121"/>
    </row>
    <row r="111" ht="15">
      <c r="D111" s="121"/>
    </row>
    <row r="112" ht="15">
      <c r="D112" s="121"/>
    </row>
    <row r="113" ht="15">
      <c r="D113" s="121"/>
    </row>
    <row r="114" ht="15">
      <c r="D114" s="121"/>
    </row>
    <row r="115" ht="15">
      <c r="D115" s="121"/>
    </row>
    <row r="116" ht="15">
      <c r="D116" s="121"/>
    </row>
    <row r="117" ht="15">
      <c r="D117" s="121"/>
    </row>
    <row r="118" ht="15">
      <c r="D118" s="121"/>
    </row>
    <row r="119" ht="15">
      <c r="D119" s="121"/>
    </row>
    <row r="120" ht="15">
      <c r="D120" s="121"/>
    </row>
    <row r="121" ht="15">
      <c r="D121" s="121"/>
    </row>
    <row r="122" ht="15">
      <c r="D122" s="121"/>
    </row>
    <row r="123" ht="15">
      <c r="D123" s="121"/>
    </row>
    <row r="124" ht="15">
      <c r="D124" s="121"/>
    </row>
    <row r="125" ht="15">
      <c r="D125" s="121"/>
    </row>
    <row r="126" ht="15">
      <c r="D126" s="121"/>
    </row>
    <row r="127" ht="15">
      <c r="D127" s="121"/>
    </row>
    <row r="128" ht="15">
      <c r="D128" s="121"/>
    </row>
    <row r="129" ht="15">
      <c r="D129" s="121"/>
    </row>
    <row r="130" ht="15">
      <c r="D130" s="121"/>
    </row>
    <row r="131" ht="15">
      <c r="D131" s="121"/>
    </row>
    <row r="132" ht="15">
      <c r="D132" s="121"/>
    </row>
    <row r="133" ht="15">
      <c r="D133" s="121"/>
    </row>
    <row r="134" ht="15">
      <c r="D134" s="121"/>
    </row>
    <row r="135" ht="15">
      <c r="D135" s="121"/>
    </row>
    <row r="136" ht="15">
      <c r="D136" s="121"/>
    </row>
    <row r="137" ht="15">
      <c r="D137" s="121"/>
    </row>
    <row r="138" ht="15">
      <c r="D138" s="121"/>
    </row>
    <row r="139" ht="15">
      <c r="D139" s="121"/>
    </row>
    <row r="140" ht="15">
      <c r="D140" s="121"/>
    </row>
    <row r="141" ht="15">
      <c r="D141" s="121"/>
    </row>
    <row r="142" ht="15">
      <c r="D142" s="121"/>
    </row>
    <row r="143" ht="15">
      <c r="D143" s="121"/>
    </row>
    <row r="144" ht="15">
      <c r="D144" s="121"/>
    </row>
    <row r="145" ht="15">
      <c r="D145" s="121"/>
    </row>
    <row r="146" ht="15">
      <c r="D146" s="121"/>
    </row>
    <row r="147" ht="15">
      <c r="D147" s="121"/>
    </row>
    <row r="148" ht="15">
      <c r="D148" s="121"/>
    </row>
    <row r="149" ht="15">
      <c r="D149" s="121"/>
    </row>
    <row r="150" ht="15">
      <c r="D150" s="121"/>
    </row>
    <row r="151" ht="15">
      <c r="D151" s="121"/>
    </row>
    <row r="152" ht="15">
      <c r="D152" s="121"/>
    </row>
    <row r="153" ht="15">
      <c r="D153" s="121"/>
    </row>
    <row r="154" ht="15">
      <c r="D154" s="121"/>
    </row>
    <row r="155" ht="15">
      <c r="D155" s="121"/>
    </row>
    <row r="156" ht="15">
      <c r="D156" s="121"/>
    </row>
    <row r="157" ht="15">
      <c r="D157" s="121"/>
    </row>
    <row r="158" ht="15">
      <c r="D158" s="121"/>
    </row>
    <row r="159" ht="15">
      <c r="D159" s="121"/>
    </row>
    <row r="160" ht="15">
      <c r="D160" s="121"/>
    </row>
    <row r="161" ht="15">
      <c r="D161" s="121"/>
    </row>
    <row r="162" ht="15">
      <c r="D162" s="121"/>
    </row>
    <row r="163" ht="15">
      <c r="D163" s="121"/>
    </row>
    <row r="164" ht="15">
      <c r="D164" s="121"/>
    </row>
    <row r="165" ht="15">
      <c r="D165" s="121"/>
    </row>
    <row r="166" ht="15">
      <c r="D166" s="121"/>
    </row>
    <row r="167" ht="15">
      <c r="D167" s="121"/>
    </row>
    <row r="168" ht="15">
      <c r="D168" s="121"/>
    </row>
    <row r="169" ht="15">
      <c r="D169" s="121"/>
    </row>
    <row r="170" ht="15">
      <c r="D170" s="121"/>
    </row>
    <row r="171" ht="15">
      <c r="D171" s="121"/>
    </row>
    <row r="172" ht="15">
      <c r="D172" s="121"/>
    </row>
    <row r="173" ht="15">
      <c r="D173" s="121"/>
    </row>
    <row r="174" ht="15">
      <c r="D174" s="121"/>
    </row>
    <row r="175" ht="15">
      <c r="D175" s="121"/>
    </row>
    <row r="176" ht="15">
      <c r="D176" s="121"/>
    </row>
    <row r="177" ht="15">
      <c r="D177" s="121"/>
    </row>
    <row r="178" ht="15">
      <c r="D178" s="121"/>
    </row>
    <row r="179" ht="15">
      <c r="D179" s="121"/>
    </row>
    <row r="180" ht="15">
      <c r="D180" s="121"/>
    </row>
    <row r="181" ht="15">
      <c r="D181" s="121"/>
    </row>
    <row r="182" ht="15">
      <c r="D182" s="121"/>
    </row>
    <row r="183" ht="15">
      <c r="D183" s="121"/>
    </row>
    <row r="184" ht="15">
      <c r="D184" s="121"/>
    </row>
    <row r="185" ht="15">
      <c r="D185" s="121"/>
    </row>
    <row r="186" ht="15">
      <c r="D186" s="121"/>
    </row>
    <row r="187" ht="15">
      <c r="D187" s="121"/>
    </row>
    <row r="188" ht="15">
      <c r="D188" s="121"/>
    </row>
    <row r="189" ht="15">
      <c r="D189" s="121"/>
    </row>
    <row r="190" ht="15">
      <c r="D190" s="121"/>
    </row>
    <row r="191" ht="15">
      <c r="D191" s="121"/>
    </row>
    <row r="192" ht="15">
      <c r="D192" s="121"/>
    </row>
    <row r="193" ht="15">
      <c r="D193" s="121"/>
    </row>
    <row r="194" ht="15">
      <c r="D194" s="121"/>
    </row>
    <row r="195" ht="15">
      <c r="D195" s="121"/>
    </row>
    <row r="196" ht="15">
      <c r="D196" s="121"/>
    </row>
    <row r="197" ht="15">
      <c r="D197" s="121"/>
    </row>
    <row r="198" ht="15">
      <c r="D198" s="121"/>
    </row>
    <row r="199" ht="15">
      <c r="D199" s="121"/>
    </row>
    <row r="200" ht="15">
      <c r="D200" s="121"/>
    </row>
    <row r="201" ht="15">
      <c r="D201" s="121"/>
    </row>
    <row r="202" ht="15">
      <c r="D202" s="121"/>
    </row>
    <row r="203" ht="15">
      <c r="D203" s="121"/>
    </row>
    <row r="204" ht="15">
      <c r="D204" s="121"/>
    </row>
    <row r="205" ht="15">
      <c r="D205" s="121"/>
    </row>
    <row r="206" ht="15">
      <c r="D206" s="121"/>
    </row>
    <row r="207" ht="15">
      <c r="D207" s="121"/>
    </row>
    <row r="208" ht="15">
      <c r="D208" s="121"/>
    </row>
    <row r="209" ht="15">
      <c r="D209" s="121"/>
    </row>
    <row r="210" ht="15">
      <c r="D210" s="121"/>
    </row>
    <row r="211" ht="15">
      <c r="D211" s="121"/>
    </row>
    <row r="212" ht="15">
      <c r="D212" s="121"/>
    </row>
    <row r="213" ht="15">
      <c r="D213" s="121"/>
    </row>
    <row r="214" ht="15">
      <c r="D214" s="121"/>
    </row>
    <row r="215" ht="15">
      <c r="D215" s="121"/>
    </row>
    <row r="216" ht="15">
      <c r="D216" s="121"/>
    </row>
    <row r="217" ht="15">
      <c r="D217" s="121"/>
    </row>
    <row r="218" ht="15">
      <c r="D218" s="121"/>
    </row>
    <row r="219" ht="15">
      <c r="D219" s="121"/>
    </row>
    <row r="220" ht="15">
      <c r="D220" s="121"/>
    </row>
    <row r="221" ht="15">
      <c r="D221" s="121"/>
    </row>
    <row r="222" ht="15">
      <c r="D222" s="121"/>
    </row>
    <row r="223" ht="15">
      <c r="D223" s="121"/>
    </row>
    <row r="224" ht="15">
      <c r="D224" s="121"/>
    </row>
    <row r="225" ht="15">
      <c r="D225" s="121"/>
    </row>
    <row r="226" ht="15">
      <c r="D226" s="121"/>
    </row>
    <row r="227" ht="15">
      <c r="D227" s="121"/>
    </row>
    <row r="228" ht="15">
      <c r="D228" s="121"/>
    </row>
    <row r="229" ht="15">
      <c r="D229" s="121"/>
    </row>
    <row r="230" ht="15">
      <c r="D230" s="121"/>
    </row>
    <row r="231" ht="15">
      <c r="D231" s="121"/>
    </row>
    <row r="232" ht="15">
      <c r="D232" s="121"/>
    </row>
    <row r="233" ht="15">
      <c r="D233" s="121"/>
    </row>
    <row r="234" ht="15">
      <c r="D234" s="121"/>
    </row>
    <row r="235" ht="15">
      <c r="D235" s="121"/>
    </row>
    <row r="236" ht="15">
      <c r="D236" s="121"/>
    </row>
    <row r="237" ht="15">
      <c r="D237" s="121"/>
    </row>
    <row r="238" ht="15">
      <c r="D238" s="121"/>
    </row>
    <row r="239" ht="15">
      <c r="D239" s="121"/>
    </row>
    <row r="240" ht="15">
      <c r="D240" s="121"/>
    </row>
    <row r="241" ht="15">
      <c r="D241" s="121"/>
    </row>
    <row r="242" ht="15">
      <c r="D242" s="121"/>
    </row>
    <row r="243" ht="15">
      <c r="D243" s="121"/>
    </row>
    <row r="244" ht="15">
      <c r="D244" s="121"/>
    </row>
    <row r="245" ht="15">
      <c r="D245" s="121"/>
    </row>
    <row r="246" ht="15">
      <c r="D246" s="121"/>
    </row>
    <row r="247" ht="15">
      <c r="D247" s="121"/>
    </row>
    <row r="248" ht="15">
      <c r="D248" s="121"/>
    </row>
    <row r="249" ht="15">
      <c r="D249" s="121"/>
    </row>
    <row r="250" ht="15">
      <c r="D250" s="121"/>
    </row>
    <row r="251" ht="15">
      <c r="D251" s="121"/>
    </row>
    <row r="252" ht="15">
      <c r="D252" s="121"/>
    </row>
    <row r="253" ht="15">
      <c r="D253" s="121"/>
    </row>
    <row r="254" ht="15">
      <c r="D254" s="121"/>
    </row>
    <row r="255" ht="15">
      <c r="D255" s="121"/>
    </row>
    <row r="256" ht="15">
      <c r="D256" s="121"/>
    </row>
    <row r="257" ht="15">
      <c r="D257" s="121"/>
    </row>
    <row r="258" ht="15">
      <c r="D258" s="121"/>
    </row>
    <row r="259" ht="15">
      <c r="D259" s="121"/>
    </row>
    <row r="260" ht="15">
      <c r="D260" s="121"/>
    </row>
    <row r="261" ht="15">
      <c r="D261" s="121"/>
    </row>
    <row r="262" ht="15">
      <c r="D262" s="121"/>
    </row>
    <row r="263" ht="15">
      <c r="D263" s="121"/>
    </row>
    <row r="264" ht="15">
      <c r="D264" s="121"/>
    </row>
    <row r="265" ht="15">
      <c r="D265" s="121"/>
    </row>
    <row r="266" ht="15">
      <c r="D266" s="121"/>
    </row>
    <row r="267" ht="15">
      <c r="D267" s="121"/>
    </row>
    <row r="268" ht="15">
      <c r="D268" s="121"/>
    </row>
    <row r="269" ht="15">
      <c r="D269" s="121"/>
    </row>
    <row r="270" ht="15">
      <c r="D270" s="121"/>
    </row>
    <row r="271" ht="15">
      <c r="D271" s="121"/>
    </row>
    <row r="272" ht="15">
      <c r="D272" s="121"/>
    </row>
    <row r="273" ht="15">
      <c r="D273" s="121"/>
    </row>
    <row r="274" ht="15">
      <c r="D274" s="121"/>
    </row>
    <row r="275" ht="15">
      <c r="D275" s="121"/>
    </row>
    <row r="276" ht="15">
      <c r="D276" s="121"/>
    </row>
    <row r="277" ht="15">
      <c r="D277" s="121"/>
    </row>
    <row r="278" ht="15">
      <c r="D278" s="121"/>
    </row>
    <row r="279" ht="15">
      <c r="D279" s="121"/>
    </row>
    <row r="280" ht="15">
      <c r="D280" s="121"/>
    </row>
    <row r="281" ht="15">
      <c r="D281" s="121"/>
    </row>
    <row r="282" ht="15">
      <c r="D282" s="121"/>
    </row>
    <row r="283" ht="15">
      <c r="D283" s="121"/>
    </row>
    <row r="284" ht="15">
      <c r="D284" s="121"/>
    </row>
    <row r="285" ht="15">
      <c r="D285" s="121"/>
    </row>
    <row r="286" ht="15">
      <c r="D286" s="121"/>
    </row>
    <row r="287" ht="15">
      <c r="D287" s="121"/>
    </row>
    <row r="288" ht="15">
      <c r="D288" s="121"/>
    </row>
    <row r="289" ht="15">
      <c r="D289" s="121"/>
    </row>
    <row r="290" ht="15">
      <c r="D290" s="121"/>
    </row>
    <row r="291" ht="15">
      <c r="D291" s="121"/>
    </row>
    <row r="292" ht="15">
      <c r="D292" s="121"/>
    </row>
    <row r="293" ht="15">
      <c r="D293" s="121"/>
    </row>
    <row r="294" ht="15">
      <c r="D294" s="121"/>
    </row>
    <row r="295" ht="15">
      <c r="D295" s="121"/>
    </row>
    <row r="296" ht="15">
      <c r="D296" s="121"/>
    </row>
    <row r="297" ht="15">
      <c r="D297" s="121"/>
    </row>
    <row r="298" ht="15">
      <c r="D298" s="121"/>
    </row>
    <row r="299" ht="15">
      <c r="D299" s="121"/>
    </row>
    <row r="300" ht="15">
      <c r="D300" s="121"/>
    </row>
    <row r="301" ht="15">
      <c r="D301" s="121"/>
    </row>
    <row r="302" ht="15">
      <c r="D302" s="121"/>
    </row>
    <row r="303" ht="15">
      <c r="D303" s="121"/>
    </row>
    <row r="304" ht="15">
      <c r="D304" s="121"/>
    </row>
    <row r="305" ht="15">
      <c r="D305" s="121"/>
    </row>
    <row r="306" ht="15">
      <c r="D306" s="121"/>
    </row>
    <row r="307" ht="15">
      <c r="D307" s="121"/>
    </row>
    <row r="308" ht="15">
      <c r="D308" s="121"/>
    </row>
    <row r="309" ht="15">
      <c r="D309" s="121"/>
    </row>
    <row r="310" ht="15">
      <c r="D310" s="121"/>
    </row>
    <row r="311" ht="15">
      <c r="D311" s="121"/>
    </row>
    <row r="312" ht="15">
      <c r="D312" s="121"/>
    </row>
    <row r="313" ht="15">
      <c r="D313" s="121"/>
    </row>
    <row r="314" ht="15">
      <c r="D314" s="121"/>
    </row>
    <row r="315" ht="15">
      <c r="D315" s="121"/>
    </row>
    <row r="316" ht="15">
      <c r="D316" s="121"/>
    </row>
    <row r="317" ht="15">
      <c r="D317" s="121"/>
    </row>
    <row r="318" ht="15">
      <c r="D318" s="121"/>
    </row>
    <row r="319" ht="15">
      <c r="D319" s="121"/>
    </row>
    <row r="320" ht="15">
      <c r="D320" s="121"/>
    </row>
    <row r="321" ht="15">
      <c r="D321" s="121"/>
    </row>
    <row r="322" ht="15">
      <c r="D322" s="121"/>
    </row>
    <row r="323" ht="15">
      <c r="D323" s="121"/>
    </row>
    <row r="324" ht="15">
      <c r="D324" s="121"/>
    </row>
    <row r="325" ht="15">
      <c r="D325" s="121"/>
    </row>
    <row r="326" ht="15">
      <c r="D326" s="121"/>
    </row>
    <row r="327" ht="15">
      <c r="D327" s="121"/>
    </row>
    <row r="328" ht="15">
      <c r="D328" s="121"/>
    </row>
    <row r="329" ht="15">
      <c r="D329" s="121"/>
    </row>
    <row r="330" ht="15">
      <c r="D330" s="121"/>
    </row>
    <row r="331" ht="15">
      <c r="D331" s="121"/>
    </row>
    <row r="332" ht="15">
      <c r="D332" s="121"/>
    </row>
    <row r="333" ht="15">
      <c r="D333" s="121"/>
    </row>
    <row r="334" ht="15">
      <c r="D334" s="121"/>
    </row>
    <row r="335" ht="15">
      <c r="D335" s="121"/>
    </row>
    <row r="336" ht="15">
      <c r="D336" s="121"/>
    </row>
    <row r="337" ht="15">
      <c r="D337" s="121"/>
    </row>
    <row r="338" ht="15">
      <c r="D338" s="121"/>
    </row>
    <row r="339" ht="15">
      <c r="D339" s="121"/>
    </row>
    <row r="340" ht="15">
      <c r="D340" s="121"/>
    </row>
    <row r="341" ht="15">
      <c r="D341" s="121"/>
    </row>
    <row r="342" ht="15">
      <c r="D342" s="121"/>
    </row>
    <row r="343" ht="15">
      <c r="D343" s="121"/>
    </row>
    <row r="344" ht="15">
      <c r="D344" s="121"/>
    </row>
    <row r="345" ht="15">
      <c r="D345" s="121"/>
    </row>
    <row r="346" ht="15">
      <c r="D346" s="121"/>
    </row>
    <row r="347" ht="15">
      <c r="D347" s="121"/>
    </row>
    <row r="348" ht="15">
      <c r="D348" s="121"/>
    </row>
    <row r="349" ht="15">
      <c r="D349" s="121"/>
    </row>
    <row r="350" ht="15">
      <c r="D350" s="121"/>
    </row>
    <row r="351" ht="15">
      <c r="D351" s="121"/>
    </row>
    <row r="352" ht="15">
      <c r="D352" s="121"/>
    </row>
    <row r="353" ht="15">
      <c r="D353" s="121"/>
    </row>
    <row r="354" ht="15">
      <c r="D354" s="121"/>
    </row>
    <row r="355" ht="15">
      <c r="D355" s="121"/>
    </row>
    <row r="356" ht="15">
      <c r="D356" s="121"/>
    </row>
    <row r="357" ht="15">
      <c r="D357" s="121"/>
    </row>
    <row r="358" ht="15">
      <c r="D358" s="121"/>
    </row>
    <row r="359" ht="15">
      <c r="D359" s="121"/>
    </row>
    <row r="360" ht="15">
      <c r="D360" s="121"/>
    </row>
    <row r="361" ht="15">
      <c r="D361" s="121"/>
    </row>
    <row r="362" ht="15">
      <c r="D362" s="121"/>
    </row>
    <row r="363" ht="15">
      <c r="D363" s="121"/>
    </row>
    <row r="364" ht="15">
      <c r="D364" s="121"/>
    </row>
    <row r="365" ht="15">
      <c r="D365" s="121"/>
    </row>
    <row r="366" ht="15">
      <c r="D366" s="121"/>
    </row>
    <row r="367" ht="15">
      <c r="D367" s="121"/>
    </row>
    <row r="368" ht="15">
      <c r="D368" s="121"/>
    </row>
    <row r="369" ht="15">
      <c r="D369" s="121"/>
    </row>
    <row r="370" ht="15">
      <c r="D370" s="121"/>
    </row>
    <row r="371" ht="15">
      <c r="D371" s="121"/>
    </row>
    <row r="372" ht="15">
      <c r="D372" s="121"/>
    </row>
    <row r="373" ht="15">
      <c r="D373" s="121"/>
    </row>
    <row r="374" ht="15">
      <c r="D374" s="121"/>
    </row>
    <row r="375" ht="15">
      <c r="D375" s="121"/>
    </row>
    <row r="376" ht="15">
      <c r="D376" s="121"/>
    </row>
    <row r="377" ht="15">
      <c r="D377" s="121"/>
    </row>
    <row r="378" ht="15">
      <c r="D378" s="121"/>
    </row>
    <row r="379" ht="15">
      <c r="D379" s="121"/>
    </row>
    <row r="380" ht="15">
      <c r="D380" s="121"/>
    </row>
    <row r="381" ht="15">
      <c r="D381" s="121"/>
    </row>
    <row r="382" ht="15">
      <c r="D382" s="121"/>
    </row>
    <row r="383" ht="15">
      <c r="D383" s="121"/>
    </row>
    <row r="384" ht="15">
      <c r="D384" s="121"/>
    </row>
    <row r="385" ht="15">
      <c r="D385" s="121"/>
    </row>
    <row r="386" ht="15">
      <c r="D386" s="121"/>
    </row>
    <row r="387" ht="15">
      <c r="D387" s="121"/>
    </row>
    <row r="388" ht="15">
      <c r="D388" s="121"/>
    </row>
    <row r="389" ht="15">
      <c r="D389" s="121"/>
    </row>
    <row r="390" ht="15">
      <c r="D390" s="121"/>
    </row>
    <row r="391" ht="15">
      <c r="D391" s="121"/>
    </row>
    <row r="392" ht="15">
      <c r="D392" s="121"/>
    </row>
    <row r="393" ht="15">
      <c r="D393" s="121"/>
    </row>
    <row r="394" ht="15">
      <c r="D394" s="121"/>
    </row>
    <row r="395" ht="15">
      <c r="D395" s="121"/>
    </row>
    <row r="396" ht="15">
      <c r="D396" s="121"/>
    </row>
    <row r="397" ht="15">
      <c r="D397" s="121"/>
    </row>
    <row r="398" ht="15">
      <c r="D398" s="121"/>
    </row>
    <row r="399" ht="15">
      <c r="D399" s="121"/>
    </row>
    <row r="400" ht="15">
      <c r="D400" s="121"/>
    </row>
    <row r="401" ht="15">
      <c r="D401" s="121"/>
    </row>
    <row r="402" ht="15">
      <c r="D402" s="121"/>
    </row>
    <row r="403" ht="15">
      <c r="D403" s="121"/>
    </row>
    <row r="404" ht="15">
      <c r="D404" s="121"/>
    </row>
    <row r="405" ht="15">
      <c r="D405" s="121"/>
    </row>
    <row r="406" ht="15">
      <c r="D406" s="121"/>
    </row>
    <row r="407" ht="15">
      <c r="D407" s="121"/>
    </row>
    <row r="408" ht="15">
      <c r="D408" s="121"/>
    </row>
    <row r="409" ht="15">
      <c r="D409" s="121"/>
    </row>
    <row r="410" ht="15">
      <c r="D410" s="121"/>
    </row>
    <row r="411" ht="15">
      <c r="D411" s="121"/>
    </row>
    <row r="412" ht="15">
      <c r="D412" s="121"/>
    </row>
    <row r="413" ht="15">
      <c r="D413" s="121"/>
    </row>
    <row r="414" ht="15">
      <c r="D414" s="121"/>
    </row>
    <row r="415" ht="15">
      <c r="D415" s="121"/>
    </row>
    <row r="416" ht="15">
      <c r="D416" s="121"/>
    </row>
    <row r="417" ht="15">
      <c r="D417" s="121"/>
    </row>
    <row r="418" ht="15">
      <c r="D418" s="121"/>
    </row>
    <row r="419" ht="15">
      <c r="D419" s="121"/>
    </row>
    <row r="420" ht="15">
      <c r="D420" s="121"/>
    </row>
    <row r="421" ht="15">
      <c r="D421" s="121"/>
    </row>
    <row r="422" ht="15">
      <c r="D422" s="121"/>
    </row>
    <row r="423" ht="15">
      <c r="D423" s="121"/>
    </row>
    <row r="424" ht="15">
      <c r="D424" s="121"/>
    </row>
    <row r="425" ht="15">
      <c r="D425" s="121"/>
    </row>
    <row r="426" ht="15">
      <c r="D426" s="121"/>
    </row>
    <row r="427" ht="15">
      <c r="D427" s="121"/>
    </row>
    <row r="428" ht="15">
      <c r="D428" s="121"/>
    </row>
    <row r="429" ht="15">
      <c r="D429" s="121"/>
    </row>
    <row r="430" ht="15">
      <c r="D430" s="121"/>
    </row>
    <row r="431" ht="15">
      <c r="D431" s="121"/>
    </row>
    <row r="432" ht="15">
      <c r="D432" s="121"/>
    </row>
    <row r="433" ht="15">
      <c r="D433" s="121"/>
    </row>
    <row r="434" ht="15">
      <c r="D434" s="121"/>
    </row>
    <row r="435" ht="15">
      <c r="D435" s="121"/>
    </row>
    <row r="436" ht="15">
      <c r="D436" s="121"/>
    </row>
    <row r="437" ht="15">
      <c r="D437" s="121"/>
    </row>
    <row r="438" ht="15">
      <c r="D438" s="121"/>
    </row>
    <row r="439" ht="15">
      <c r="D439" s="121"/>
    </row>
    <row r="440" ht="15">
      <c r="D440" s="121"/>
    </row>
    <row r="441" ht="15">
      <c r="D441" s="121"/>
    </row>
    <row r="442" ht="15">
      <c r="D442" s="121"/>
    </row>
    <row r="443" ht="15">
      <c r="D443" s="121"/>
    </row>
    <row r="444" ht="15">
      <c r="D444" s="121"/>
    </row>
    <row r="445" ht="15">
      <c r="D445" s="121"/>
    </row>
    <row r="446" ht="15">
      <c r="D446" s="121"/>
    </row>
    <row r="447" ht="15">
      <c r="D447" s="121"/>
    </row>
    <row r="448" ht="15">
      <c r="D448" s="121"/>
    </row>
    <row r="449" ht="15">
      <c r="D449" s="121"/>
    </row>
    <row r="450" ht="15">
      <c r="D450" s="121"/>
    </row>
    <row r="451" ht="15">
      <c r="D451" s="121"/>
    </row>
    <row r="452" ht="15">
      <c r="D452" s="121"/>
    </row>
    <row r="453" ht="15">
      <c r="D453" s="121"/>
    </row>
    <row r="454" ht="15">
      <c r="D454" s="121"/>
    </row>
    <row r="455" ht="15">
      <c r="D455" s="121"/>
    </row>
    <row r="456" ht="15">
      <c r="D456" s="121"/>
    </row>
    <row r="457" ht="15">
      <c r="D457" s="121"/>
    </row>
    <row r="458" ht="15">
      <c r="D458" s="121"/>
    </row>
    <row r="459" ht="15">
      <c r="D459" s="121"/>
    </row>
    <row r="460" ht="15">
      <c r="D460" s="121"/>
    </row>
    <row r="461" ht="15">
      <c r="D461" s="121"/>
    </row>
    <row r="462" ht="15">
      <c r="D462" s="121"/>
    </row>
    <row r="463" ht="15">
      <c r="D463" s="121"/>
    </row>
    <row r="464" ht="15">
      <c r="D464" s="121"/>
    </row>
    <row r="465" ht="15">
      <c r="D465" s="121"/>
    </row>
    <row r="466" ht="15">
      <c r="D466" s="121"/>
    </row>
    <row r="467" ht="15">
      <c r="D467" s="121"/>
    </row>
    <row r="468" ht="15">
      <c r="D468" s="121"/>
    </row>
    <row r="469" ht="15">
      <c r="D469" s="121"/>
    </row>
    <row r="470" ht="15">
      <c r="D470" s="121"/>
    </row>
    <row r="471" ht="15">
      <c r="D471" s="121"/>
    </row>
    <row r="472" ht="15">
      <c r="D472" s="121"/>
    </row>
    <row r="473" ht="15">
      <c r="D473" s="121"/>
    </row>
    <row r="474" ht="15">
      <c r="D474" s="121"/>
    </row>
    <row r="475" ht="15">
      <c r="D475" s="121"/>
    </row>
    <row r="476" ht="15">
      <c r="D476" s="121"/>
    </row>
    <row r="477" ht="15">
      <c r="D477" s="121"/>
    </row>
    <row r="478" ht="15">
      <c r="D478" s="121"/>
    </row>
    <row r="479" ht="15">
      <c r="D479" s="121"/>
    </row>
    <row r="480" ht="15">
      <c r="D480" s="121"/>
    </row>
    <row r="481" ht="15">
      <c r="D481" s="121"/>
    </row>
    <row r="482" ht="15">
      <c r="D482" s="121"/>
    </row>
    <row r="483" ht="15">
      <c r="D483" s="121"/>
    </row>
    <row r="484" ht="15">
      <c r="D484" s="121"/>
    </row>
    <row r="485" ht="15">
      <c r="D485" s="121"/>
    </row>
    <row r="486" ht="15">
      <c r="D486" s="121"/>
    </row>
    <row r="487" ht="15">
      <c r="D487" s="121"/>
    </row>
    <row r="488" ht="15">
      <c r="D488" s="121"/>
    </row>
    <row r="489" ht="15">
      <c r="D489" s="121"/>
    </row>
    <row r="490" ht="15">
      <c r="D490" s="121"/>
    </row>
    <row r="491" ht="15">
      <c r="D491" s="121"/>
    </row>
    <row r="492" ht="15">
      <c r="D492" s="121"/>
    </row>
    <row r="493" ht="15">
      <c r="D493" s="121"/>
    </row>
    <row r="494" ht="15">
      <c r="D494" s="121"/>
    </row>
    <row r="495" ht="15">
      <c r="D495" s="121"/>
    </row>
    <row r="496" ht="15">
      <c r="D496" s="121"/>
    </row>
    <row r="497" ht="15">
      <c r="D497" s="121"/>
    </row>
    <row r="498" ht="15">
      <c r="D498" s="121"/>
    </row>
    <row r="499" ht="15">
      <c r="D499" s="121"/>
    </row>
    <row r="500" ht="15">
      <c r="D500" s="121"/>
    </row>
    <row r="501" ht="15">
      <c r="D501" s="121"/>
    </row>
    <row r="502" ht="15">
      <c r="D502" s="121"/>
    </row>
    <row r="503" ht="15">
      <c r="D503" s="121"/>
    </row>
    <row r="504" ht="15">
      <c r="D504" s="121"/>
    </row>
    <row r="505" ht="15">
      <c r="D505" s="121"/>
    </row>
    <row r="506" ht="15">
      <c r="D506" s="121"/>
    </row>
    <row r="507" ht="15">
      <c r="D507" s="121"/>
    </row>
    <row r="508" ht="15">
      <c r="D508" s="121"/>
    </row>
    <row r="509" ht="15">
      <c r="D509" s="121"/>
    </row>
    <row r="510" ht="15">
      <c r="D510" s="121"/>
    </row>
    <row r="511" ht="15">
      <c r="D511" s="121"/>
    </row>
    <row r="512" ht="15">
      <c r="D512" s="121"/>
    </row>
    <row r="513" ht="15">
      <c r="D513" s="121"/>
    </row>
    <row r="514" ht="15">
      <c r="D514" s="121"/>
    </row>
    <row r="515" ht="15">
      <c r="D515" s="121"/>
    </row>
    <row r="516" ht="15">
      <c r="D516" s="121"/>
    </row>
    <row r="517" ht="15">
      <c r="D517" s="121"/>
    </row>
    <row r="518" ht="15">
      <c r="D518" s="121"/>
    </row>
    <row r="519" ht="15">
      <c r="D519" s="121"/>
    </row>
    <row r="520" ht="15">
      <c r="D520" s="121"/>
    </row>
    <row r="521" ht="15">
      <c r="D521" s="121"/>
    </row>
    <row r="522" ht="15">
      <c r="D522" s="121"/>
    </row>
    <row r="523" ht="15">
      <c r="D523" s="121"/>
    </row>
    <row r="524" ht="15">
      <c r="D524" s="121"/>
    </row>
    <row r="525" ht="15">
      <c r="D525" s="121"/>
    </row>
    <row r="526" ht="15">
      <c r="D526" s="121"/>
    </row>
    <row r="527" ht="15">
      <c r="D527" s="121"/>
    </row>
    <row r="528" ht="15">
      <c r="D528" s="121"/>
    </row>
    <row r="529" ht="15">
      <c r="D529" s="121"/>
    </row>
    <row r="530" ht="15">
      <c r="D530" s="121"/>
    </row>
    <row r="531" ht="15">
      <c r="D531" s="121"/>
    </row>
    <row r="532" ht="15">
      <c r="D532" s="121"/>
    </row>
    <row r="533" ht="15">
      <c r="D533" s="121"/>
    </row>
    <row r="534" ht="15">
      <c r="D534" s="121"/>
    </row>
    <row r="535" ht="15">
      <c r="D535" s="121"/>
    </row>
    <row r="536" ht="15">
      <c r="D536" s="121"/>
    </row>
    <row r="537" ht="15">
      <c r="D537" s="121"/>
    </row>
    <row r="538" ht="15">
      <c r="D538" s="121"/>
    </row>
    <row r="539" ht="15">
      <c r="D539" s="121"/>
    </row>
    <row r="540" ht="15">
      <c r="D540" s="121"/>
    </row>
    <row r="541" ht="15">
      <c r="D541" s="121"/>
    </row>
    <row r="542" ht="15">
      <c r="D542" s="121"/>
    </row>
    <row r="543" ht="15">
      <c r="D543" s="121"/>
    </row>
    <row r="544" ht="15">
      <c r="D544" s="121"/>
    </row>
    <row r="545" ht="15">
      <c r="D545" s="121"/>
    </row>
    <row r="546" ht="15">
      <c r="D546" s="121"/>
    </row>
    <row r="547" ht="15">
      <c r="D547" s="121"/>
    </row>
    <row r="548" ht="15">
      <c r="D548" s="121"/>
    </row>
    <row r="549" ht="15">
      <c r="D549" s="121"/>
    </row>
    <row r="550" ht="15">
      <c r="D550" s="121"/>
    </row>
    <row r="551" ht="15">
      <c r="D551" s="121"/>
    </row>
    <row r="552" ht="15">
      <c r="D552" s="121"/>
    </row>
    <row r="553" ht="15">
      <c r="D553" s="121"/>
    </row>
    <row r="554" ht="15">
      <c r="D554" s="121"/>
    </row>
    <row r="555" ht="15">
      <c r="D555" s="121"/>
    </row>
    <row r="556" ht="15">
      <c r="D556" s="121"/>
    </row>
    <row r="557" ht="15">
      <c r="D557" s="121"/>
    </row>
    <row r="558" ht="15">
      <c r="D558" s="121"/>
    </row>
    <row r="559" ht="15">
      <c r="D559" s="121"/>
    </row>
    <row r="560" ht="15">
      <c r="D560" s="121"/>
    </row>
    <row r="561" ht="15">
      <c r="D561" s="121"/>
    </row>
    <row r="562" ht="15">
      <c r="D562" s="121"/>
    </row>
    <row r="563" ht="15">
      <c r="D563" s="121"/>
    </row>
    <row r="564" ht="15">
      <c r="D564" s="121"/>
    </row>
    <row r="565" ht="15">
      <c r="D565" s="121"/>
    </row>
    <row r="566" ht="15">
      <c r="D566" s="121"/>
    </row>
    <row r="567" ht="15">
      <c r="D567" s="121"/>
    </row>
    <row r="568" ht="15">
      <c r="D568" s="121"/>
    </row>
    <row r="569" ht="15">
      <c r="D569" s="121"/>
    </row>
    <row r="570" ht="15">
      <c r="D570" s="121"/>
    </row>
    <row r="571" ht="15">
      <c r="D571" s="121"/>
    </row>
    <row r="572" ht="15">
      <c r="D572" s="121"/>
    </row>
    <row r="573" ht="15">
      <c r="D573" s="121"/>
    </row>
    <row r="574" ht="15">
      <c r="D574" s="121"/>
    </row>
    <row r="575" ht="15">
      <c r="D575" s="121"/>
    </row>
    <row r="576" ht="15">
      <c r="D576" s="121"/>
    </row>
    <row r="577" ht="15">
      <c r="D577" s="121"/>
    </row>
    <row r="578" ht="15">
      <c r="D578" s="121"/>
    </row>
    <row r="579" ht="15">
      <c r="D579" s="121"/>
    </row>
    <row r="580" ht="15">
      <c r="D580" s="121"/>
    </row>
    <row r="581" ht="15">
      <c r="D581" s="121"/>
    </row>
    <row r="582" ht="15">
      <c r="D582" s="121"/>
    </row>
    <row r="583" ht="15">
      <c r="D583" s="121"/>
    </row>
    <row r="584" ht="15">
      <c r="D584" s="121"/>
    </row>
    <row r="585" ht="15">
      <c r="D585" s="121"/>
    </row>
    <row r="586" ht="15">
      <c r="D586" s="121"/>
    </row>
    <row r="587" ht="15">
      <c r="D587" s="121"/>
    </row>
    <row r="588" ht="15">
      <c r="D588" s="121"/>
    </row>
    <row r="589" ht="15">
      <c r="D589" s="121"/>
    </row>
    <row r="590" ht="15">
      <c r="D590" s="121"/>
    </row>
    <row r="591" ht="15">
      <c r="D591" s="121"/>
    </row>
    <row r="592" ht="15">
      <c r="D592" s="121"/>
    </row>
    <row r="593" ht="15">
      <c r="D593" s="121"/>
    </row>
    <row r="594" ht="15">
      <c r="D594" s="121"/>
    </row>
    <row r="595" ht="15">
      <c r="D595" s="121"/>
    </row>
    <row r="596" ht="15">
      <c r="D596" s="121"/>
    </row>
    <row r="597" ht="15">
      <c r="D597" s="121"/>
    </row>
    <row r="598" ht="15">
      <c r="D598" s="121"/>
    </row>
    <row r="599" ht="15">
      <c r="D599" s="121"/>
    </row>
    <row r="600" ht="15">
      <c r="D600" s="121"/>
    </row>
    <row r="601" ht="15">
      <c r="D601" s="121"/>
    </row>
    <row r="602" ht="15">
      <c r="D602" s="121"/>
    </row>
    <row r="603" ht="15">
      <c r="D603" s="121"/>
    </row>
    <row r="604" ht="15">
      <c r="D604" s="121"/>
    </row>
    <row r="605" ht="15">
      <c r="D605" s="121"/>
    </row>
    <row r="606" ht="15">
      <c r="D606" s="121"/>
    </row>
    <row r="607" ht="15">
      <c r="D607" s="121"/>
    </row>
    <row r="608" ht="15">
      <c r="D608" s="121"/>
    </row>
    <row r="609" ht="15">
      <c r="D609" s="121"/>
    </row>
    <row r="610" ht="15">
      <c r="D610" s="121"/>
    </row>
    <row r="611" ht="15">
      <c r="D611" s="121"/>
    </row>
    <row r="612" ht="15">
      <c r="D612" s="121"/>
    </row>
    <row r="613" ht="15">
      <c r="D613" s="121"/>
    </row>
    <row r="614" ht="15">
      <c r="D614" s="121"/>
    </row>
    <row r="615" ht="15">
      <c r="D615" s="121"/>
    </row>
    <row r="616" ht="15">
      <c r="D616" s="121"/>
    </row>
    <row r="617" ht="15">
      <c r="D617" s="121"/>
    </row>
    <row r="618" ht="15">
      <c r="D618" s="121"/>
    </row>
    <row r="619" ht="15">
      <c r="D619" s="121"/>
    </row>
    <row r="620" ht="15">
      <c r="D620" s="121"/>
    </row>
    <row r="621" ht="15">
      <c r="D621" s="121"/>
    </row>
    <row r="622" ht="15">
      <c r="D622" s="121"/>
    </row>
    <row r="623" ht="15">
      <c r="D623" s="121"/>
    </row>
    <row r="624" ht="15">
      <c r="D624" s="121"/>
    </row>
    <row r="625" ht="15">
      <c r="D625" s="121"/>
    </row>
    <row r="626" ht="15">
      <c r="D626" s="121"/>
    </row>
    <row r="627" ht="15">
      <c r="D627" s="121"/>
    </row>
    <row r="628" ht="15">
      <c r="D628" s="121"/>
    </row>
    <row r="629" ht="15">
      <c r="D629" s="121"/>
    </row>
    <row r="630" ht="15">
      <c r="D630" s="121"/>
    </row>
    <row r="631" ht="15">
      <c r="D631" s="121"/>
    </row>
    <row r="632" ht="15">
      <c r="D632" s="121"/>
    </row>
    <row r="633" ht="15">
      <c r="D633" s="121"/>
    </row>
    <row r="634" ht="15">
      <c r="D634" s="121"/>
    </row>
    <row r="635" ht="15">
      <c r="D635" s="121"/>
    </row>
    <row r="636" ht="15">
      <c r="D636" s="121"/>
    </row>
    <row r="637" ht="15">
      <c r="D637" s="121"/>
    </row>
    <row r="638" ht="15">
      <c r="D638" s="121"/>
    </row>
    <row r="639" ht="15">
      <c r="D639" s="121"/>
    </row>
    <row r="640" ht="15">
      <c r="D640" s="121"/>
    </row>
    <row r="641" ht="15">
      <c r="D641" s="121"/>
    </row>
    <row r="642" ht="15">
      <c r="D642" s="121"/>
    </row>
    <row r="643" ht="15">
      <c r="D643" s="121"/>
    </row>
    <row r="644" ht="15">
      <c r="D644" s="121"/>
    </row>
    <row r="645" ht="15">
      <c r="D645" s="121"/>
    </row>
    <row r="646" ht="15">
      <c r="D646" s="121"/>
    </row>
    <row r="647" ht="15">
      <c r="D647" s="121"/>
    </row>
    <row r="648" ht="15">
      <c r="D648" s="121"/>
    </row>
    <row r="649" ht="15">
      <c r="D649" s="121"/>
    </row>
    <row r="650" ht="15">
      <c r="D650" s="121"/>
    </row>
    <row r="651" ht="15">
      <c r="D651" s="121"/>
    </row>
    <row r="652" ht="15">
      <c r="D652" s="121"/>
    </row>
    <row r="653" ht="15">
      <c r="D653" s="121"/>
    </row>
    <row r="654" ht="15">
      <c r="D654" s="121"/>
    </row>
    <row r="655" ht="15">
      <c r="D655" s="121"/>
    </row>
    <row r="656" ht="15">
      <c r="D656" s="121"/>
    </row>
    <row r="657" ht="15">
      <c r="D657" s="121"/>
    </row>
    <row r="658" ht="15">
      <c r="D658" s="121"/>
    </row>
    <row r="659" ht="15">
      <c r="D659" s="121"/>
    </row>
    <row r="660" ht="15">
      <c r="D660" s="121"/>
    </row>
    <row r="661" ht="15">
      <c r="D661" s="121"/>
    </row>
    <row r="662" ht="15">
      <c r="D662" s="121"/>
    </row>
    <row r="663" ht="15">
      <c r="D663" s="121"/>
    </row>
    <row r="664" ht="15">
      <c r="D664" s="121"/>
    </row>
    <row r="665" ht="15">
      <c r="D665" s="121"/>
    </row>
    <row r="666" ht="15">
      <c r="D666" s="121"/>
    </row>
    <row r="667" ht="15">
      <c r="D667" s="121"/>
    </row>
    <row r="668" ht="15">
      <c r="D668" s="121"/>
    </row>
    <row r="669" ht="15">
      <c r="D669" s="121"/>
    </row>
    <row r="670" ht="15">
      <c r="D670" s="121"/>
    </row>
    <row r="671" ht="15">
      <c r="D671" s="121"/>
    </row>
    <row r="672" ht="15">
      <c r="D672" s="121"/>
    </row>
    <row r="673" ht="15">
      <c r="D673" s="121"/>
    </row>
    <row r="674" ht="15">
      <c r="D674" s="121"/>
    </row>
    <row r="675" ht="15">
      <c r="D675" s="121"/>
    </row>
    <row r="676" ht="15">
      <c r="D676" s="121"/>
    </row>
    <row r="677" ht="15">
      <c r="D677" s="121"/>
    </row>
    <row r="678" ht="15">
      <c r="D678" s="121"/>
    </row>
    <row r="679" ht="15">
      <c r="D679" s="121"/>
    </row>
    <row r="680" ht="15">
      <c r="D680" s="121"/>
    </row>
    <row r="681" ht="15">
      <c r="D681" s="121"/>
    </row>
    <row r="682" ht="15">
      <c r="D682" s="121"/>
    </row>
    <row r="683" ht="15">
      <c r="D683" s="121"/>
    </row>
    <row r="684" ht="15">
      <c r="D684" s="121"/>
    </row>
    <row r="685" ht="15">
      <c r="D685" s="121"/>
    </row>
    <row r="686" ht="15">
      <c r="D686" s="121"/>
    </row>
    <row r="687" ht="15">
      <c r="D687" s="121"/>
    </row>
    <row r="688" ht="15">
      <c r="D688" s="121"/>
    </row>
    <row r="689" ht="15">
      <c r="D689" s="121"/>
    </row>
    <row r="690" ht="15">
      <c r="D690" s="121"/>
    </row>
    <row r="691" ht="15">
      <c r="D691" s="121"/>
    </row>
    <row r="692" ht="15">
      <c r="D692" s="121"/>
    </row>
    <row r="693" ht="15">
      <c r="D693" s="121"/>
    </row>
    <row r="694" ht="15">
      <c r="D694" s="121"/>
    </row>
    <row r="695" ht="15">
      <c r="D695" s="121"/>
    </row>
    <row r="696" ht="15">
      <c r="D696" s="121"/>
    </row>
    <row r="697" ht="15">
      <c r="D697" s="121"/>
    </row>
    <row r="698" ht="15">
      <c r="D698" s="121"/>
    </row>
    <row r="699" ht="15">
      <c r="D699" s="121"/>
    </row>
    <row r="700" ht="15">
      <c r="D700" s="121"/>
    </row>
    <row r="701" ht="15">
      <c r="D701" s="121"/>
    </row>
    <row r="702" ht="15">
      <c r="D702" s="121"/>
    </row>
    <row r="703" ht="15">
      <c r="D703" s="121"/>
    </row>
    <row r="704" ht="15">
      <c r="D704" s="121"/>
    </row>
    <row r="705" ht="15">
      <c r="D705" s="121"/>
    </row>
    <row r="706" ht="15">
      <c r="D706" s="121"/>
    </row>
    <row r="707" ht="15">
      <c r="D707" s="121"/>
    </row>
    <row r="708" ht="15">
      <c r="D708" s="121"/>
    </row>
    <row r="709" ht="15">
      <c r="D709" s="121"/>
    </row>
    <row r="710" ht="15">
      <c r="D710" s="121"/>
    </row>
    <row r="711" ht="15">
      <c r="D711" s="121"/>
    </row>
    <row r="712" ht="15">
      <c r="D712" s="121"/>
    </row>
    <row r="713" ht="15">
      <c r="D713" s="121"/>
    </row>
    <row r="714" ht="15">
      <c r="D714" s="121"/>
    </row>
    <row r="715" ht="15">
      <c r="D715" s="121"/>
    </row>
    <row r="716" ht="15">
      <c r="D716" s="121"/>
    </row>
    <row r="717" ht="15">
      <c r="D717" s="121"/>
    </row>
    <row r="718" ht="15">
      <c r="D718" s="121"/>
    </row>
    <row r="719" ht="15">
      <c r="D719" s="121"/>
    </row>
    <row r="720" ht="15">
      <c r="D720" s="121"/>
    </row>
    <row r="721" ht="15">
      <c r="D721" s="121"/>
    </row>
    <row r="722" ht="15">
      <c r="D722" s="121"/>
    </row>
    <row r="723" ht="15">
      <c r="D723" s="121"/>
    </row>
    <row r="724" ht="15">
      <c r="D724" s="121"/>
    </row>
    <row r="725" ht="15">
      <c r="D725" s="121"/>
    </row>
    <row r="726" ht="15">
      <c r="D726" s="121"/>
    </row>
    <row r="727" ht="15">
      <c r="D727" s="121"/>
    </row>
    <row r="728" ht="15">
      <c r="D728" s="121"/>
    </row>
    <row r="729" ht="15">
      <c r="D729" s="121"/>
    </row>
    <row r="730" ht="15">
      <c r="D730" s="121"/>
    </row>
    <row r="731" ht="15">
      <c r="D731" s="121"/>
    </row>
    <row r="732" ht="15">
      <c r="D732" s="121"/>
    </row>
    <row r="733" ht="15">
      <c r="D733" s="121"/>
    </row>
    <row r="734" ht="15">
      <c r="D734" s="121"/>
    </row>
    <row r="735" ht="15">
      <c r="D735" s="121"/>
    </row>
    <row r="736" ht="15">
      <c r="D736" s="121"/>
    </row>
    <row r="737" ht="15">
      <c r="D737" s="121"/>
    </row>
    <row r="738" ht="15">
      <c r="D738" s="121"/>
    </row>
    <row r="739" ht="15">
      <c r="D739" s="121"/>
    </row>
    <row r="740" ht="15">
      <c r="D740" s="121"/>
    </row>
    <row r="741" ht="15">
      <c r="D741" s="121"/>
    </row>
    <row r="742" ht="15">
      <c r="D742" s="121"/>
    </row>
    <row r="743" ht="15">
      <c r="D743" s="121"/>
    </row>
    <row r="744" ht="15">
      <c r="D744" s="121"/>
    </row>
    <row r="745" ht="15">
      <c r="D745" s="121"/>
    </row>
    <row r="746" ht="15">
      <c r="D746" s="121"/>
    </row>
    <row r="747" ht="15">
      <c r="D747" s="121"/>
    </row>
    <row r="748" ht="15">
      <c r="D748" s="121"/>
    </row>
    <row r="749" ht="15">
      <c r="D749" s="121"/>
    </row>
    <row r="750" ht="15">
      <c r="D750" s="121"/>
    </row>
    <row r="751" ht="15">
      <c r="D751" s="121"/>
    </row>
    <row r="752" ht="15">
      <c r="D752" s="121"/>
    </row>
    <row r="753" ht="15">
      <c r="D753" s="121"/>
    </row>
    <row r="754" ht="15">
      <c r="D754" s="121"/>
    </row>
    <row r="755" ht="15">
      <c r="D755" s="121"/>
    </row>
    <row r="756" ht="15">
      <c r="D756" s="121"/>
    </row>
    <row r="757" ht="15">
      <c r="D757" s="121"/>
    </row>
    <row r="758" ht="15">
      <c r="D758" s="121"/>
    </row>
    <row r="759" ht="15">
      <c r="D759" s="121"/>
    </row>
    <row r="760" ht="15">
      <c r="D760" s="121"/>
    </row>
    <row r="761" ht="15">
      <c r="D761" s="121"/>
    </row>
    <row r="762" ht="15">
      <c r="D762" s="121"/>
    </row>
    <row r="763" ht="15">
      <c r="D763" s="121"/>
    </row>
    <row r="764" ht="15">
      <c r="D764" s="121"/>
    </row>
    <row r="765" ht="15">
      <c r="D765" s="121"/>
    </row>
    <row r="766" ht="15">
      <c r="D766" s="121"/>
    </row>
    <row r="767" ht="15">
      <c r="D767" s="121"/>
    </row>
    <row r="768" ht="15">
      <c r="D768" s="121"/>
    </row>
    <row r="769" ht="15">
      <c r="D769" s="121"/>
    </row>
    <row r="770" ht="15">
      <c r="D770" s="121"/>
    </row>
    <row r="771" ht="15">
      <c r="D771" s="121"/>
    </row>
    <row r="772" ht="15">
      <c r="D772" s="121"/>
    </row>
    <row r="773" ht="15">
      <c r="D773" s="121"/>
    </row>
    <row r="774" ht="15">
      <c r="D774" s="121"/>
    </row>
    <row r="775" ht="15">
      <c r="D775" s="121"/>
    </row>
    <row r="776" ht="15">
      <c r="D776" s="121"/>
    </row>
    <row r="777" ht="15">
      <c r="D777" s="121"/>
    </row>
    <row r="778" ht="15">
      <c r="D778" s="121"/>
    </row>
    <row r="779" ht="15">
      <c r="D779" s="121"/>
    </row>
    <row r="780" ht="15">
      <c r="D780" s="121"/>
    </row>
    <row r="781" ht="15">
      <c r="D781" s="121"/>
    </row>
    <row r="782" ht="15">
      <c r="D782" s="121"/>
    </row>
    <row r="783" ht="15">
      <c r="D783" s="121"/>
    </row>
    <row r="784" ht="15">
      <c r="D784" s="121"/>
    </row>
    <row r="785" ht="15">
      <c r="D785" s="121"/>
    </row>
    <row r="786" ht="15">
      <c r="D786" s="121"/>
    </row>
    <row r="787" ht="15">
      <c r="D787" s="121"/>
    </row>
    <row r="788" ht="15">
      <c r="D788" s="121"/>
    </row>
    <row r="789" ht="15">
      <c r="D789" s="121"/>
    </row>
    <row r="790" ht="15">
      <c r="D790" s="121"/>
    </row>
    <row r="791" ht="15">
      <c r="D791" s="121"/>
    </row>
    <row r="792" ht="15">
      <c r="D792" s="121"/>
    </row>
    <row r="793" ht="15">
      <c r="D793" s="121"/>
    </row>
    <row r="794" ht="15">
      <c r="D794" s="121"/>
    </row>
    <row r="795" ht="15">
      <c r="D795" s="121"/>
    </row>
    <row r="796" ht="15">
      <c r="D796" s="121"/>
    </row>
    <row r="797" ht="15">
      <c r="D797" s="121"/>
    </row>
    <row r="798" ht="15">
      <c r="D798" s="121"/>
    </row>
    <row r="799" ht="15">
      <c r="D799" s="121"/>
    </row>
    <row r="800" ht="15">
      <c r="D800" s="121"/>
    </row>
    <row r="801" ht="15">
      <c r="D801" s="121"/>
    </row>
    <row r="802" ht="15">
      <c r="D802" s="121"/>
    </row>
    <row r="803" ht="15">
      <c r="D803" s="121"/>
    </row>
    <row r="804" ht="15">
      <c r="D804" s="121"/>
    </row>
    <row r="805" ht="15">
      <c r="D805" s="121"/>
    </row>
    <row r="806" ht="15">
      <c r="D806" s="121"/>
    </row>
    <row r="807" ht="15">
      <c r="D807" s="121"/>
    </row>
    <row r="808" ht="15">
      <c r="D808" s="121"/>
    </row>
    <row r="809" ht="15">
      <c r="D809" s="121"/>
    </row>
    <row r="810" ht="15">
      <c r="D810" s="121"/>
    </row>
    <row r="811" ht="15">
      <c r="D811" s="121"/>
    </row>
    <row r="812" ht="15">
      <c r="D812" s="121"/>
    </row>
    <row r="813" ht="15">
      <c r="D813" s="121"/>
    </row>
    <row r="814" ht="15">
      <c r="D814" s="121"/>
    </row>
    <row r="815" ht="15">
      <c r="D815" s="121"/>
    </row>
    <row r="816" ht="15">
      <c r="D816" s="121"/>
    </row>
    <row r="817" ht="15">
      <c r="D817" s="121"/>
    </row>
    <row r="818" ht="15">
      <c r="D818" s="121"/>
    </row>
    <row r="819" ht="15">
      <c r="D819" s="121"/>
    </row>
    <row r="820" ht="15">
      <c r="D820" s="121"/>
    </row>
    <row r="821" ht="15">
      <c r="D821" s="121"/>
    </row>
    <row r="822" ht="15">
      <c r="D822" s="121"/>
    </row>
    <row r="823" ht="15">
      <c r="D823" s="121"/>
    </row>
    <row r="824" ht="15">
      <c r="D824" s="121"/>
    </row>
    <row r="825" ht="15">
      <c r="D825" s="121"/>
    </row>
    <row r="826" ht="15">
      <c r="D826" s="121"/>
    </row>
    <row r="827" ht="15">
      <c r="D827" s="121"/>
    </row>
    <row r="828" ht="15">
      <c r="D828" s="121"/>
    </row>
    <row r="829" ht="15">
      <c r="D829" s="121"/>
    </row>
    <row r="830" ht="15">
      <c r="D830" s="121"/>
    </row>
    <row r="831" ht="15">
      <c r="D831" s="121"/>
    </row>
    <row r="832" ht="15">
      <c r="D832" s="121"/>
    </row>
    <row r="833" ht="15">
      <c r="D833" s="121"/>
    </row>
    <row r="834" ht="15">
      <c r="D834" s="121"/>
    </row>
    <row r="835" ht="15">
      <c r="D835" s="121"/>
    </row>
    <row r="836" ht="15">
      <c r="D836" s="121"/>
    </row>
    <row r="837" ht="15">
      <c r="D837" s="121"/>
    </row>
    <row r="838" ht="15">
      <c r="D838" s="121"/>
    </row>
    <row r="839" ht="15">
      <c r="D839" s="121"/>
    </row>
    <row r="840" ht="15">
      <c r="D840" s="121"/>
    </row>
    <row r="841" ht="15">
      <c r="D841" s="121"/>
    </row>
    <row r="842" ht="15">
      <c r="D842" s="121"/>
    </row>
    <row r="843" ht="15">
      <c r="D843" s="121"/>
    </row>
    <row r="844" ht="15">
      <c r="D844" s="121"/>
    </row>
    <row r="845" ht="15">
      <c r="D845" s="121"/>
    </row>
    <row r="846" ht="15">
      <c r="D846" s="121"/>
    </row>
    <row r="847" ht="15">
      <c r="D847" s="121"/>
    </row>
    <row r="848" ht="15">
      <c r="D848" s="121"/>
    </row>
    <row r="849" ht="15">
      <c r="D849" s="121"/>
    </row>
    <row r="850" ht="15">
      <c r="D850" s="121"/>
    </row>
    <row r="851" ht="15">
      <c r="D851" s="121"/>
    </row>
    <row r="852" ht="15">
      <c r="D852" s="121"/>
    </row>
    <row r="853" ht="15">
      <c r="D853" s="121"/>
    </row>
    <row r="854" ht="15">
      <c r="D854" s="121"/>
    </row>
    <row r="855" ht="15">
      <c r="D855" s="121"/>
    </row>
    <row r="856" ht="15">
      <c r="D856" s="121"/>
    </row>
    <row r="857" ht="15">
      <c r="D857" s="121"/>
    </row>
    <row r="858" ht="15">
      <c r="D858" s="121"/>
    </row>
    <row r="859" ht="15">
      <c r="D859" s="121"/>
    </row>
    <row r="860" ht="15">
      <c r="D860" s="121"/>
    </row>
    <row r="861" ht="15">
      <c r="D861" s="121"/>
    </row>
    <row r="862" ht="15">
      <c r="D862" s="121"/>
    </row>
    <row r="863" ht="15">
      <c r="D863" s="121"/>
    </row>
    <row r="864" ht="15">
      <c r="D864" s="121"/>
    </row>
    <row r="865" ht="15">
      <c r="D865" s="121"/>
    </row>
    <row r="866" ht="15">
      <c r="D866" s="121"/>
    </row>
    <row r="867" ht="15">
      <c r="D867" s="121"/>
    </row>
    <row r="868" ht="15">
      <c r="D868" s="121"/>
    </row>
    <row r="869" ht="15">
      <c r="D869" s="121"/>
    </row>
    <row r="870" ht="15">
      <c r="D870" s="121"/>
    </row>
    <row r="871" ht="15">
      <c r="D871" s="121"/>
    </row>
    <row r="872" ht="15">
      <c r="D872" s="121"/>
    </row>
    <row r="873" ht="15">
      <c r="D873" s="121"/>
    </row>
    <row r="874" ht="15">
      <c r="D874" s="121"/>
    </row>
    <row r="875" ht="15">
      <c r="D875" s="121"/>
    </row>
    <row r="876" ht="15">
      <c r="D876" s="121"/>
    </row>
    <row r="877" ht="15">
      <c r="D877" s="121"/>
    </row>
    <row r="878" ht="15">
      <c r="D878" s="121"/>
    </row>
    <row r="879" ht="15">
      <c r="D879" s="121"/>
    </row>
    <row r="880" ht="15">
      <c r="D880" s="121"/>
    </row>
    <row r="881" ht="15">
      <c r="D881" s="121"/>
    </row>
    <row r="882" ht="15">
      <c r="D882" s="121"/>
    </row>
    <row r="883" ht="15">
      <c r="D883" s="121"/>
    </row>
    <row r="884" ht="15">
      <c r="D884" s="121"/>
    </row>
    <row r="885" ht="15">
      <c r="D885" s="121"/>
    </row>
    <row r="886" ht="15">
      <c r="D886" s="121"/>
    </row>
    <row r="887" ht="15">
      <c r="D887" s="121"/>
    </row>
    <row r="888" ht="15">
      <c r="D888" s="121"/>
    </row>
    <row r="889" ht="15">
      <c r="D889" s="121"/>
    </row>
    <row r="890" ht="15">
      <c r="D890" s="121"/>
    </row>
    <row r="891" ht="15">
      <c r="D891" s="121"/>
    </row>
    <row r="892" ht="15">
      <c r="D892" s="121"/>
    </row>
    <row r="893" ht="15">
      <c r="D893" s="121"/>
    </row>
    <row r="894" ht="15">
      <c r="D894" s="121"/>
    </row>
    <row r="895" ht="15">
      <c r="D895" s="121"/>
    </row>
    <row r="896" ht="15">
      <c r="D896" s="121"/>
    </row>
    <row r="897" ht="15">
      <c r="D897" s="121"/>
    </row>
    <row r="898" ht="15">
      <c r="D898" s="121"/>
    </row>
    <row r="899" ht="15">
      <c r="D899" s="121"/>
    </row>
    <row r="900" ht="15">
      <c r="D900" s="121"/>
    </row>
    <row r="901" ht="15">
      <c r="D901" s="121"/>
    </row>
    <row r="902" ht="15">
      <c r="D902" s="121"/>
    </row>
    <row r="903" ht="15">
      <c r="D903" s="121"/>
    </row>
    <row r="904" ht="15">
      <c r="D904" s="121"/>
    </row>
    <row r="905" ht="15">
      <c r="D905" s="121"/>
    </row>
    <row r="906" ht="15">
      <c r="D906" s="121"/>
    </row>
    <row r="907" ht="15">
      <c r="D907" s="121"/>
    </row>
    <row r="908" ht="15">
      <c r="D908" s="121"/>
    </row>
    <row r="909" ht="15">
      <c r="D909" s="121"/>
    </row>
    <row r="910" ht="15">
      <c r="D910" s="121"/>
    </row>
    <row r="911" ht="15">
      <c r="D911" s="121"/>
    </row>
    <row r="912" ht="15">
      <c r="D912" s="121"/>
    </row>
    <row r="913" ht="15">
      <c r="D913" s="121"/>
    </row>
    <row r="914" ht="15">
      <c r="D914" s="121"/>
    </row>
    <row r="915" ht="15">
      <c r="D915" s="121"/>
    </row>
    <row r="916" ht="15">
      <c r="D916" s="121"/>
    </row>
    <row r="917" ht="15">
      <c r="D917" s="121"/>
    </row>
    <row r="918" ht="15">
      <c r="D918" s="121"/>
    </row>
    <row r="919" ht="15">
      <c r="D919" s="121"/>
    </row>
    <row r="920" ht="15">
      <c r="D920" s="121"/>
    </row>
    <row r="921" ht="15">
      <c r="D921" s="121"/>
    </row>
    <row r="922" ht="15">
      <c r="D922" s="121"/>
    </row>
    <row r="923" ht="15">
      <c r="D923" s="121"/>
    </row>
    <row r="924" ht="15">
      <c r="D924" s="121"/>
    </row>
    <row r="925" ht="15">
      <c r="D925" s="121"/>
    </row>
    <row r="926" ht="15">
      <c r="D926" s="121"/>
    </row>
    <row r="927" ht="15">
      <c r="D927" s="121"/>
    </row>
    <row r="928" ht="15">
      <c r="D928" s="121"/>
    </row>
    <row r="929" ht="15">
      <c r="D929" s="121"/>
    </row>
    <row r="930" ht="15">
      <c r="D930" s="121"/>
    </row>
    <row r="931" ht="15">
      <c r="D931" s="121"/>
    </row>
    <row r="932" ht="15">
      <c r="D932" s="121"/>
    </row>
    <row r="933" ht="15">
      <c r="D933" s="121"/>
    </row>
    <row r="934" ht="15">
      <c r="D934" s="121"/>
    </row>
    <row r="935" ht="15">
      <c r="D935" s="121"/>
    </row>
    <row r="936" ht="15">
      <c r="D936" s="121"/>
    </row>
    <row r="937" ht="15">
      <c r="D937" s="121"/>
    </row>
    <row r="938" ht="15">
      <c r="D938" s="121"/>
    </row>
    <row r="939" ht="15">
      <c r="D939" s="121"/>
    </row>
    <row r="940" ht="15">
      <c r="D940" s="121"/>
    </row>
    <row r="941" ht="15">
      <c r="D941" s="121"/>
    </row>
    <row r="942" ht="15">
      <c r="D942" s="121"/>
    </row>
    <row r="943" ht="15">
      <c r="D943" s="121"/>
    </row>
    <row r="944" ht="15">
      <c r="D944" s="121"/>
    </row>
    <row r="945" ht="15">
      <c r="D945" s="121"/>
    </row>
    <row r="946" ht="15">
      <c r="D946" s="121"/>
    </row>
    <row r="947" ht="15">
      <c r="D947" s="121"/>
    </row>
    <row r="948" ht="15">
      <c r="D948" s="121"/>
    </row>
    <row r="949" ht="15">
      <c r="D949" s="121"/>
    </row>
    <row r="950" ht="15">
      <c r="D950" s="121"/>
    </row>
    <row r="951" ht="15">
      <c r="D951" s="121"/>
    </row>
    <row r="952" ht="15">
      <c r="D952" s="121"/>
    </row>
    <row r="953" ht="15">
      <c r="D953" s="121"/>
    </row>
    <row r="954" ht="15">
      <c r="D954" s="121"/>
    </row>
    <row r="955" ht="15">
      <c r="D955" s="121"/>
    </row>
    <row r="956" ht="15">
      <c r="D956" s="121"/>
    </row>
    <row r="957" ht="15">
      <c r="D957" s="121"/>
    </row>
    <row r="958" ht="15">
      <c r="D958" s="121"/>
    </row>
    <row r="959" ht="15">
      <c r="D959" s="121"/>
    </row>
    <row r="960" ht="15">
      <c r="D960" s="121"/>
    </row>
    <row r="961" ht="15">
      <c r="D961" s="121"/>
    </row>
    <row r="962" ht="15">
      <c r="D962" s="121"/>
    </row>
    <row r="963" ht="15">
      <c r="D963" s="121"/>
    </row>
    <row r="964" ht="15">
      <c r="D964" s="121"/>
    </row>
    <row r="965" ht="15">
      <c r="D965" s="121"/>
    </row>
    <row r="966" ht="15">
      <c r="D966" s="121"/>
    </row>
    <row r="967" ht="15">
      <c r="D967" s="121"/>
    </row>
    <row r="968" ht="15">
      <c r="D968" s="121"/>
    </row>
    <row r="969" ht="15">
      <c r="D969" s="121"/>
    </row>
    <row r="970" ht="15">
      <c r="D970" s="121"/>
    </row>
    <row r="971" ht="15">
      <c r="D971" s="121"/>
    </row>
    <row r="972" ht="15">
      <c r="D972" s="121"/>
    </row>
    <row r="973" ht="15">
      <c r="D973" s="121"/>
    </row>
    <row r="974" ht="15">
      <c r="D974" s="121"/>
    </row>
    <row r="975" ht="15">
      <c r="D975" s="121"/>
    </row>
    <row r="976" ht="15">
      <c r="D976" s="121"/>
    </row>
    <row r="977" ht="15">
      <c r="D977" s="121"/>
    </row>
    <row r="978" ht="15">
      <c r="D978" s="121"/>
    </row>
    <row r="979" ht="15">
      <c r="D979" s="121"/>
    </row>
    <row r="980" ht="15">
      <c r="D980" s="121"/>
    </row>
    <row r="981" ht="15">
      <c r="D981" s="121"/>
    </row>
    <row r="982" ht="15">
      <c r="D982" s="121"/>
    </row>
    <row r="983" ht="15">
      <c r="D983" s="121"/>
    </row>
    <row r="984" ht="15">
      <c r="D984" s="121"/>
    </row>
    <row r="985" ht="15">
      <c r="D985" s="121"/>
    </row>
    <row r="986" ht="15">
      <c r="D986" s="121"/>
    </row>
    <row r="987" ht="15">
      <c r="D987" s="121"/>
    </row>
    <row r="988" ht="15">
      <c r="D988" s="121"/>
    </row>
    <row r="989" ht="15">
      <c r="D989" s="121"/>
    </row>
    <row r="990" ht="15">
      <c r="D990" s="121"/>
    </row>
    <row r="991" ht="15">
      <c r="D991" s="121"/>
    </row>
    <row r="992" ht="15">
      <c r="D992" s="121"/>
    </row>
    <row r="993" ht="15">
      <c r="D993" s="121"/>
    </row>
    <row r="994" ht="15">
      <c r="D994" s="121"/>
    </row>
    <row r="995" ht="15">
      <c r="D995" s="121"/>
    </row>
    <row r="996" ht="15">
      <c r="D996" s="121"/>
    </row>
    <row r="997" ht="15">
      <c r="D997" s="121"/>
    </row>
    <row r="998" ht="15">
      <c r="D998" s="121"/>
    </row>
    <row r="999" ht="15">
      <c r="D999" s="121"/>
    </row>
    <row r="1000" ht="15">
      <c r="D1000" s="121"/>
    </row>
    <row r="1001" ht="15">
      <c r="D1001" s="121"/>
    </row>
    <row r="1002" ht="15">
      <c r="D1002" s="121"/>
    </row>
    <row r="1003" ht="15">
      <c r="D1003" s="121"/>
    </row>
    <row r="1004" ht="15">
      <c r="D1004" s="121"/>
    </row>
    <row r="1005" ht="15">
      <c r="D1005" s="121"/>
    </row>
    <row r="1006" ht="15">
      <c r="D1006" s="121"/>
    </row>
    <row r="1007" ht="15">
      <c r="D1007" s="121"/>
    </row>
    <row r="1008" ht="15">
      <c r="D1008" s="121"/>
    </row>
    <row r="1009" ht="15">
      <c r="D1009" s="121"/>
    </row>
    <row r="1010" ht="15">
      <c r="D1010" s="121"/>
    </row>
    <row r="1011" ht="15">
      <c r="D1011" s="121"/>
    </row>
    <row r="1012" ht="15">
      <c r="D1012" s="121"/>
    </row>
    <row r="1013" ht="15">
      <c r="D1013" s="121"/>
    </row>
    <row r="1014" ht="15">
      <c r="D1014" s="121"/>
    </row>
    <row r="1015" ht="15">
      <c r="D1015" s="121"/>
    </row>
    <row r="1016" ht="15">
      <c r="D1016" s="121"/>
    </row>
    <row r="1017" ht="15">
      <c r="D1017" s="121"/>
    </row>
    <row r="1018" ht="15">
      <c r="D1018" s="121"/>
    </row>
    <row r="1019" ht="15">
      <c r="D1019" s="121"/>
    </row>
    <row r="1020" ht="15">
      <c r="D1020" s="121"/>
    </row>
    <row r="1021" ht="15">
      <c r="D1021" s="121"/>
    </row>
    <row r="1022" ht="15">
      <c r="D1022" s="121"/>
    </row>
    <row r="1023" ht="15">
      <c r="D1023" s="121"/>
    </row>
    <row r="1024" ht="15">
      <c r="D1024" s="121"/>
    </row>
    <row r="1025" ht="15">
      <c r="D1025" s="121"/>
    </row>
    <row r="1026" ht="15">
      <c r="D1026" s="121"/>
    </row>
    <row r="1027" ht="15">
      <c r="D1027" s="121"/>
    </row>
    <row r="1028" ht="15">
      <c r="D1028" s="121"/>
    </row>
    <row r="1029" ht="15">
      <c r="D1029" s="121"/>
    </row>
    <row r="1030" ht="15">
      <c r="D1030" s="121"/>
    </row>
    <row r="1031" ht="15">
      <c r="D1031" s="121"/>
    </row>
    <row r="1032" ht="15">
      <c r="D1032" s="121"/>
    </row>
    <row r="1033" ht="15">
      <c r="D1033" s="121"/>
    </row>
    <row r="1034" ht="15">
      <c r="D1034" s="121"/>
    </row>
    <row r="1035" ht="15">
      <c r="D1035" s="121"/>
    </row>
    <row r="1036" ht="15">
      <c r="D1036" s="121"/>
    </row>
    <row r="1037" ht="15">
      <c r="D1037" s="121"/>
    </row>
    <row r="1038" ht="15">
      <c r="D1038" s="121"/>
    </row>
    <row r="1039" ht="15">
      <c r="D1039" s="121"/>
    </row>
    <row r="1040" ht="15">
      <c r="D1040" s="121"/>
    </row>
    <row r="1041" ht="15">
      <c r="D1041" s="121"/>
    </row>
    <row r="1042" ht="15">
      <c r="D1042" s="121"/>
    </row>
    <row r="1043" ht="15">
      <c r="D1043" s="121"/>
    </row>
    <row r="1044" ht="15">
      <c r="D1044" s="121"/>
    </row>
    <row r="1045" ht="15">
      <c r="D1045" s="121"/>
    </row>
    <row r="1046" ht="15">
      <c r="D1046" s="121"/>
    </row>
    <row r="1047" ht="15">
      <c r="D1047" s="121"/>
    </row>
    <row r="1048" ht="15">
      <c r="D1048" s="121"/>
    </row>
    <row r="1049" ht="15">
      <c r="D1049" s="121"/>
    </row>
    <row r="1050" ht="15">
      <c r="D1050" s="121"/>
    </row>
    <row r="1051" ht="15">
      <c r="D1051" s="121"/>
    </row>
    <row r="1052" ht="15">
      <c r="D1052" s="121"/>
    </row>
    <row r="1053" ht="15">
      <c r="D1053" s="121"/>
    </row>
    <row r="1054" ht="15">
      <c r="D1054" s="121"/>
    </row>
    <row r="1055" ht="15">
      <c r="D1055" s="121"/>
    </row>
    <row r="1056" ht="15">
      <c r="D1056" s="121"/>
    </row>
    <row r="1057" ht="15">
      <c r="D1057" s="121"/>
    </row>
    <row r="1058" ht="15">
      <c r="D1058" s="121"/>
    </row>
    <row r="1059" ht="15">
      <c r="D1059" s="121"/>
    </row>
    <row r="1060" ht="15">
      <c r="D1060" s="121"/>
    </row>
    <row r="1061" ht="15">
      <c r="D1061" s="121"/>
    </row>
    <row r="1062" ht="15">
      <c r="D1062" s="121"/>
    </row>
    <row r="1063" ht="15">
      <c r="D1063" s="121"/>
    </row>
    <row r="1064" ht="15">
      <c r="D1064" s="121"/>
    </row>
    <row r="1065" ht="15">
      <c r="D1065" s="121"/>
    </row>
    <row r="1066" ht="15">
      <c r="D1066" s="121"/>
    </row>
    <row r="1067" ht="15">
      <c r="D1067" s="121"/>
    </row>
    <row r="1068" ht="15">
      <c r="D1068" s="121"/>
    </row>
    <row r="1069" ht="15">
      <c r="D1069" s="121"/>
    </row>
    <row r="1070" ht="15">
      <c r="D1070" s="121"/>
    </row>
    <row r="1071" ht="15">
      <c r="D1071" s="121"/>
    </row>
    <row r="1072" ht="15">
      <c r="D1072" s="121"/>
    </row>
    <row r="1073" ht="15">
      <c r="D1073" s="121"/>
    </row>
    <row r="1074" ht="15">
      <c r="D1074" s="121"/>
    </row>
    <row r="1075" ht="15">
      <c r="D1075" s="121"/>
    </row>
    <row r="1076" ht="15">
      <c r="D1076" s="121"/>
    </row>
    <row r="1077" ht="15">
      <c r="D1077" s="121"/>
    </row>
    <row r="1078" ht="15">
      <c r="D1078" s="121"/>
    </row>
    <row r="1079" ht="15">
      <c r="D1079" s="121"/>
    </row>
    <row r="1080" ht="15">
      <c r="D1080" s="121"/>
    </row>
    <row r="1081" ht="15">
      <c r="D1081" s="121"/>
    </row>
    <row r="1082" ht="15">
      <c r="D1082" s="121"/>
    </row>
    <row r="1083" ht="15">
      <c r="D1083" s="121"/>
    </row>
    <row r="1084" ht="15">
      <c r="D1084" s="121"/>
    </row>
    <row r="1085" ht="15">
      <c r="D1085" s="121"/>
    </row>
    <row r="1086" ht="15">
      <c r="D1086" s="121"/>
    </row>
    <row r="1087" ht="15">
      <c r="D1087" s="121"/>
    </row>
    <row r="1088" ht="15">
      <c r="D1088" s="121"/>
    </row>
    <row r="1089" ht="15">
      <c r="D1089" s="121"/>
    </row>
    <row r="1090" ht="15">
      <c r="D1090" s="121"/>
    </row>
    <row r="1091" ht="15">
      <c r="D1091" s="121"/>
    </row>
    <row r="1092" ht="15">
      <c r="D1092" s="121"/>
    </row>
    <row r="1093" ht="15">
      <c r="D1093" s="121"/>
    </row>
    <row r="1094" ht="15">
      <c r="D1094" s="121"/>
    </row>
    <row r="1095" ht="15">
      <c r="D1095" s="121"/>
    </row>
    <row r="1096" ht="15">
      <c r="D1096" s="121"/>
    </row>
    <row r="1097" ht="15">
      <c r="D1097" s="121"/>
    </row>
    <row r="1098" ht="15">
      <c r="D1098" s="121"/>
    </row>
    <row r="1099" ht="15">
      <c r="D1099" s="121"/>
    </row>
    <row r="1100" ht="15">
      <c r="D1100" s="121"/>
    </row>
    <row r="1101" ht="15">
      <c r="D1101" s="121"/>
    </row>
    <row r="1102" ht="15">
      <c r="D1102" s="121"/>
    </row>
    <row r="1103" ht="15">
      <c r="D1103" s="121"/>
    </row>
    <row r="1104" ht="15">
      <c r="D1104" s="121"/>
    </row>
    <row r="1105" ht="15">
      <c r="D1105" s="121"/>
    </row>
    <row r="1106" ht="15">
      <c r="D1106" s="121"/>
    </row>
    <row r="1107" ht="15">
      <c r="D1107" s="121"/>
    </row>
    <row r="1108" ht="15">
      <c r="D1108" s="121"/>
    </row>
    <row r="1109" ht="15">
      <c r="D1109" s="121"/>
    </row>
    <row r="1110" ht="15">
      <c r="D1110" s="121"/>
    </row>
    <row r="1111" ht="15">
      <c r="D1111" s="121"/>
    </row>
    <row r="1112" ht="15">
      <c r="D1112" s="121"/>
    </row>
    <row r="1113" ht="15">
      <c r="D1113" s="121"/>
    </row>
    <row r="1114" ht="15">
      <c r="D1114" s="121"/>
    </row>
    <row r="1115" ht="15">
      <c r="D1115" s="121"/>
    </row>
    <row r="1116" ht="15">
      <c r="D1116" s="121"/>
    </row>
    <row r="1117" ht="15">
      <c r="D1117" s="121"/>
    </row>
    <row r="1118" ht="15">
      <c r="D1118" s="121"/>
    </row>
    <row r="1119" ht="15">
      <c r="D1119" s="121"/>
    </row>
    <row r="1120" ht="15">
      <c r="D1120" s="121"/>
    </row>
    <row r="1121" ht="15">
      <c r="D1121" s="121"/>
    </row>
    <row r="1122" ht="15">
      <c r="D1122" s="121"/>
    </row>
    <row r="1123" ht="15">
      <c r="D1123" s="121"/>
    </row>
    <row r="1124" ht="15">
      <c r="D1124" s="121"/>
    </row>
    <row r="1125" ht="15">
      <c r="D1125" s="121"/>
    </row>
    <row r="1126" ht="15">
      <c r="D1126" s="121"/>
    </row>
    <row r="1127" ht="15">
      <c r="D1127" s="121"/>
    </row>
    <row r="1128" ht="15">
      <c r="D1128" s="121"/>
    </row>
    <row r="1129" ht="15">
      <c r="D1129" s="121"/>
    </row>
    <row r="1130" ht="15">
      <c r="D1130" s="121"/>
    </row>
    <row r="1131" ht="15">
      <c r="D1131" s="121"/>
    </row>
    <row r="1132" ht="15">
      <c r="D1132" s="121"/>
    </row>
    <row r="1133" ht="15">
      <c r="D1133" s="121"/>
    </row>
    <row r="1134" ht="15">
      <c r="D1134" s="121"/>
    </row>
    <row r="1135" ht="15">
      <c r="D1135" s="121"/>
    </row>
    <row r="1136" ht="15">
      <c r="D1136" s="121"/>
    </row>
    <row r="1137" ht="15">
      <c r="D1137" s="121"/>
    </row>
    <row r="1138" ht="15">
      <c r="D1138" s="121"/>
    </row>
    <row r="1139" ht="15">
      <c r="D1139" s="121"/>
    </row>
    <row r="1140" ht="15">
      <c r="D1140" s="121"/>
    </row>
    <row r="1141" ht="15">
      <c r="D1141" s="121"/>
    </row>
    <row r="1142" ht="15">
      <c r="D1142" s="121"/>
    </row>
    <row r="1143" ht="15">
      <c r="D1143" s="121"/>
    </row>
    <row r="1144" ht="15">
      <c r="D1144" s="121"/>
    </row>
    <row r="1145" ht="15">
      <c r="D1145" s="121"/>
    </row>
    <row r="1146" ht="15">
      <c r="D1146" s="121"/>
    </row>
    <row r="1147" ht="15">
      <c r="D1147" s="121"/>
    </row>
    <row r="1148" ht="15">
      <c r="D1148" s="121"/>
    </row>
    <row r="1149" ht="15">
      <c r="D1149" s="121"/>
    </row>
    <row r="1150" ht="15">
      <c r="D1150" s="121"/>
    </row>
    <row r="1151" ht="15">
      <c r="D1151" s="121"/>
    </row>
    <row r="1152" ht="15">
      <c r="D1152" s="121"/>
    </row>
    <row r="1153" ht="15">
      <c r="D1153" s="121"/>
    </row>
    <row r="1154" ht="15">
      <c r="D1154" s="121"/>
    </row>
    <row r="1155" ht="15">
      <c r="D1155" s="121"/>
    </row>
    <row r="1156" ht="15">
      <c r="D1156" s="121"/>
    </row>
    <row r="1157" ht="15">
      <c r="D1157" s="121"/>
    </row>
    <row r="1158" ht="15">
      <c r="D1158" s="121"/>
    </row>
    <row r="1159" ht="15">
      <c r="D1159" s="121"/>
    </row>
    <row r="1160" ht="15">
      <c r="D1160" s="121"/>
    </row>
    <row r="1161" ht="15">
      <c r="D1161" s="121"/>
    </row>
    <row r="1162" ht="15">
      <c r="D1162" s="121"/>
    </row>
    <row r="1163" ht="15">
      <c r="D1163" s="121"/>
    </row>
    <row r="1164" ht="15">
      <c r="D1164" s="121"/>
    </row>
    <row r="1165" ht="15">
      <c r="D1165" s="121"/>
    </row>
    <row r="1166" ht="15">
      <c r="D1166" s="121"/>
    </row>
    <row r="1167" ht="15">
      <c r="D1167" s="121"/>
    </row>
    <row r="1168" ht="15">
      <c r="D1168" s="121"/>
    </row>
    <row r="1169" ht="15">
      <c r="D1169" s="121"/>
    </row>
    <row r="1170" ht="15">
      <c r="D1170" s="121"/>
    </row>
    <row r="1171" ht="15">
      <c r="D1171" s="121"/>
    </row>
    <row r="1172" ht="15">
      <c r="D1172" s="121"/>
    </row>
    <row r="1173" ht="15">
      <c r="D1173" s="121"/>
    </row>
    <row r="1174" ht="15">
      <c r="D1174" s="121"/>
    </row>
    <row r="1175" ht="15">
      <c r="D1175" s="121"/>
    </row>
    <row r="1176" ht="15">
      <c r="D1176" s="121"/>
    </row>
    <row r="1177" ht="15">
      <c r="D1177" s="121"/>
    </row>
    <row r="1178" ht="15">
      <c r="D1178" s="121"/>
    </row>
    <row r="1179" ht="15">
      <c r="D1179" s="121"/>
    </row>
    <row r="1180" ht="15">
      <c r="D1180" s="121"/>
    </row>
    <row r="1181" ht="15">
      <c r="D1181" s="121"/>
    </row>
    <row r="1182" ht="15">
      <c r="D1182" s="121"/>
    </row>
    <row r="1183" ht="15">
      <c r="D1183" s="121"/>
    </row>
    <row r="1184" ht="15">
      <c r="D1184" s="121"/>
    </row>
    <row r="1185" ht="15">
      <c r="D1185" s="121"/>
    </row>
    <row r="1186" ht="15">
      <c r="D1186" s="121"/>
    </row>
    <row r="1187" ht="15">
      <c r="D1187" s="121"/>
    </row>
    <row r="1188" ht="15">
      <c r="D1188" s="121"/>
    </row>
    <row r="1189" ht="15">
      <c r="D1189" s="121"/>
    </row>
    <row r="1190" ht="15">
      <c r="D1190" s="121"/>
    </row>
    <row r="1191" ht="15">
      <c r="D1191" s="121"/>
    </row>
    <row r="1192" ht="15">
      <c r="D1192" s="121"/>
    </row>
    <row r="1193" ht="15">
      <c r="D1193" s="121"/>
    </row>
    <row r="1194" ht="15">
      <c r="D1194" s="121"/>
    </row>
    <row r="1195" ht="15">
      <c r="D1195" s="121"/>
    </row>
    <row r="1196" ht="15">
      <c r="D1196" s="121"/>
    </row>
    <row r="1197" ht="15">
      <c r="D1197" s="121"/>
    </row>
    <row r="1198" ht="15">
      <c r="D1198" s="121"/>
    </row>
    <row r="1199" ht="15">
      <c r="D1199" s="121"/>
    </row>
    <row r="1200" ht="15">
      <c r="D1200" s="121"/>
    </row>
    <row r="1201" ht="15">
      <c r="D1201" s="121"/>
    </row>
    <row r="1202" ht="15">
      <c r="D1202" s="121"/>
    </row>
    <row r="1203" ht="15">
      <c r="D1203" s="121"/>
    </row>
    <row r="1204" ht="15">
      <c r="D1204" s="121"/>
    </row>
    <row r="1205" ht="15">
      <c r="D1205" s="121"/>
    </row>
    <row r="1206" ht="15">
      <c r="D1206" s="121"/>
    </row>
    <row r="1207" ht="15">
      <c r="D1207" s="121"/>
    </row>
    <row r="1208" ht="15">
      <c r="D1208" s="121"/>
    </row>
    <row r="1209" ht="15">
      <c r="D1209" s="121"/>
    </row>
    <row r="1210" ht="15">
      <c r="D1210" s="121"/>
    </row>
    <row r="1211" ht="15">
      <c r="D1211" s="121"/>
    </row>
    <row r="1212" ht="15">
      <c r="D1212" s="121"/>
    </row>
    <row r="1213" ht="15">
      <c r="D1213" s="121"/>
    </row>
    <row r="1214" ht="15">
      <c r="D1214" s="121"/>
    </row>
    <row r="1215" ht="15">
      <c r="D1215" s="121"/>
    </row>
    <row r="1216" ht="15">
      <c r="D1216" s="121"/>
    </row>
    <row r="1217" ht="15">
      <c r="D1217" s="121"/>
    </row>
    <row r="1218" ht="15">
      <c r="D1218" s="121"/>
    </row>
    <row r="1219" ht="15">
      <c r="D1219" s="121"/>
    </row>
    <row r="1220" ht="15">
      <c r="D1220" s="121"/>
    </row>
    <row r="1221" ht="15">
      <c r="D1221" s="121"/>
    </row>
    <row r="1222" ht="15">
      <c r="D1222" s="121"/>
    </row>
    <row r="1223" ht="15">
      <c r="D1223" s="121"/>
    </row>
    <row r="1224" ht="15">
      <c r="D1224" s="121"/>
    </row>
    <row r="1225" ht="15">
      <c r="D1225" s="121"/>
    </row>
    <row r="1226" ht="15">
      <c r="D1226" s="121"/>
    </row>
    <row r="1227" ht="15">
      <c r="D1227" s="121"/>
    </row>
    <row r="1228" ht="15">
      <c r="D1228" s="121"/>
    </row>
    <row r="1229" ht="15">
      <c r="D1229" s="121"/>
    </row>
    <row r="1230" ht="15">
      <c r="D1230" s="121"/>
    </row>
    <row r="1231" ht="15">
      <c r="D1231" s="121"/>
    </row>
    <row r="1232" ht="15">
      <c r="D1232" s="121"/>
    </row>
    <row r="1233" ht="15">
      <c r="D1233" s="121"/>
    </row>
    <row r="1234" ht="15">
      <c r="D1234" s="121"/>
    </row>
    <row r="1235" ht="15">
      <c r="D1235" s="121"/>
    </row>
    <row r="1236" ht="15">
      <c r="D1236" s="121"/>
    </row>
    <row r="1237" ht="15">
      <c r="D1237" s="121"/>
    </row>
    <row r="1238" ht="15">
      <c r="D1238" s="121"/>
    </row>
    <row r="1239" ht="15">
      <c r="D1239" s="121"/>
    </row>
    <row r="1240" ht="15">
      <c r="D1240" s="121"/>
    </row>
    <row r="1241" ht="15">
      <c r="D1241" s="121"/>
    </row>
    <row r="1242" ht="15">
      <c r="D1242" s="121"/>
    </row>
    <row r="1243" ht="15">
      <c r="D1243" s="121"/>
    </row>
    <row r="1244" ht="15">
      <c r="D1244" s="121"/>
    </row>
    <row r="1245" ht="15">
      <c r="D1245" s="121"/>
    </row>
    <row r="1246" ht="15">
      <c r="D1246" s="121"/>
    </row>
    <row r="1247" ht="15">
      <c r="D1247" s="121"/>
    </row>
    <row r="1248" ht="15">
      <c r="D1248" s="121"/>
    </row>
    <row r="1249" ht="15">
      <c r="D1249" s="121"/>
    </row>
    <row r="1250" ht="15">
      <c r="D1250" s="121"/>
    </row>
    <row r="1251" ht="15">
      <c r="D1251" s="121"/>
    </row>
    <row r="1252" ht="15">
      <c r="D1252" s="121"/>
    </row>
    <row r="1253" ht="15">
      <c r="D1253" s="121"/>
    </row>
    <row r="1254" ht="15">
      <c r="D1254" s="121"/>
    </row>
    <row r="1255" ht="15">
      <c r="D1255" s="121"/>
    </row>
    <row r="1256" ht="15">
      <c r="D1256" s="121"/>
    </row>
    <row r="1257" ht="15">
      <c r="D1257" s="121"/>
    </row>
    <row r="1258" ht="15">
      <c r="D1258" s="121"/>
    </row>
    <row r="1259" ht="15">
      <c r="D1259" s="121"/>
    </row>
    <row r="1260" ht="15">
      <c r="D1260" s="121"/>
    </row>
    <row r="1261" ht="15">
      <c r="D1261" s="121"/>
    </row>
    <row r="1262" ht="15">
      <c r="D1262" s="121"/>
    </row>
    <row r="1263" ht="15">
      <c r="D1263" s="121"/>
    </row>
    <row r="1264" ht="15">
      <c r="D1264" s="121"/>
    </row>
    <row r="1265" ht="15">
      <c r="D1265" s="121"/>
    </row>
    <row r="1266" ht="15">
      <c r="D1266" s="121"/>
    </row>
    <row r="1267" ht="15">
      <c r="D1267" s="121"/>
    </row>
    <row r="1268" ht="15">
      <c r="D1268" s="121"/>
    </row>
    <row r="1269" ht="15">
      <c r="D1269" s="121"/>
    </row>
    <row r="1270" ht="15">
      <c r="D1270" s="121"/>
    </row>
    <row r="1271" ht="15">
      <c r="D1271" s="121"/>
    </row>
    <row r="1272" ht="15">
      <c r="D1272" s="121"/>
    </row>
    <row r="1273" ht="15">
      <c r="D1273" s="121"/>
    </row>
    <row r="1274" ht="15">
      <c r="D1274" s="121"/>
    </row>
    <row r="1275" ht="15">
      <c r="D1275" s="121"/>
    </row>
    <row r="1276" ht="15">
      <c r="D1276" s="121"/>
    </row>
    <row r="1277" ht="15">
      <c r="D1277" s="121"/>
    </row>
    <row r="1278" ht="15">
      <c r="D1278" s="121"/>
    </row>
    <row r="1279" ht="15">
      <c r="D1279" s="121"/>
    </row>
    <row r="1280" ht="15">
      <c r="D1280" s="121"/>
    </row>
    <row r="1281" ht="15">
      <c r="D1281" s="121"/>
    </row>
    <row r="1282" ht="15">
      <c r="D1282" s="121"/>
    </row>
    <row r="1283" ht="15">
      <c r="D1283" s="121"/>
    </row>
    <row r="1284" ht="15">
      <c r="D1284" s="121"/>
    </row>
    <row r="1285" ht="15">
      <c r="D1285" s="121"/>
    </row>
    <row r="1286" ht="15">
      <c r="D1286" s="121"/>
    </row>
    <row r="1287" ht="15">
      <c r="D1287" s="121"/>
    </row>
    <row r="1288" ht="15">
      <c r="D1288" s="121"/>
    </row>
    <row r="1289" ht="15">
      <c r="D1289" s="121"/>
    </row>
    <row r="1290" ht="15">
      <c r="D1290" s="121"/>
    </row>
    <row r="1291" ht="15">
      <c r="D1291" s="121"/>
    </row>
    <row r="1292" ht="15">
      <c r="D1292" s="121"/>
    </row>
    <row r="1293" ht="15">
      <c r="D1293" s="121"/>
    </row>
    <row r="1294" ht="15">
      <c r="D1294" s="121"/>
    </row>
    <row r="1295" ht="15">
      <c r="D1295" s="121"/>
    </row>
    <row r="1296" ht="15">
      <c r="D1296" s="121"/>
    </row>
    <row r="1297" ht="15">
      <c r="D1297" s="121"/>
    </row>
    <row r="1298" ht="15">
      <c r="D1298" s="121"/>
    </row>
    <row r="1299" ht="15">
      <c r="D1299" s="121"/>
    </row>
    <row r="1300" ht="15">
      <c r="D1300" s="121"/>
    </row>
    <row r="1301" ht="15">
      <c r="D1301" s="121"/>
    </row>
    <row r="1302" ht="15">
      <c r="D1302" s="121"/>
    </row>
    <row r="1303" ht="15">
      <c r="D1303" s="121"/>
    </row>
    <row r="1304" ht="15">
      <c r="D1304" s="121"/>
    </row>
    <row r="1305" ht="15">
      <c r="D1305" s="121"/>
    </row>
    <row r="1306" ht="15">
      <c r="D1306" s="121"/>
    </row>
    <row r="1307" ht="15">
      <c r="D1307" s="121"/>
    </row>
    <row r="1308" ht="15">
      <c r="D1308" s="121"/>
    </row>
    <row r="1309" ht="15">
      <c r="D1309" s="121"/>
    </row>
    <row r="1310" ht="15">
      <c r="D1310" s="121"/>
    </row>
    <row r="1311" ht="15">
      <c r="D1311" s="121"/>
    </row>
    <row r="1312" ht="15">
      <c r="D1312" s="121"/>
    </row>
    <row r="1313" ht="15">
      <c r="D1313" s="121"/>
    </row>
    <row r="1314" ht="15">
      <c r="D1314" s="121"/>
    </row>
    <row r="1315" ht="15">
      <c r="D1315" s="121"/>
    </row>
    <row r="1316" ht="15">
      <c r="D1316" s="121"/>
    </row>
    <row r="1317" ht="15">
      <c r="D1317" s="121"/>
    </row>
    <row r="1318" ht="15">
      <c r="D1318" s="121"/>
    </row>
    <row r="1319" ht="15">
      <c r="D1319" s="121"/>
    </row>
    <row r="1320" ht="15">
      <c r="D1320" s="121"/>
    </row>
    <row r="1321" ht="15">
      <c r="D1321" s="121"/>
    </row>
    <row r="1322" ht="15">
      <c r="D1322" s="121"/>
    </row>
    <row r="1323" ht="15">
      <c r="D1323" s="121"/>
    </row>
    <row r="1324" ht="15">
      <c r="D1324" s="121"/>
    </row>
    <row r="1325" ht="15">
      <c r="D1325" s="121"/>
    </row>
    <row r="1326" ht="15">
      <c r="D1326" s="121"/>
    </row>
    <row r="1327" ht="15">
      <c r="D1327" s="121"/>
    </row>
    <row r="1328" ht="15">
      <c r="D1328" s="121"/>
    </row>
    <row r="1329" ht="15">
      <c r="D1329" s="121"/>
    </row>
    <row r="1330" ht="15">
      <c r="D1330" s="121"/>
    </row>
    <row r="1331" ht="15">
      <c r="D1331" s="121"/>
    </row>
    <row r="1332" ht="15">
      <c r="D1332" s="121"/>
    </row>
    <row r="1333" ht="15">
      <c r="D1333" s="121"/>
    </row>
    <row r="1334" ht="15">
      <c r="D1334" s="121"/>
    </row>
    <row r="1335" ht="15">
      <c r="D1335" s="121"/>
    </row>
    <row r="1336" ht="15">
      <c r="D1336" s="121"/>
    </row>
    <row r="1337" ht="15">
      <c r="D1337" s="121"/>
    </row>
    <row r="1338" ht="15">
      <c r="D1338" s="121"/>
    </row>
    <row r="1339" ht="15">
      <c r="D1339" s="121"/>
    </row>
    <row r="1340" ht="15">
      <c r="D1340" s="121"/>
    </row>
    <row r="1341" ht="15">
      <c r="D1341" s="121"/>
    </row>
    <row r="1342" ht="15">
      <c r="D1342" s="121"/>
    </row>
    <row r="1343" ht="15">
      <c r="D1343" s="121"/>
    </row>
    <row r="1344" ht="15">
      <c r="D1344" s="121"/>
    </row>
    <row r="1345" ht="15">
      <c r="D1345" s="121"/>
    </row>
    <row r="1346" ht="15">
      <c r="D1346" s="121"/>
    </row>
    <row r="1347" ht="15">
      <c r="D1347" s="121"/>
    </row>
    <row r="1348" ht="15">
      <c r="D1348" s="121"/>
    </row>
    <row r="1349" ht="15">
      <c r="D1349" s="121"/>
    </row>
    <row r="1350" ht="15">
      <c r="D1350" s="121"/>
    </row>
    <row r="1351" ht="15">
      <c r="D1351" s="121"/>
    </row>
    <row r="1352" ht="15">
      <c r="D1352" s="121"/>
    </row>
    <row r="1353" ht="15">
      <c r="D1353" s="121"/>
    </row>
    <row r="1354" ht="15">
      <c r="D1354" s="121"/>
    </row>
    <row r="1355" ht="15">
      <c r="D1355" s="121"/>
    </row>
    <row r="1356" ht="15">
      <c r="D1356" s="121"/>
    </row>
    <row r="1357" ht="15">
      <c r="D1357" s="121"/>
    </row>
    <row r="1358" ht="15">
      <c r="D1358" s="121"/>
    </row>
    <row r="1359" ht="15">
      <c r="D1359" s="121"/>
    </row>
    <row r="1360" ht="15">
      <c r="D1360" s="121"/>
    </row>
    <row r="1361" ht="15">
      <c r="D1361" s="121"/>
    </row>
    <row r="1362" ht="15">
      <c r="D1362" s="121"/>
    </row>
    <row r="1363" ht="15">
      <c r="D1363" s="121"/>
    </row>
    <row r="1364" ht="15">
      <c r="D1364" s="121"/>
    </row>
    <row r="1365" ht="15">
      <c r="D1365" s="121"/>
    </row>
    <row r="1366" ht="15">
      <c r="D1366" s="121"/>
    </row>
    <row r="1367" ht="15">
      <c r="D1367" s="121"/>
    </row>
    <row r="1368" ht="15">
      <c r="D1368" s="121"/>
    </row>
    <row r="1369" ht="15">
      <c r="D1369" s="121"/>
    </row>
    <row r="1370" ht="15">
      <c r="D1370" s="121"/>
    </row>
    <row r="1371" ht="15">
      <c r="D1371" s="121"/>
    </row>
    <row r="1372" ht="15">
      <c r="D1372" s="121"/>
    </row>
    <row r="1373" ht="15">
      <c r="D1373" s="121"/>
    </row>
    <row r="1374" ht="15">
      <c r="D1374" s="121"/>
    </row>
    <row r="1375" ht="15">
      <c r="D1375" s="121"/>
    </row>
    <row r="1376" ht="15">
      <c r="D1376" s="121"/>
    </row>
    <row r="1377" ht="15">
      <c r="D1377" s="121"/>
    </row>
    <row r="1378" ht="15">
      <c r="D1378" s="121"/>
    </row>
    <row r="1379" ht="15">
      <c r="D1379" s="121"/>
    </row>
    <row r="1380" ht="15">
      <c r="D1380" s="121"/>
    </row>
    <row r="1381" ht="15">
      <c r="D1381" s="121"/>
    </row>
    <row r="1382" ht="15">
      <c r="D1382" s="121"/>
    </row>
    <row r="1383" ht="15">
      <c r="D1383" s="121"/>
    </row>
    <row r="1384" ht="15">
      <c r="D1384" s="121"/>
    </row>
    <row r="1385" ht="15">
      <c r="D1385" s="121"/>
    </row>
    <row r="1386" ht="15">
      <c r="D1386" s="121"/>
    </row>
    <row r="1387" ht="15">
      <c r="D1387" s="121"/>
    </row>
    <row r="1388" ht="15">
      <c r="D1388" s="121"/>
    </row>
    <row r="1389" ht="15">
      <c r="D1389" s="121"/>
    </row>
    <row r="1390" ht="15">
      <c r="D1390" s="121"/>
    </row>
    <row r="1391" ht="15">
      <c r="D1391" s="121"/>
    </row>
    <row r="1392" ht="15">
      <c r="D1392" s="121"/>
    </row>
    <row r="1393" ht="15">
      <c r="D1393" s="121"/>
    </row>
    <row r="1394" ht="15">
      <c r="D1394" s="121"/>
    </row>
    <row r="1395" ht="15">
      <c r="D1395" s="121"/>
    </row>
    <row r="1396" ht="15">
      <c r="D1396" s="121"/>
    </row>
    <row r="1397" ht="15">
      <c r="D1397" s="121"/>
    </row>
    <row r="1398" ht="15">
      <c r="D1398" s="121"/>
    </row>
    <row r="1399" ht="15">
      <c r="D1399" s="121"/>
    </row>
    <row r="1400" ht="15">
      <c r="D1400" s="121"/>
    </row>
    <row r="1401" ht="15">
      <c r="D1401" s="121"/>
    </row>
    <row r="1402" ht="15">
      <c r="D1402" s="121"/>
    </row>
    <row r="1403" ht="15">
      <c r="D1403" s="121"/>
    </row>
    <row r="1404" ht="15">
      <c r="D1404" s="121"/>
    </row>
    <row r="1405" ht="15">
      <c r="D1405" s="121"/>
    </row>
    <row r="1406" ht="15">
      <c r="D1406" s="121"/>
    </row>
    <row r="1407" ht="15">
      <c r="D1407" s="121"/>
    </row>
    <row r="1408" ht="15">
      <c r="D1408" s="121"/>
    </row>
    <row r="1409" ht="15">
      <c r="D1409" s="121"/>
    </row>
    <row r="1410" ht="15">
      <c r="D1410" s="121"/>
    </row>
    <row r="1411" ht="15">
      <c r="D1411" s="121"/>
    </row>
    <row r="1412" ht="15">
      <c r="D1412" s="121"/>
    </row>
    <row r="1413" ht="15">
      <c r="D1413" s="121"/>
    </row>
    <row r="1414" ht="15">
      <c r="D1414" s="121"/>
    </row>
    <row r="1415" ht="15">
      <c r="D1415" s="121"/>
    </row>
    <row r="1416" ht="15">
      <c r="D1416" s="121"/>
    </row>
    <row r="1417" ht="15">
      <c r="D1417" s="121"/>
    </row>
    <row r="1418" ht="15">
      <c r="D1418" s="121"/>
    </row>
    <row r="1419" ht="15">
      <c r="D1419" s="121"/>
    </row>
    <row r="1420" ht="15">
      <c r="D1420" s="121"/>
    </row>
    <row r="1421" ht="15">
      <c r="D1421" s="121"/>
    </row>
    <row r="1422" ht="15">
      <c r="D1422" s="121"/>
    </row>
    <row r="1423" ht="15">
      <c r="D1423" s="121"/>
    </row>
    <row r="1424" ht="15">
      <c r="D1424" s="121"/>
    </row>
    <row r="1425" ht="15">
      <c r="D1425" s="121"/>
    </row>
    <row r="1426" ht="15">
      <c r="D1426" s="121"/>
    </row>
    <row r="1427" ht="15">
      <c r="D1427" s="121"/>
    </row>
    <row r="1428" ht="15">
      <c r="D1428" s="121"/>
    </row>
    <row r="1429" ht="15">
      <c r="D1429" s="121"/>
    </row>
    <row r="1430" ht="15">
      <c r="D1430" s="121"/>
    </row>
    <row r="1431" ht="15">
      <c r="D1431" s="121"/>
    </row>
    <row r="1432" ht="15">
      <c r="D1432" s="121"/>
    </row>
    <row r="1433" ht="15">
      <c r="D1433" s="121"/>
    </row>
    <row r="1434" ht="15">
      <c r="D1434" s="121"/>
    </row>
    <row r="1435" ht="15">
      <c r="D1435" s="121"/>
    </row>
    <row r="1436" ht="15">
      <c r="D1436" s="121"/>
    </row>
    <row r="1437" ht="15">
      <c r="D1437" s="121"/>
    </row>
    <row r="1438" ht="15">
      <c r="D1438" s="121"/>
    </row>
    <row r="1439" ht="15">
      <c r="D1439" s="121"/>
    </row>
    <row r="1440" ht="15">
      <c r="D1440" s="121"/>
    </row>
    <row r="1441" ht="15">
      <c r="D1441" s="121"/>
    </row>
    <row r="1442" ht="15">
      <c r="D1442" s="121"/>
    </row>
    <row r="1443" ht="15">
      <c r="D1443" s="121"/>
    </row>
    <row r="1444" ht="15">
      <c r="D1444" s="121"/>
    </row>
    <row r="1445" ht="15">
      <c r="D1445" s="121"/>
    </row>
    <row r="1446" ht="15">
      <c r="D1446" s="121"/>
    </row>
    <row r="1447" ht="15">
      <c r="D1447" s="121"/>
    </row>
    <row r="1448" ht="15">
      <c r="D1448" s="121"/>
    </row>
    <row r="1449" ht="15">
      <c r="D1449" s="121"/>
    </row>
    <row r="1450" ht="15">
      <c r="D1450" s="121"/>
    </row>
    <row r="1451" ht="15">
      <c r="D1451" s="121"/>
    </row>
    <row r="1452" ht="15">
      <c r="D1452" s="121"/>
    </row>
    <row r="1453" ht="15">
      <c r="D1453" s="121"/>
    </row>
    <row r="1454" ht="15">
      <c r="D1454" s="121"/>
    </row>
    <row r="1455" ht="15">
      <c r="D1455" s="121"/>
    </row>
    <row r="1456" ht="15">
      <c r="D1456" s="121"/>
    </row>
    <row r="1457" ht="15">
      <c r="D1457" s="121"/>
    </row>
    <row r="1458" ht="15">
      <c r="D1458" s="121"/>
    </row>
    <row r="1459" ht="15">
      <c r="D1459" s="121"/>
    </row>
    <row r="1460" ht="15">
      <c r="D1460" s="121"/>
    </row>
    <row r="1461" ht="15">
      <c r="D1461" s="121"/>
    </row>
    <row r="1462" ht="15">
      <c r="D1462" s="121"/>
    </row>
    <row r="1463" ht="15">
      <c r="D1463" s="121"/>
    </row>
    <row r="1464" ht="15">
      <c r="D1464" s="121"/>
    </row>
    <row r="1465" ht="15">
      <c r="D1465" s="121"/>
    </row>
    <row r="1466" ht="15">
      <c r="D1466" s="121"/>
    </row>
    <row r="1467" ht="15">
      <c r="D1467" s="121"/>
    </row>
    <row r="1468" ht="15">
      <c r="D1468" s="121"/>
    </row>
    <row r="1469" ht="15">
      <c r="D1469" s="121"/>
    </row>
    <row r="1470" ht="15">
      <c r="D1470" s="121"/>
    </row>
    <row r="1471" ht="15">
      <c r="D1471" s="121"/>
    </row>
    <row r="1472" ht="15">
      <c r="D1472" s="121"/>
    </row>
    <row r="1473" ht="15">
      <c r="D1473" s="121"/>
    </row>
    <row r="1474" ht="15">
      <c r="D1474" s="121"/>
    </row>
    <row r="1475" ht="15">
      <c r="D1475" s="121"/>
    </row>
    <row r="1476" ht="15">
      <c r="D1476" s="121"/>
    </row>
    <row r="1477" ht="15">
      <c r="D1477" s="121"/>
    </row>
    <row r="1478" ht="15">
      <c r="D1478" s="121"/>
    </row>
    <row r="1479" ht="15">
      <c r="D1479" s="121"/>
    </row>
    <row r="1480" ht="15">
      <c r="D1480" s="121"/>
    </row>
    <row r="1481" ht="15">
      <c r="D1481" s="121"/>
    </row>
    <row r="1482" ht="15">
      <c r="D1482" s="121"/>
    </row>
    <row r="1483" ht="15">
      <c r="D1483" s="121"/>
    </row>
    <row r="1484" ht="15">
      <c r="D1484" s="121"/>
    </row>
    <row r="1485" ht="15">
      <c r="D1485" s="121"/>
    </row>
    <row r="1486" ht="15">
      <c r="D1486" s="121"/>
    </row>
    <row r="1487" ht="15">
      <c r="D1487" s="121"/>
    </row>
    <row r="1488" ht="15">
      <c r="D1488" s="121"/>
    </row>
    <row r="1489" ht="15">
      <c r="D1489" s="121"/>
    </row>
    <row r="1490" ht="15">
      <c r="D1490" s="121"/>
    </row>
    <row r="1491" ht="15">
      <c r="D1491" s="121"/>
    </row>
    <row r="1492" ht="15">
      <c r="D1492" s="121"/>
    </row>
    <row r="1493" ht="15">
      <c r="D1493" s="121"/>
    </row>
    <row r="1494" ht="15">
      <c r="D1494" s="121"/>
    </row>
    <row r="1495" ht="15">
      <c r="D1495" s="121"/>
    </row>
    <row r="1496" ht="15">
      <c r="D1496" s="121"/>
    </row>
    <row r="1497" ht="15">
      <c r="D1497" s="121"/>
    </row>
    <row r="1498" ht="15">
      <c r="D1498" s="121"/>
    </row>
    <row r="1499" ht="15">
      <c r="D1499" s="121"/>
    </row>
    <row r="1500" ht="15">
      <c r="D1500" s="121"/>
    </row>
    <row r="1501" ht="15">
      <c r="D1501" s="121"/>
    </row>
    <row r="1502" ht="15">
      <c r="D1502" s="121"/>
    </row>
    <row r="1503" ht="15">
      <c r="D1503" s="121"/>
    </row>
    <row r="1504" ht="15">
      <c r="D1504" s="121"/>
    </row>
    <row r="1505" ht="15">
      <c r="D1505" s="121"/>
    </row>
    <row r="1506" ht="15">
      <c r="D1506" s="121"/>
    </row>
    <row r="1507" ht="15">
      <c r="D1507" s="121"/>
    </row>
    <row r="1508" ht="15">
      <c r="D1508" s="121"/>
    </row>
    <row r="1509" ht="15">
      <c r="D1509" s="121"/>
    </row>
    <row r="1510" ht="15">
      <c r="D1510" s="121"/>
    </row>
    <row r="1511" ht="15">
      <c r="D1511" s="121"/>
    </row>
    <row r="1512" ht="15">
      <c r="D1512" s="121"/>
    </row>
    <row r="1513" ht="15">
      <c r="D1513" s="121"/>
    </row>
    <row r="1514" ht="15">
      <c r="D1514" s="121"/>
    </row>
    <row r="1515" ht="15">
      <c r="D1515" s="121"/>
    </row>
    <row r="1516" ht="15">
      <c r="D1516" s="121"/>
    </row>
    <row r="1517" ht="15">
      <c r="D1517" s="121"/>
    </row>
    <row r="1518" ht="15">
      <c r="D1518" s="121"/>
    </row>
    <row r="1519" ht="15">
      <c r="D1519" s="121"/>
    </row>
    <row r="1520" ht="15">
      <c r="D1520" s="121"/>
    </row>
    <row r="1521" ht="15">
      <c r="D1521" s="121"/>
    </row>
    <row r="1522" ht="15">
      <c r="D1522" s="121"/>
    </row>
    <row r="1523" ht="15">
      <c r="D1523" s="121"/>
    </row>
    <row r="1524" ht="15">
      <c r="D1524" s="121"/>
    </row>
    <row r="1525" ht="15">
      <c r="D1525" s="121"/>
    </row>
    <row r="1526" ht="15">
      <c r="D1526" s="121"/>
    </row>
    <row r="1527" ht="15">
      <c r="D1527" s="121"/>
    </row>
    <row r="1528" ht="15">
      <c r="D1528" s="121"/>
    </row>
    <row r="1529" ht="15">
      <c r="D1529" s="121"/>
    </row>
    <row r="1530" ht="15">
      <c r="D1530" s="121"/>
    </row>
    <row r="1531" ht="15">
      <c r="D1531" s="121"/>
    </row>
    <row r="1532" ht="15">
      <c r="D1532" s="121"/>
    </row>
    <row r="1533" ht="15">
      <c r="D1533" s="121"/>
    </row>
    <row r="1534" ht="15">
      <c r="D1534" s="121"/>
    </row>
    <row r="1535" ht="15">
      <c r="D1535" s="121"/>
    </row>
    <row r="1536" ht="15">
      <c r="D1536" s="121"/>
    </row>
    <row r="1537" ht="15">
      <c r="D1537" s="121"/>
    </row>
    <row r="1538" ht="15">
      <c r="D1538" s="121"/>
    </row>
    <row r="1539" ht="15">
      <c r="D1539" s="121"/>
    </row>
    <row r="1540" ht="15">
      <c r="D1540" s="121"/>
    </row>
    <row r="1541" ht="15">
      <c r="D1541" s="121"/>
    </row>
    <row r="1542" ht="15">
      <c r="D1542" s="121"/>
    </row>
    <row r="1543" ht="15">
      <c r="D1543" s="121"/>
    </row>
    <row r="1544" ht="15">
      <c r="D1544" s="121"/>
    </row>
    <row r="1545" ht="15">
      <c r="D1545" s="121"/>
    </row>
    <row r="1546" ht="15">
      <c r="D1546" s="121"/>
    </row>
    <row r="1547" ht="15">
      <c r="D1547" s="121"/>
    </row>
    <row r="1548" ht="15">
      <c r="D1548" s="121"/>
    </row>
    <row r="1549" ht="15">
      <c r="D1549" s="121"/>
    </row>
    <row r="1550" ht="15">
      <c r="D1550" s="121"/>
    </row>
    <row r="1551" ht="15">
      <c r="D1551" s="121"/>
    </row>
    <row r="1552" ht="15">
      <c r="D1552" s="121"/>
    </row>
    <row r="1553" ht="15">
      <c r="D1553" s="121"/>
    </row>
    <row r="1554" ht="15">
      <c r="D1554" s="121"/>
    </row>
    <row r="1555" ht="15">
      <c r="D1555" s="121"/>
    </row>
    <row r="1556" ht="15">
      <c r="D1556" s="121"/>
    </row>
    <row r="1557" ht="15">
      <c r="D1557" s="121"/>
    </row>
    <row r="1558" ht="15">
      <c r="D1558" s="121"/>
    </row>
    <row r="1559" ht="15">
      <c r="D1559" s="121"/>
    </row>
    <row r="1560" ht="15">
      <c r="D1560" s="121"/>
    </row>
    <row r="1561" ht="15">
      <c r="D1561" s="121"/>
    </row>
    <row r="1562" ht="15">
      <c r="D1562" s="121"/>
    </row>
    <row r="1563" ht="15">
      <c r="D1563" s="121"/>
    </row>
    <row r="1564" ht="15">
      <c r="D1564" s="121"/>
    </row>
    <row r="1565" ht="15">
      <c r="D1565" s="121"/>
    </row>
    <row r="1566" ht="15">
      <c r="D1566" s="121"/>
    </row>
    <row r="1567" ht="15">
      <c r="D1567" s="121"/>
    </row>
    <row r="1568" ht="15">
      <c r="D1568" s="121"/>
    </row>
    <row r="1569" ht="15">
      <c r="D1569" s="121"/>
    </row>
    <row r="1570" ht="15">
      <c r="D1570" s="121"/>
    </row>
    <row r="1571" ht="15">
      <c r="D1571" s="121"/>
    </row>
    <row r="1572" ht="15">
      <c r="D1572" s="121"/>
    </row>
    <row r="1573" ht="15">
      <c r="D1573" s="121"/>
    </row>
    <row r="1574" ht="15">
      <c r="D1574" s="121"/>
    </row>
    <row r="1575" ht="15">
      <c r="D1575" s="121"/>
    </row>
    <row r="1576" ht="15">
      <c r="D1576" s="121"/>
    </row>
    <row r="1577" ht="15">
      <c r="D1577" s="121"/>
    </row>
    <row r="1578" ht="15">
      <c r="D1578" s="121"/>
    </row>
    <row r="1579" ht="15">
      <c r="D1579" s="121"/>
    </row>
    <row r="1580" ht="15">
      <c r="D1580" s="121"/>
    </row>
    <row r="1581" ht="15">
      <c r="D1581" s="121"/>
    </row>
    <row r="1582" ht="15">
      <c r="D1582" s="121"/>
    </row>
    <row r="1583" ht="15">
      <c r="D1583" s="121"/>
    </row>
    <row r="1584" ht="15">
      <c r="D1584" s="121"/>
    </row>
    <row r="1585" ht="15">
      <c r="D1585" s="121"/>
    </row>
    <row r="1586" ht="15">
      <c r="D1586" s="121"/>
    </row>
    <row r="1587" ht="15">
      <c r="D1587" s="121"/>
    </row>
    <row r="1588" ht="15">
      <c r="D1588" s="121"/>
    </row>
    <row r="1589" ht="15">
      <c r="D1589" s="121"/>
    </row>
    <row r="1590" ht="15">
      <c r="D1590" s="121"/>
    </row>
    <row r="1591" ht="15">
      <c r="D1591" s="121"/>
    </row>
    <row r="1592" ht="15">
      <c r="D1592" s="121"/>
    </row>
    <row r="1593" ht="15">
      <c r="D1593" s="121"/>
    </row>
    <row r="1594" ht="15">
      <c r="D1594" s="121"/>
    </row>
    <row r="1595" ht="15">
      <c r="D1595" s="121"/>
    </row>
    <row r="1596" ht="15">
      <c r="D1596" s="121"/>
    </row>
    <row r="1597" ht="15">
      <c r="D1597" s="121"/>
    </row>
    <row r="1598" ht="15">
      <c r="D1598" s="121"/>
    </row>
    <row r="1599" ht="15">
      <c r="D1599" s="121"/>
    </row>
    <row r="1600" ht="15">
      <c r="D1600" s="121"/>
    </row>
    <row r="1601" ht="15">
      <c r="D1601" s="121"/>
    </row>
    <row r="1602" ht="15">
      <c r="D1602" s="121"/>
    </row>
    <row r="1603" ht="15">
      <c r="D1603" s="121"/>
    </row>
    <row r="1604" ht="15">
      <c r="D1604" s="121"/>
    </row>
    <row r="1605" ht="15">
      <c r="D1605" s="121"/>
    </row>
    <row r="1606" ht="15">
      <c r="D1606" s="121"/>
    </row>
    <row r="1607" ht="15">
      <c r="D1607" s="121"/>
    </row>
    <row r="1608" ht="15">
      <c r="D1608" s="121"/>
    </row>
    <row r="1609" ht="15">
      <c r="D1609" s="121"/>
    </row>
    <row r="1610" ht="15">
      <c r="D1610" s="121"/>
    </row>
    <row r="1611" ht="15">
      <c r="D1611" s="121"/>
    </row>
    <row r="1612" ht="15">
      <c r="D1612" s="121"/>
    </row>
    <row r="1613" ht="15">
      <c r="D1613" s="121"/>
    </row>
    <row r="1614" ht="15">
      <c r="D1614" s="121"/>
    </row>
    <row r="1615" ht="15">
      <c r="D1615" s="121"/>
    </row>
    <row r="1616" ht="15">
      <c r="D1616" s="121"/>
    </row>
    <row r="1617" ht="15">
      <c r="D1617" s="121"/>
    </row>
    <row r="1618" ht="15">
      <c r="D1618" s="121"/>
    </row>
    <row r="1619" ht="15">
      <c r="D1619" s="121"/>
    </row>
    <row r="1620" ht="15">
      <c r="D1620" s="121"/>
    </row>
    <row r="1621" ht="15">
      <c r="D1621" s="121"/>
    </row>
    <row r="1622" ht="15">
      <c r="D1622" s="121"/>
    </row>
    <row r="1623" ht="15">
      <c r="D1623" s="121"/>
    </row>
    <row r="1624" ht="15">
      <c r="D1624" s="121"/>
    </row>
    <row r="1625" ht="15">
      <c r="D1625" s="121"/>
    </row>
    <row r="1626" ht="15">
      <c r="D1626" s="121"/>
    </row>
    <row r="1627" ht="15">
      <c r="D1627" s="121"/>
    </row>
    <row r="1628" ht="15">
      <c r="D1628" s="121"/>
    </row>
    <row r="1629" ht="15">
      <c r="D1629" s="121"/>
    </row>
    <row r="1630" ht="15">
      <c r="D1630" s="121"/>
    </row>
    <row r="1631" ht="15">
      <c r="D1631" s="121"/>
    </row>
    <row r="1632" ht="15">
      <c r="D1632" s="121"/>
    </row>
    <row r="1633" ht="15">
      <c r="D1633" s="121"/>
    </row>
    <row r="1634" ht="15">
      <c r="D1634" s="121"/>
    </row>
    <row r="1635" ht="15">
      <c r="D1635" s="121"/>
    </row>
    <row r="1636" ht="15">
      <c r="D1636" s="121"/>
    </row>
    <row r="1637" ht="15">
      <c r="D1637" s="121"/>
    </row>
    <row r="1638" ht="15">
      <c r="D1638" s="121"/>
    </row>
    <row r="1639" ht="15">
      <c r="D1639" s="121"/>
    </row>
    <row r="1640" ht="15">
      <c r="D1640" s="121"/>
    </row>
    <row r="1641" ht="15">
      <c r="D1641" s="121"/>
    </row>
    <row r="1642" ht="15">
      <c r="D1642" s="121"/>
    </row>
    <row r="1643" ht="15">
      <c r="D1643" s="121"/>
    </row>
    <row r="1644" ht="15">
      <c r="D1644" s="121"/>
    </row>
    <row r="1645" ht="15">
      <c r="D1645" s="121"/>
    </row>
    <row r="1646" ht="15">
      <c r="D1646" s="121"/>
    </row>
    <row r="1647" ht="15">
      <c r="D1647" s="121"/>
    </row>
    <row r="1648" ht="15">
      <c r="D1648" s="121"/>
    </row>
    <row r="1649" ht="15">
      <c r="D1649" s="121"/>
    </row>
    <row r="1650" ht="15">
      <c r="D1650" s="121"/>
    </row>
    <row r="1651" ht="15">
      <c r="D1651" s="121"/>
    </row>
    <row r="1652" ht="15">
      <c r="D1652" s="121"/>
    </row>
    <row r="1653" ht="15">
      <c r="D1653" s="121"/>
    </row>
    <row r="1654" ht="15">
      <c r="D1654" s="121"/>
    </row>
    <row r="1655" ht="15">
      <c r="D1655" s="121"/>
    </row>
    <row r="1656" ht="15">
      <c r="D1656" s="121"/>
    </row>
    <row r="1657" ht="15">
      <c r="D1657" s="121"/>
    </row>
    <row r="1658" ht="15">
      <c r="D1658" s="121"/>
    </row>
    <row r="1659" ht="15">
      <c r="D1659" s="121"/>
    </row>
    <row r="1660" ht="15">
      <c r="D1660" s="121"/>
    </row>
    <row r="1661" ht="15">
      <c r="D1661" s="121"/>
    </row>
    <row r="1662" ht="15">
      <c r="D1662" s="121"/>
    </row>
    <row r="1663" ht="15">
      <c r="D1663" s="121"/>
    </row>
    <row r="1664" ht="15">
      <c r="D1664" s="121"/>
    </row>
    <row r="1665" ht="15">
      <c r="D1665" s="121"/>
    </row>
    <row r="1666" ht="15">
      <c r="D1666" s="121"/>
    </row>
    <row r="1667" ht="15">
      <c r="D1667" s="121"/>
    </row>
    <row r="1668" ht="15">
      <c r="D1668" s="121"/>
    </row>
    <row r="1669" ht="15">
      <c r="D1669" s="121"/>
    </row>
    <row r="1670" ht="15">
      <c r="D1670" s="121"/>
    </row>
    <row r="1671" ht="15">
      <c r="D1671" s="121"/>
    </row>
    <row r="1672" ht="15">
      <c r="D1672" s="121"/>
    </row>
    <row r="1673" ht="15">
      <c r="D1673" s="121"/>
    </row>
    <row r="1674" ht="15">
      <c r="D1674" s="121"/>
    </row>
    <row r="1675" ht="15">
      <c r="D1675" s="121"/>
    </row>
    <row r="1676" ht="15">
      <c r="D1676" s="121"/>
    </row>
    <row r="1677" ht="15">
      <c r="D1677" s="121"/>
    </row>
    <row r="1678" ht="15">
      <c r="D1678" s="121"/>
    </row>
    <row r="1679" ht="15">
      <c r="D1679" s="121"/>
    </row>
    <row r="1680" ht="15">
      <c r="D1680" s="121"/>
    </row>
    <row r="1681" ht="15">
      <c r="D1681" s="121"/>
    </row>
    <row r="1682" ht="15">
      <c r="D1682" s="121"/>
    </row>
    <row r="1683" ht="15">
      <c r="D1683" s="121"/>
    </row>
    <row r="1684" ht="15">
      <c r="D1684" s="121"/>
    </row>
    <row r="1685" ht="15">
      <c r="D1685" s="121"/>
    </row>
    <row r="1686" ht="15">
      <c r="D1686" s="121"/>
    </row>
    <row r="1687" ht="15">
      <c r="D1687" s="121"/>
    </row>
    <row r="1688" ht="15">
      <c r="D1688" s="121"/>
    </row>
    <row r="1689" ht="15">
      <c r="D1689" s="121"/>
    </row>
    <row r="1690" ht="15">
      <c r="D1690" s="121"/>
    </row>
    <row r="1691" ht="15">
      <c r="D1691" s="121"/>
    </row>
    <row r="1692" ht="15">
      <c r="D1692" s="121"/>
    </row>
    <row r="1693" ht="15">
      <c r="D1693" s="121"/>
    </row>
    <row r="1694" ht="15">
      <c r="D1694" s="121"/>
    </row>
    <row r="1695" ht="15">
      <c r="D1695" s="121"/>
    </row>
    <row r="1696" ht="15">
      <c r="D1696" s="121"/>
    </row>
    <row r="1697" ht="15">
      <c r="D1697" s="121"/>
    </row>
    <row r="1698" ht="15">
      <c r="D1698" s="121"/>
    </row>
    <row r="1699" ht="15">
      <c r="D1699" s="121"/>
    </row>
    <row r="1700" ht="15">
      <c r="D1700" s="121"/>
    </row>
    <row r="1701" ht="15">
      <c r="D1701" s="121"/>
    </row>
    <row r="1702" ht="15">
      <c r="D1702" s="121"/>
    </row>
    <row r="1703" ht="15">
      <c r="D1703" s="121"/>
    </row>
    <row r="1704" ht="15">
      <c r="D1704" s="121"/>
    </row>
    <row r="1705" ht="15">
      <c r="D1705" s="121"/>
    </row>
    <row r="1706" ht="15">
      <c r="D1706" s="121"/>
    </row>
    <row r="1707" ht="15">
      <c r="D1707" s="121"/>
    </row>
    <row r="1708" ht="15">
      <c r="D1708" s="121"/>
    </row>
    <row r="1709" ht="15">
      <c r="D1709" s="121"/>
    </row>
    <row r="1710" ht="15">
      <c r="D1710" s="121"/>
    </row>
    <row r="1711" ht="15">
      <c r="D1711" s="121"/>
    </row>
    <row r="1712" ht="15">
      <c r="D1712" s="121"/>
    </row>
    <row r="1713" ht="15">
      <c r="D1713" s="121"/>
    </row>
    <row r="1714" ht="15">
      <c r="D1714" s="121"/>
    </row>
    <row r="1715" ht="15">
      <c r="D1715" s="121"/>
    </row>
    <row r="1716" ht="15">
      <c r="D1716" s="121"/>
    </row>
    <row r="1717" ht="15">
      <c r="D1717" s="121"/>
    </row>
    <row r="1718" ht="15">
      <c r="D1718" s="121"/>
    </row>
    <row r="1719" ht="15">
      <c r="D1719" s="121"/>
    </row>
    <row r="1720" ht="15">
      <c r="D1720" s="121"/>
    </row>
    <row r="1721" ht="15">
      <c r="D1721" s="121"/>
    </row>
    <row r="1722" ht="15">
      <c r="D1722" s="121"/>
    </row>
    <row r="1723" ht="15">
      <c r="D1723" s="121"/>
    </row>
    <row r="1724" ht="15">
      <c r="D1724" s="121"/>
    </row>
    <row r="1725" ht="15">
      <c r="D1725" s="121"/>
    </row>
    <row r="1726" ht="15">
      <c r="D1726" s="121"/>
    </row>
    <row r="1727" ht="15">
      <c r="D1727" s="121"/>
    </row>
    <row r="1728" ht="15">
      <c r="D1728" s="121"/>
    </row>
    <row r="1729" ht="15">
      <c r="D1729" s="121"/>
    </row>
    <row r="1730" ht="15">
      <c r="D1730" s="121"/>
    </row>
    <row r="1731" ht="15">
      <c r="D1731" s="121"/>
    </row>
    <row r="1732" ht="15">
      <c r="D1732" s="121"/>
    </row>
    <row r="1733" ht="15">
      <c r="D1733" s="121"/>
    </row>
    <row r="1734" ht="15">
      <c r="D1734" s="121"/>
    </row>
    <row r="1735" ht="15">
      <c r="D1735" s="121"/>
    </row>
    <row r="1736" ht="15">
      <c r="D1736" s="121"/>
    </row>
    <row r="1737" ht="15">
      <c r="D1737" s="121"/>
    </row>
    <row r="1738" ht="15">
      <c r="D1738" s="121"/>
    </row>
    <row r="1739" ht="15">
      <c r="D1739" s="121"/>
    </row>
    <row r="1740" ht="15">
      <c r="D1740" s="121"/>
    </row>
    <row r="1741" ht="15">
      <c r="D1741" s="121"/>
    </row>
    <row r="1742" ht="15">
      <c r="D1742" s="121"/>
    </row>
    <row r="1743" ht="15">
      <c r="D1743" s="121"/>
    </row>
    <row r="1744" ht="15">
      <c r="D1744" s="121"/>
    </row>
    <row r="1745" ht="15">
      <c r="D1745" s="121"/>
    </row>
    <row r="1746" ht="15">
      <c r="D1746" s="121"/>
    </row>
    <row r="1747" ht="15">
      <c r="D1747" s="121"/>
    </row>
    <row r="1748" ht="15">
      <c r="D1748" s="121"/>
    </row>
    <row r="1749" ht="15">
      <c r="D1749" s="121"/>
    </row>
    <row r="1750" ht="15">
      <c r="D1750" s="121"/>
    </row>
    <row r="1751" ht="15">
      <c r="D1751" s="121"/>
    </row>
    <row r="1752" ht="15">
      <c r="D1752" s="121"/>
    </row>
    <row r="1753" ht="15">
      <c r="D1753" s="121"/>
    </row>
    <row r="1754" ht="15">
      <c r="D1754" s="121"/>
    </row>
    <row r="1755" ht="15">
      <c r="D1755" s="121"/>
    </row>
    <row r="1756" ht="15">
      <c r="D1756" s="121"/>
    </row>
    <row r="1757" ht="15">
      <c r="D1757" s="121"/>
    </row>
    <row r="1758" ht="15">
      <c r="D1758" s="121"/>
    </row>
    <row r="1759" ht="15">
      <c r="D1759" s="121"/>
    </row>
    <row r="1760" ht="15">
      <c r="D1760" s="121"/>
    </row>
    <row r="1761" ht="15">
      <c r="D1761" s="121"/>
    </row>
    <row r="1762" ht="15">
      <c r="D1762" s="121"/>
    </row>
    <row r="1763" ht="15">
      <c r="D1763" s="121"/>
    </row>
    <row r="1764" ht="15">
      <c r="D1764" s="121"/>
    </row>
    <row r="1765" ht="15">
      <c r="D1765" s="121"/>
    </row>
    <row r="1766" ht="15">
      <c r="D1766" s="121"/>
    </row>
    <row r="1767" ht="15">
      <c r="D1767" s="121"/>
    </row>
    <row r="1768" ht="15">
      <c r="D1768" s="121"/>
    </row>
    <row r="1769" ht="15">
      <c r="D1769" s="121"/>
    </row>
    <row r="1770" ht="15">
      <c r="D1770" s="121"/>
    </row>
    <row r="1771" ht="15">
      <c r="D1771" s="121"/>
    </row>
    <row r="1772" ht="15">
      <c r="D1772" s="121"/>
    </row>
    <row r="1773" ht="15">
      <c r="D1773" s="121"/>
    </row>
    <row r="1774" ht="15">
      <c r="D1774" s="121"/>
    </row>
    <row r="1775" ht="15">
      <c r="D1775" s="121"/>
    </row>
    <row r="1776" ht="15">
      <c r="D1776" s="121"/>
    </row>
    <row r="1777" ht="15">
      <c r="D1777" s="121"/>
    </row>
    <row r="1778" ht="15">
      <c r="D1778" s="121"/>
    </row>
    <row r="1779" ht="15">
      <c r="D1779" s="121"/>
    </row>
    <row r="1780" ht="15">
      <c r="D1780" s="121"/>
    </row>
    <row r="1781" ht="15">
      <c r="D1781" s="121"/>
    </row>
    <row r="1782" ht="15">
      <c r="D1782" s="121"/>
    </row>
    <row r="1783" ht="15">
      <c r="D1783" s="121"/>
    </row>
    <row r="1784" ht="15">
      <c r="D1784" s="121"/>
    </row>
    <row r="1785" ht="15">
      <c r="D1785" s="121"/>
    </row>
    <row r="1786" ht="15">
      <c r="D1786" s="121"/>
    </row>
    <row r="1787" ht="15">
      <c r="D1787" s="121"/>
    </row>
    <row r="1788" ht="15">
      <c r="D1788" s="121"/>
    </row>
    <row r="1789" ht="15">
      <c r="D1789" s="121"/>
    </row>
    <row r="1790" ht="15">
      <c r="D1790" s="121"/>
    </row>
    <row r="1791" ht="15">
      <c r="D1791" s="121"/>
    </row>
    <row r="1792" ht="15">
      <c r="D1792" s="121"/>
    </row>
    <row r="1793" ht="15">
      <c r="D1793" s="121"/>
    </row>
    <row r="1794" ht="15">
      <c r="D1794" s="121"/>
    </row>
    <row r="1795" ht="15">
      <c r="D1795" s="121"/>
    </row>
    <row r="1796" ht="15">
      <c r="D1796" s="121"/>
    </row>
    <row r="1797" ht="15">
      <c r="D1797" s="121"/>
    </row>
    <row r="1798" ht="15">
      <c r="D1798" s="121"/>
    </row>
    <row r="1799" ht="15">
      <c r="D1799" s="121"/>
    </row>
    <row r="1800" ht="15">
      <c r="D1800" s="121"/>
    </row>
    <row r="1801" ht="15">
      <c r="D1801" s="121"/>
    </row>
    <row r="1802" ht="15">
      <c r="D1802" s="121"/>
    </row>
    <row r="1803" ht="15">
      <c r="D1803" s="121"/>
    </row>
    <row r="1804" ht="15">
      <c r="D1804" s="121"/>
    </row>
    <row r="1805" ht="15">
      <c r="D1805" s="121"/>
    </row>
    <row r="1806" ht="15">
      <c r="D1806" s="121"/>
    </row>
    <row r="1807" ht="15">
      <c r="D1807" s="121"/>
    </row>
    <row r="1808" ht="15">
      <c r="D1808" s="121"/>
    </row>
    <row r="1809" ht="15">
      <c r="D1809" s="121"/>
    </row>
    <row r="1810" ht="15">
      <c r="D1810" s="121"/>
    </row>
    <row r="1811" ht="15">
      <c r="D1811" s="121"/>
    </row>
    <row r="1812" ht="15">
      <c r="D1812" s="121"/>
    </row>
    <row r="1813" ht="15">
      <c r="D1813" s="121"/>
    </row>
    <row r="1814" ht="15">
      <c r="D1814" s="121"/>
    </row>
    <row r="1815" ht="15">
      <c r="D1815" s="121"/>
    </row>
    <row r="1816" ht="15">
      <c r="D1816" s="121"/>
    </row>
    <row r="1817" ht="15">
      <c r="D1817" s="121"/>
    </row>
    <row r="1818" ht="15">
      <c r="D1818" s="121"/>
    </row>
    <row r="1819" ht="15">
      <c r="D1819" s="121"/>
    </row>
    <row r="1820" ht="15">
      <c r="D1820" s="121"/>
    </row>
    <row r="1821" ht="15">
      <c r="D1821" s="121"/>
    </row>
    <row r="1822" ht="15">
      <c r="D1822" s="121"/>
    </row>
    <row r="1823" ht="15">
      <c r="D1823" s="121"/>
    </row>
    <row r="1824" ht="15">
      <c r="D1824" s="121"/>
    </row>
    <row r="1825" ht="15">
      <c r="D1825" s="121"/>
    </row>
    <row r="1826" ht="15">
      <c r="D1826" s="121"/>
    </row>
    <row r="1827" ht="15">
      <c r="D1827" s="121"/>
    </row>
    <row r="1828" ht="15">
      <c r="D1828" s="121"/>
    </row>
    <row r="1829" ht="15">
      <c r="D1829" s="121"/>
    </row>
    <row r="1830" ht="15">
      <c r="D1830" s="121"/>
    </row>
    <row r="1831" ht="15">
      <c r="D1831" s="121"/>
    </row>
    <row r="1832" ht="15">
      <c r="D1832" s="121"/>
    </row>
    <row r="1833" ht="15">
      <c r="D1833" s="121"/>
    </row>
    <row r="1834" ht="15">
      <c r="D1834" s="121"/>
    </row>
    <row r="1835" ht="15">
      <c r="D1835" s="121"/>
    </row>
    <row r="1836" ht="15">
      <c r="D1836" s="121"/>
    </row>
    <row r="1837" ht="15">
      <c r="D1837" s="121"/>
    </row>
    <row r="1838" ht="15">
      <c r="D1838" s="121"/>
    </row>
    <row r="1839" ht="15">
      <c r="D1839" s="121"/>
    </row>
    <row r="1840" ht="15">
      <c r="D1840" s="121"/>
    </row>
    <row r="1841" ht="15">
      <c r="D1841" s="121"/>
    </row>
    <row r="1842" ht="15">
      <c r="D1842" s="121"/>
    </row>
    <row r="1843" ht="15">
      <c r="D1843" s="121"/>
    </row>
    <row r="1844" ht="15">
      <c r="D1844" s="121"/>
    </row>
    <row r="1845" ht="15">
      <c r="D1845" s="121"/>
    </row>
    <row r="1846" ht="15">
      <c r="D1846" s="121"/>
    </row>
    <row r="1847" ht="15">
      <c r="D1847" s="121"/>
    </row>
    <row r="1848" ht="15">
      <c r="D1848" s="121"/>
    </row>
    <row r="1849" ht="15">
      <c r="D1849" s="121"/>
    </row>
    <row r="1850" ht="15">
      <c r="D1850" s="121"/>
    </row>
    <row r="1851" ht="15">
      <c r="D1851" s="121"/>
    </row>
    <row r="1852" ht="15">
      <c r="D1852" s="121"/>
    </row>
    <row r="1853" ht="15">
      <c r="D1853" s="121"/>
    </row>
    <row r="1854" ht="15">
      <c r="D1854" s="121"/>
    </row>
    <row r="1855" ht="15">
      <c r="D1855" s="121"/>
    </row>
    <row r="1856" ht="15">
      <c r="D1856" s="121"/>
    </row>
    <row r="1857" ht="15">
      <c r="D1857" s="121"/>
    </row>
    <row r="1858" ht="15">
      <c r="D1858" s="121"/>
    </row>
    <row r="1859" ht="15">
      <c r="D1859" s="121"/>
    </row>
    <row r="1860" ht="15">
      <c r="D1860" s="121"/>
    </row>
    <row r="1861" ht="15">
      <c r="D1861" s="121"/>
    </row>
    <row r="1862" ht="15">
      <c r="D1862" s="121"/>
    </row>
    <row r="1863" ht="15">
      <c r="D1863" s="121"/>
    </row>
    <row r="1864" ht="15">
      <c r="D1864" s="121"/>
    </row>
    <row r="1865" ht="15">
      <c r="D1865" s="121"/>
    </row>
    <row r="1866" ht="15">
      <c r="D1866" s="121"/>
    </row>
    <row r="1867" ht="15">
      <c r="D1867" s="121"/>
    </row>
    <row r="1868" ht="15">
      <c r="D1868" s="121"/>
    </row>
    <row r="1869" ht="15">
      <c r="D1869" s="121"/>
    </row>
    <row r="1870" ht="15">
      <c r="D1870" s="121"/>
    </row>
    <row r="1871" ht="15">
      <c r="D1871" s="121"/>
    </row>
    <row r="1872" ht="15">
      <c r="D1872" s="121"/>
    </row>
    <row r="1873" ht="15">
      <c r="D1873" s="121"/>
    </row>
    <row r="1874" ht="15">
      <c r="D1874" s="121"/>
    </row>
    <row r="1875" ht="15">
      <c r="D1875" s="121"/>
    </row>
    <row r="1876" ht="15">
      <c r="D1876" s="121"/>
    </row>
    <row r="1877" ht="15">
      <c r="D1877" s="121"/>
    </row>
    <row r="1878" ht="15">
      <c r="D1878" s="121"/>
    </row>
    <row r="1879" ht="15">
      <c r="D1879" s="121"/>
    </row>
    <row r="1880" ht="15">
      <c r="D1880" s="121"/>
    </row>
    <row r="1881" ht="15">
      <c r="D1881" s="121"/>
    </row>
    <row r="1882" ht="15">
      <c r="D1882" s="121"/>
    </row>
    <row r="1883" ht="15">
      <c r="D1883" s="121"/>
    </row>
    <row r="1884" ht="15">
      <c r="D1884" s="121"/>
    </row>
    <row r="1885" ht="15">
      <c r="D1885" s="121"/>
    </row>
    <row r="1886" ht="15">
      <c r="D1886" s="121"/>
    </row>
    <row r="1887" ht="15">
      <c r="D1887" s="121"/>
    </row>
    <row r="1888" ht="15">
      <c r="D1888" s="121"/>
    </row>
    <row r="1889" ht="15">
      <c r="D1889" s="121"/>
    </row>
    <row r="1890" ht="15">
      <c r="D1890" s="121"/>
    </row>
    <row r="1891" ht="15">
      <c r="D1891" s="121"/>
    </row>
    <row r="1892" ht="15">
      <c r="D1892" s="121"/>
    </row>
    <row r="1893" ht="15">
      <c r="D1893" s="121"/>
    </row>
    <row r="1894" ht="15">
      <c r="D1894" s="121"/>
    </row>
    <row r="1895" ht="15">
      <c r="D1895" s="121"/>
    </row>
    <row r="1896" ht="15">
      <c r="D1896" s="121"/>
    </row>
    <row r="1897" ht="15">
      <c r="D1897" s="121"/>
    </row>
    <row r="1898" ht="15">
      <c r="D1898" s="121"/>
    </row>
    <row r="1899" ht="15">
      <c r="D1899" s="121"/>
    </row>
    <row r="1900" ht="15">
      <c r="D1900" s="121"/>
    </row>
    <row r="1901" ht="15">
      <c r="D1901" s="121"/>
    </row>
    <row r="1902" ht="15">
      <c r="D1902" s="121"/>
    </row>
    <row r="1903" ht="15">
      <c r="D1903" s="121"/>
    </row>
    <row r="1904" ht="15">
      <c r="D1904" s="121"/>
    </row>
    <row r="1905" ht="15">
      <c r="D1905" s="121"/>
    </row>
    <row r="1906" ht="15">
      <c r="D1906" s="121"/>
    </row>
    <row r="1907" ht="15">
      <c r="D1907" s="121"/>
    </row>
    <row r="1908" ht="15">
      <c r="D1908" s="121"/>
    </row>
    <row r="1909" ht="15">
      <c r="D1909" s="121"/>
    </row>
    <row r="1910" ht="15">
      <c r="D1910" s="121"/>
    </row>
    <row r="1911" ht="15">
      <c r="D1911" s="121"/>
    </row>
    <row r="1912" ht="15">
      <c r="D1912" s="121"/>
    </row>
    <row r="1913" ht="15">
      <c r="D1913" s="121"/>
    </row>
    <row r="1914" ht="15">
      <c r="D1914" s="121"/>
    </row>
    <row r="1915" ht="15">
      <c r="D1915" s="121"/>
    </row>
    <row r="1916" ht="15">
      <c r="D1916" s="121"/>
    </row>
    <row r="1917" ht="15">
      <c r="D1917" s="121"/>
    </row>
    <row r="1918" ht="15">
      <c r="D1918" s="121"/>
    </row>
    <row r="1919" ht="15">
      <c r="D1919" s="121"/>
    </row>
    <row r="1920" ht="15">
      <c r="D1920" s="121"/>
    </row>
    <row r="1921" ht="15">
      <c r="D1921" s="121"/>
    </row>
    <row r="1922" ht="15">
      <c r="D1922" s="121"/>
    </row>
    <row r="1923" ht="15">
      <c r="D1923" s="121"/>
    </row>
    <row r="1924" ht="15">
      <c r="D1924" s="121"/>
    </row>
    <row r="1925" ht="15">
      <c r="D1925" s="121"/>
    </row>
    <row r="1926" ht="15">
      <c r="D1926" s="121"/>
    </row>
    <row r="1927" ht="15">
      <c r="D1927" s="121"/>
    </row>
    <row r="1928" ht="15">
      <c r="D1928" s="121"/>
    </row>
    <row r="1929" ht="15">
      <c r="D1929" s="121"/>
    </row>
    <row r="1930" ht="15">
      <c r="D1930" s="121"/>
    </row>
    <row r="1931" ht="15">
      <c r="D1931" s="121"/>
    </row>
    <row r="1932" ht="15">
      <c r="D1932" s="121"/>
    </row>
    <row r="1933" ht="15">
      <c r="D1933" s="121"/>
    </row>
    <row r="1934" ht="15">
      <c r="D1934" s="121"/>
    </row>
    <row r="1935" ht="15">
      <c r="D1935" s="121"/>
    </row>
    <row r="1936" ht="15">
      <c r="D1936" s="121"/>
    </row>
    <row r="1937" ht="15">
      <c r="D1937" s="121"/>
    </row>
    <row r="1938" ht="15">
      <c r="D1938" s="121"/>
    </row>
    <row r="1939" ht="15">
      <c r="D1939" s="121"/>
    </row>
    <row r="1940" ht="15">
      <c r="D1940" s="121"/>
    </row>
    <row r="1941" ht="15">
      <c r="D1941" s="121"/>
    </row>
    <row r="1942" ht="15">
      <c r="D1942" s="121"/>
    </row>
    <row r="1943" ht="15">
      <c r="D1943" s="121"/>
    </row>
    <row r="1944" ht="15">
      <c r="D1944" s="121"/>
    </row>
    <row r="1945" ht="15">
      <c r="D1945" s="121"/>
    </row>
    <row r="1946" ht="15">
      <c r="D1946" s="121"/>
    </row>
    <row r="1947" ht="15">
      <c r="D1947" s="121"/>
    </row>
    <row r="1948" ht="15">
      <c r="D1948" s="121"/>
    </row>
    <row r="1949" ht="15">
      <c r="D1949" s="121"/>
    </row>
    <row r="1950" ht="15">
      <c r="D1950" s="121"/>
    </row>
    <row r="1951" ht="15">
      <c r="D1951" s="121"/>
    </row>
    <row r="1952" ht="15">
      <c r="D1952" s="121"/>
    </row>
    <row r="1953" ht="15">
      <c r="D1953" s="121"/>
    </row>
    <row r="1954" ht="15">
      <c r="D1954" s="121"/>
    </row>
    <row r="1955" ht="15">
      <c r="D1955" s="121"/>
    </row>
    <row r="1956" ht="15">
      <c r="D1956" s="121"/>
    </row>
    <row r="1957" ht="15">
      <c r="D1957" s="121"/>
    </row>
    <row r="1958" ht="15">
      <c r="D1958" s="121"/>
    </row>
    <row r="1959" ht="15">
      <c r="D1959" s="121"/>
    </row>
    <row r="1960" ht="15">
      <c r="D1960" s="121"/>
    </row>
    <row r="1961" ht="15">
      <c r="D1961" s="121"/>
    </row>
    <row r="1962" ht="15">
      <c r="D1962" s="121"/>
    </row>
    <row r="1963" ht="15">
      <c r="D1963" s="121"/>
    </row>
    <row r="1964" ht="15">
      <c r="D1964" s="121"/>
    </row>
    <row r="1965" ht="15">
      <c r="D1965" s="121"/>
    </row>
    <row r="1966" ht="15">
      <c r="D1966" s="121"/>
    </row>
    <row r="1967" ht="15">
      <c r="D1967" s="121"/>
    </row>
    <row r="1968" ht="15">
      <c r="D1968" s="121"/>
    </row>
    <row r="1969" ht="15">
      <c r="D1969" s="121"/>
    </row>
    <row r="1970" ht="15">
      <c r="D1970" s="121"/>
    </row>
    <row r="1971" ht="15">
      <c r="D1971" s="121"/>
    </row>
    <row r="1972" ht="15">
      <c r="D1972" s="121"/>
    </row>
    <row r="1973" ht="15">
      <c r="D1973" s="121"/>
    </row>
    <row r="1974" ht="15">
      <c r="D1974" s="121"/>
    </row>
    <row r="1975" ht="15">
      <c r="D1975" s="121"/>
    </row>
    <row r="1976" ht="15">
      <c r="D1976" s="121"/>
    </row>
    <row r="1977" ht="15">
      <c r="D1977" s="121"/>
    </row>
    <row r="1978" ht="15">
      <c r="D1978" s="121"/>
    </row>
    <row r="1979" ht="15">
      <c r="D1979" s="121"/>
    </row>
    <row r="1980" ht="15">
      <c r="D1980" s="121"/>
    </row>
    <row r="1981" ht="15">
      <c r="D1981" s="121"/>
    </row>
    <row r="1982" ht="15">
      <c r="D1982" s="121"/>
    </row>
    <row r="1983" ht="15">
      <c r="D1983" s="121"/>
    </row>
    <row r="1984" ht="15">
      <c r="D1984" s="121"/>
    </row>
    <row r="1985" ht="15">
      <c r="D1985" s="121"/>
    </row>
    <row r="1986" ht="15">
      <c r="D1986" s="121"/>
    </row>
    <row r="1987" ht="15">
      <c r="D1987" s="121"/>
    </row>
    <row r="1988" ht="15">
      <c r="D1988" s="121"/>
    </row>
    <row r="1989" ht="15">
      <c r="D1989" s="121"/>
    </row>
    <row r="1990" ht="15">
      <c r="D1990" s="121"/>
    </row>
    <row r="1991" ht="15">
      <c r="D1991" s="121"/>
    </row>
    <row r="1992" ht="15">
      <c r="D1992" s="121"/>
    </row>
    <row r="1993" ht="15">
      <c r="D1993" s="121"/>
    </row>
    <row r="1994" ht="15">
      <c r="D1994" s="121"/>
    </row>
    <row r="1995" ht="15">
      <c r="D1995" s="121"/>
    </row>
    <row r="1996" ht="15">
      <c r="D1996" s="121"/>
    </row>
    <row r="1997" ht="15">
      <c r="D1997" s="121"/>
    </row>
    <row r="1998" ht="15">
      <c r="D1998" s="121"/>
    </row>
    <row r="1999" ht="15">
      <c r="D1999" s="121"/>
    </row>
    <row r="2000" ht="15">
      <c r="D2000" s="121"/>
    </row>
    <row r="2001" ht="15">
      <c r="D2001" s="121"/>
    </row>
    <row r="2002" ht="15">
      <c r="D2002" s="121"/>
    </row>
    <row r="2003" ht="15">
      <c r="D2003" s="121"/>
    </row>
    <row r="2004" ht="15">
      <c r="D2004" s="121"/>
    </row>
    <row r="2005" ht="15">
      <c r="D2005" s="121"/>
    </row>
    <row r="2006" ht="15">
      <c r="D2006" s="121"/>
    </row>
    <row r="2007" ht="15">
      <c r="D2007" s="121"/>
    </row>
    <row r="2008" ht="15">
      <c r="D2008" s="121"/>
    </row>
    <row r="2009" ht="15">
      <c r="D2009" s="121"/>
    </row>
    <row r="2010" ht="15">
      <c r="D2010" s="121"/>
    </row>
    <row r="2011" ht="15">
      <c r="D2011" s="121"/>
    </row>
    <row r="2012" ht="15">
      <c r="D2012" s="121"/>
    </row>
    <row r="2013" ht="15">
      <c r="D2013" s="121"/>
    </row>
    <row r="2014" ht="15">
      <c r="D2014" s="121"/>
    </row>
    <row r="2015" ht="15">
      <c r="D2015" s="121"/>
    </row>
    <row r="2016" ht="15">
      <c r="D2016" s="121"/>
    </row>
    <row r="2017" ht="15">
      <c r="D2017" s="121"/>
    </row>
    <row r="2018" ht="15">
      <c r="D2018" s="121"/>
    </row>
    <row r="2019" ht="15">
      <c r="D2019" s="121"/>
    </row>
    <row r="2020" ht="15">
      <c r="D2020" s="121"/>
    </row>
    <row r="2021" ht="15">
      <c r="D2021" s="121"/>
    </row>
    <row r="2022" ht="15">
      <c r="D2022" s="121"/>
    </row>
    <row r="2023" ht="15">
      <c r="D2023" s="121"/>
    </row>
    <row r="2024" ht="15">
      <c r="D2024" s="121"/>
    </row>
    <row r="2025" ht="15">
      <c r="D2025" s="121"/>
    </row>
    <row r="2026" ht="15">
      <c r="D2026" s="121"/>
    </row>
    <row r="2027" ht="15">
      <c r="D2027" s="121"/>
    </row>
    <row r="2028" ht="15">
      <c r="D2028" s="121"/>
    </row>
    <row r="2029" ht="15">
      <c r="D2029" s="121"/>
    </row>
    <row r="2030" ht="15">
      <c r="D2030" s="121"/>
    </row>
    <row r="2031" ht="15">
      <c r="D2031" s="121"/>
    </row>
    <row r="2032" ht="15">
      <c r="D2032" s="121"/>
    </row>
    <row r="2033" ht="15">
      <c r="D2033" s="121"/>
    </row>
    <row r="2034" ht="15">
      <c r="D2034" s="121"/>
    </row>
    <row r="2035" ht="15">
      <c r="D2035" s="121"/>
    </row>
    <row r="2036" ht="15">
      <c r="D2036" s="121"/>
    </row>
    <row r="2037" ht="15">
      <c r="D2037" s="121"/>
    </row>
    <row r="2038" ht="15">
      <c r="D2038" s="121"/>
    </row>
    <row r="2039" ht="15">
      <c r="D2039" s="121"/>
    </row>
    <row r="2040" ht="15">
      <c r="D2040" s="121"/>
    </row>
    <row r="2041" ht="15">
      <c r="D2041" s="121"/>
    </row>
    <row r="2042" ht="15">
      <c r="D2042" s="121"/>
    </row>
    <row r="2043" ht="15">
      <c r="D2043" s="121"/>
    </row>
    <row r="2044" ht="15">
      <c r="D2044" s="121"/>
    </row>
    <row r="2045" ht="15">
      <c r="D2045" s="121"/>
    </row>
    <row r="2046" ht="15">
      <c r="D2046" s="121"/>
    </row>
    <row r="2047" ht="15">
      <c r="D2047" s="121"/>
    </row>
    <row r="2048" ht="15">
      <c r="D2048" s="121"/>
    </row>
    <row r="2049" ht="15">
      <c r="D2049" s="121"/>
    </row>
    <row r="2050" ht="15">
      <c r="D2050" s="121"/>
    </row>
    <row r="2051" ht="15">
      <c r="D2051" s="121"/>
    </row>
    <row r="2052" ht="15">
      <c r="D2052" s="121"/>
    </row>
    <row r="2053" ht="15">
      <c r="D2053" s="121"/>
    </row>
    <row r="2054" ht="15">
      <c r="D2054" s="121"/>
    </row>
    <row r="2055" ht="15">
      <c r="D2055" s="121"/>
    </row>
    <row r="2056" ht="15">
      <c r="D2056" s="121"/>
    </row>
    <row r="2057" ht="15">
      <c r="D2057" s="121"/>
    </row>
    <row r="2058" ht="15">
      <c r="D2058" s="121"/>
    </row>
    <row r="2059" ht="15">
      <c r="D2059" s="121"/>
    </row>
    <row r="2060" ht="15">
      <c r="D2060" s="121"/>
    </row>
    <row r="2061" ht="15">
      <c r="D2061" s="121"/>
    </row>
    <row r="2062" ht="15">
      <c r="D2062" s="121"/>
    </row>
    <row r="2063" ht="15">
      <c r="D2063" s="121"/>
    </row>
    <row r="2064" ht="15">
      <c r="D2064" s="121"/>
    </row>
    <row r="2065" ht="15">
      <c r="D2065" s="121"/>
    </row>
    <row r="2066" ht="15">
      <c r="D2066" s="121"/>
    </row>
    <row r="2067" ht="15">
      <c r="D2067" s="121"/>
    </row>
    <row r="2068" ht="15">
      <c r="D2068" s="121"/>
    </row>
    <row r="2069" ht="15">
      <c r="D2069" s="121"/>
    </row>
    <row r="2070" ht="15">
      <c r="D2070" s="121"/>
    </row>
    <row r="2071" ht="15">
      <c r="D2071" s="121"/>
    </row>
    <row r="2072" ht="15">
      <c r="D2072" s="121"/>
    </row>
    <row r="2073" ht="15">
      <c r="D2073" s="121"/>
    </row>
    <row r="2074" ht="15">
      <c r="D2074" s="121"/>
    </row>
    <row r="2075" ht="15">
      <c r="D2075" s="121"/>
    </row>
    <row r="2076" ht="15">
      <c r="D2076" s="121"/>
    </row>
    <row r="2077" ht="15">
      <c r="D2077" s="121"/>
    </row>
    <row r="2078" ht="15">
      <c r="D2078" s="121"/>
    </row>
    <row r="2079" ht="15">
      <c r="D2079" s="121"/>
    </row>
    <row r="2080" ht="15">
      <c r="D2080" s="121"/>
    </row>
    <row r="2081" ht="15">
      <c r="D2081" s="121"/>
    </row>
    <row r="2082" ht="15">
      <c r="D2082" s="121"/>
    </row>
    <row r="2083" ht="15">
      <c r="D2083" s="121"/>
    </row>
    <row r="2084" ht="15">
      <c r="D2084" s="121"/>
    </row>
    <row r="2085" ht="15">
      <c r="D2085" s="121"/>
    </row>
    <row r="2086" ht="15">
      <c r="D2086" s="121"/>
    </row>
    <row r="2087" ht="15">
      <c r="D2087" s="121"/>
    </row>
    <row r="2088" ht="15">
      <c r="D2088" s="121"/>
    </row>
    <row r="2089" ht="15">
      <c r="D2089" s="121"/>
    </row>
    <row r="2090" ht="15">
      <c r="D2090" s="121"/>
    </row>
    <row r="2091" ht="15">
      <c r="D2091" s="121"/>
    </row>
    <row r="2092" ht="15">
      <c r="D2092" s="121"/>
    </row>
    <row r="2093" ht="15">
      <c r="D2093" s="121"/>
    </row>
    <row r="2094" ht="15">
      <c r="D2094" s="121"/>
    </row>
    <row r="2095" ht="15">
      <c r="D2095" s="121"/>
    </row>
    <row r="2096" ht="15">
      <c r="D2096" s="121"/>
    </row>
    <row r="2097" ht="15">
      <c r="D2097" s="121"/>
    </row>
    <row r="2098" ht="15">
      <c r="D2098" s="121"/>
    </row>
    <row r="2099" ht="15">
      <c r="D2099" s="121"/>
    </row>
    <row r="2100" ht="15">
      <c r="D2100" s="121"/>
    </row>
    <row r="2101" ht="15">
      <c r="D2101" s="121"/>
    </row>
    <row r="2102" ht="15">
      <c r="D2102" s="121"/>
    </row>
    <row r="2103" ht="15">
      <c r="D2103" s="121"/>
    </row>
    <row r="2104" ht="15">
      <c r="D2104" s="121"/>
    </row>
    <row r="2105" ht="15">
      <c r="D2105" s="121"/>
    </row>
    <row r="2106" ht="15">
      <c r="D2106" s="121"/>
    </row>
    <row r="2107" ht="15">
      <c r="D2107" s="121"/>
    </row>
    <row r="2108" ht="15">
      <c r="D2108" s="121"/>
    </row>
    <row r="2109" ht="15">
      <c r="D2109" s="121"/>
    </row>
    <row r="2110" ht="15">
      <c r="D2110" s="121"/>
    </row>
    <row r="2111" ht="15">
      <c r="D2111" s="121"/>
    </row>
    <row r="2112" ht="15">
      <c r="D2112" s="121"/>
    </row>
    <row r="2113" ht="15">
      <c r="D2113" s="121"/>
    </row>
    <row r="2114" ht="15">
      <c r="D2114" s="121"/>
    </row>
    <row r="2115" ht="15">
      <c r="D2115" s="121"/>
    </row>
    <row r="2116" ht="15">
      <c r="D2116" s="121"/>
    </row>
    <row r="2117" ht="15">
      <c r="D2117" s="121"/>
    </row>
    <row r="2118" ht="15">
      <c r="D2118" s="121"/>
    </row>
    <row r="2119" ht="15">
      <c r="D2119" s="121"/>
    </row>
    <row r="2120" ht="15">
      <c r="D2120" s="121"/>
    </row>
    <row r="2121" ht="15">
      <c r="D2121" s="121"/>
    </row>
    <row r="2122" ht="15">
      <c r="D2122" s="121"/>
    </row>
    <row r="2123" ht="15">
      <c r="D2123" s="121"/>
    </row>
    <row r="2124" ht="15">
      <c r="D2124" s="121"/>
    </row>
    <row r="2125" ht="15">
      <c r="D2125" s="121"/>
    </row>
    <row r="2126" ht="15">
      <c r="D2126" s="121"/>
    </row>
    <row r="2127" ht="15">
      <c r="D2127" s="121"/>
    </row>
    <row r="2128" ht="15">
      <c r="D2128" s="121"/>
    </row>
    <row r="2129" ht="15">
      <c r="D2129" s="121"/>
    </row>
    <row r="2130" ht="15">
      <c r="D2130" s="121"/>
    </row>
    <row r="2131" ht="15">
      <c r="D2131" s="121"/>
    </row>
    <row r="2132" ht="15">
      <c r="D2132" s="121"/>
    </row>
    <row r="2133" ht="15">
      <c r="D2133" s="121"/>
    </row>
    <row r="2134" ht="15">
      <c r="D2134" s="121"/>
    </row>
    <row r="2135" ht="15">
      <c r="D2135" s="121"/>
    </row>
    <row r="2136" ht="15">
      <c r="D2136" s="121"/>
    </row>
    <row r="2137" ht="15">
      <c r="D2137" s="121"/>
    </row>
    <row r="2138" ht="15">
      <c r="D2138" s="121"/>
    </row>
    <row r="2139" ht="15">
      <c r="D2139" s="121"/>
    </row>
    <row r="2140" ht="15">
      <c r="D2140" s="121"/>
    </row>
    <row r="2141" ht="15">
      <c r="D2141" s="121"/>
    </row>
    <row r="2142" ht="15">
      <c r="D2142" s="121"/>
    </row>
    <row r="2143" ht="15">
      <c r="D2143" s="121"/>
    </row>
    <row r="2144" ht="15">
      <c r="D2144" s="121"/>
    </row>
    <row r="2145" ht="15">
      <c r="D2145" s="121"/>
    </row>
    <row r="2146" ht="15">
      <c r="D2146" s="121"/>
    </row>
    <row r="2147" ht="15">
      <c r="D2147" s="121"/>
    </row>
    <row r="2148" ht="15">
      <c r="D2148" s="121"/>
    </row>
    <row r="2149" ht="15">
      <c r="D2149" s="121"/>
    </row>
    <row r="2150" ht="15">
      <c r="D2150" s="121"/>
    </row>
    <row r="2151" ht="15">
      <c r="D2151" s="121"/>
    </row>
    <row r="2152" ht="15">
      <c r="D2152" s="121"/>
    </row>
    <row r="2153" ht="15">
      <c r="D2153" s="121"/>
    </row>
    <row r="2154" ht="15">
      <c r="D2154" s="121"/>
    </row>
    <row r="2155" ht="15">
      <c r="D2155" s="121"/>
    </row>
    <row r="2156" ht="15">
      <c r="D2156" s="121"/>
    </row>
    <row r="2157" ht="15">
      <c r="D2157" s="121"/>
    </row>
    <row r="2158" ht="15">
      <c r="D2158" s="121"/>
    </row>
    <row r="2159" ht="15">
      <c r="D2159" s="121"/>
    </row>
    <row r="2160" ht="15">
      <c r="D2160" s="121"/>
    </row>
    <row r="2161" ht="15">
      <c r="D2161" s="121"/>
    </row>
    <row r="2162" ht="15">
      <c r="D2162" s="121"/>
    </row>
    <row r="2163" ht="15">
      <c r="D2163" s="121"/>
    </row>
    <row r="2164" ht="15">
      <c r="D2164" s="121"/>
    </row>
    <row r="2165" ht="15">
      <c r="D2165" s="121"/>
    </row>
    <row r="2166" ht="15">
      <c r="D2166" s="121"/>
    </row>
    <row r="2167" ht="15">
      <c r="D2167" s="121"/>
    </row>
    <row r="2168" ht="15">
      <c r="D2168" s="121"/>
    </row>
    <row r="2169" ht="15">
      <c r="D2169" s="121"/>
    </row>
    <row r="2170" ht="15">
      <c r="D2170" s="121"/>
    </row>
    <row r="2171" ht="15">
      <c r="D2171" s="121"/>
    </row>
    <row r="2172" ht="15">
      <c r="D2172" s="121"/>
    </row>
    <row r="2173" ht="15">
      <c r="D2173" s="121"/>
    </row>
    <row r="2174" ht="15">
      <c r="D2174" s="121"/>
    </row>
    <row r="2175" ht="15">
      <c r="D2175" s="121"/>
    </row>
    <row r="2176" ht="15">
      <c r="D2176" s="121"/>
    </row>
    <row r="2177" ht="15">
      <c r="D2177" s="121"/>
    </row>
    <row r="2178" ht="15">
      <c r="D2178" s="121"/>
    </row>
    <row r="2179" ht="15">
      <c r="D2179" s="121"/>
    </row>
    <row r="2180" ht="15">
      <c r="D2180" s="121"/>
    </row>
    <row r="2181" ht="15">
      <c r="D2181" s="121"/>
    </row>
    <row r="2182" ht="15">
      <c r="D2182" s="121"/>
    </row>
    <row r="2183" ht="15">
      <c r="D2183" s="121"/>
    </row>
    <row r="2184" ht="15">
      <c r="D2184" s="121"/>
    </row>
    <row r="2185" ht="15">
      <c r="D2185" s="121"/>
    </row>
    <row r="2186" ht="15">
      <c r="D2186" s="121"/>
    </row>
    <row r="2187" ht="15">
      <c r="D2187" s="121"/>
    </row>
    <row r="2188" ht="15">
      <c r="D2188" s="121"/>
    </row>
    <row r="2189" ht="15">
      <c r="D2189" s="121"/>
    </row>
    <row r="2190" ht="15">
      <c r="D2190" s="121"/>
    </row>
    <row r="2191" ht="15">
      <c r="D2191" s="121"/>
    </row>
    <row r="2192" ht="15">
      <c r="D2192" s="121"/>
    </row>
    <row r="2193" ht="15">
      <c r="D2193" s="121"/>
    </row>
    <row r="2194" ht="15">
      <c r="D2194" s="121"/>
    </row>
    <row r="2195" ht="15">
      <c r="D2195" s="121"/>
    </row>
    <row r="2196" ht="15">
      <c r="D2196" s="121"/>
    </row>
    <row r="2197" ht="15">
      <c r="D2197" s="121"/>
    </row>
    <row r="2198" ht="15">
      <c r="D2198" s="121"/>
    </row>
    <row r="2199" ht="15">
      <c r="D2199" s="121"/>
    </row>
    <row r="2200" ht="15">
      <c r="D2200" s="121"/>
    </row>
    <row r="2201" ht="15">
      <c r="D2201" s="121"/>
    </row>
    <row r="2202" ht="15">
      <c r="D2202" s="121"/>
    </row>
    <row r="2203" ht="15">
      <c r="D2203" s="121"/>
    </row>
    <row r="2204" ht="15">
      <c r="D2204" s="121"/>
    </row>
    <row r="2205" ht="15">
      <c r="D2205" s="121"/>
    </row>
    <row r="2206" ht="15">
      <c r="D2206" s="121"/>
    </row>
    <row r="2207" ht="15">
      <c r="D2207" s="121"/>
    </row>
    <row r="2208" ht="15">
      <c r="D2208" s="121"/>
    </row>
    <row r="2209" ht="15">
      <c r="D2209" s="121"/>
    </row>
    <row r="2210" ht="15">
      <c r="D2210" s="121"/>
    </row>
    <row r="2211" ht="15">
      <c r="D2211" s="121"/>
    </row>
    <row r="2212" ht="15">
      <c r="D2212" s="121"/>
    </row>
    <row r="2213" ht="15">
      <c r="D2213" s="121"/>
    </row>
    <row r="2214" ht="15">
      <c r="D2214" s="121"/>
    </row>
    <row r="2215" ht="15">
      <c r="D2215" s="121"/>
    </row>
    <row r="2216" ht="15">
      <c r="D2216" s="121"/>
    </row>
    <row r="2217" ht="15">
      <c r="D2217" s="121"/>
    </row>
    <row r="2218" ht="15">
      <c r="D2218" s="121"/>
    </row>
    <row r="2219" ht="15">
      <c r="D2219" s="121"/>
    </row>
    <row r="2220" ht="15">
      <c r="D2220" s="121"/>
    </row>
    <row r="2221" ht="15">
      <c r="D2221" s="121"/>
    </row>
    <row r="2222" ht="15">
      <c r="D2222" s="121"/>
    </row>
    <row r="2223" ht="15">
      <c r="D2223" s="121"/>
    </row>
    <row r="2224" ht="15">
      <c r="D2224" s="121"/>
    </row>
    <row r="2225" ht="15">
      <c r="D2225" s="121"/>
    </row>
    <row r="2226" ht="15">
      <c r="D2226" s="121"/>
    </row>
    <row r="2227" ht="15">
      <c r="D2227" s="121"/>
    </row>
    <row r="2228" ht="15">
      <c r="D2228" s="121"/>
    </row>
    <row r="2229" ht="15">
      <c r="D2229" s="121"/>
    </row>
    <row r="2230" ht="15">
      <c r="D2230" s="121"/>
    </row>
    <row r="2231" ht="15">
      <c r="D2231" s="121"/>
    </row>
    <row r="2232" ht="15">
      <c r="D2232" s="121"/>
    </row>
    <row r="2233" ht="15">
      <c r="D2233" s="121"/>
    </row>
    <row r="2234" ht="15">
      <c r="D2234" s="121"/>
    </row>
    <row r="2235" ht="15">
      <c r="D2235" s="121"/>
    </row>
    <row r="2236" ht="15">
      <c r="D2236" s="121"/>
    </row>
    <row r="2237" ht="15">
      <c r="D2237" s="121"/>
    </row>
    <row r="2238" ht="15">
      <c r="D2238" s="121"/>
    </row>
    <row r="2239" ht="15">
      <c r="D2239" s="121"/>
    </row>
    <row r="2240" ht="15">
      <c r="D2240" s="121"/>
    </row>
    <row r="2241" ht="15">
      <c r="D2241" s="121"/>
    </row>
    <row r="2242" ht="15">
      <c r="D2242" s="121"/>
    </row>
    <row r="2243" ht="15">
      <c r="D2243" s="121"/>
    </row>
    <row r="2244" ht="15">
      <c r="D2244" s="121"/>
    </row>
    <row r="2245" ht="15">
      <c r="D2245" s="121"/>
    </row>
    <row r="2246" ht="15">
      <c r="D2246" s="121"/>
    </row>
    <row r="2247" ht="15">
      <c r="D2247" s="121"/>
    </row>
    <row r="2248" ht="15">
      <c r="D2248" s="121"/>
    </row>
    <row r="2249" ht="15">
      <c r="D2249" s="121"/>
    </row>
    <row r="2250" ht="15">
      <c r="D2250" s="121"/>
    </row>
    <row r="2251" ht="15">
      <c r="D2251" s="121"/>
    </row>
    <row r="2252" ht="15">
      <c r="D2252" s="121"/>
    </row>
    <row r="2253" ht="15">
      <c r="D2253" s="121"/>
    </row>
    <row r="2254" ht="15">
      <c r="D2254" s="121"/>
    </row>
    <row r="2255" ht="15">
      <c r="D2255" s="121"/>
    </row>
    <row r="2256" ht="15">
      <c r="D2256" s="121"/>
    </row>
    <row r="2257" ht="15">
      <c r="D2257" s="121"/>
    </row>
    <row r="2258" ht="15">
      <c r="D2258" s="121"/>
    </row>
    <row r="2259" ht="15">
      <c r="D2259" s="121"/>
    </row>
    <row r="2260" ht="15">
      <c r="D2260" s="121"/>
    </row>
    <row r="2261" ht="15">
      <c r="D2261" s="121"/>
    </row>
    <row r="2262" ht="15">
      <c r="D2262" s="121"/>
    </row>
    <row r="2263" ht="15">
      <c r="D2263" s="121"/>
    </row>
    <row r="2264" ht="15">
      <c r="D2264" s="121"/>
    </row>
    <row r="2265" ht="15">
      <c r="D2265" s="121"/>
    </row>
    <row r="2266" ht="15">
      <c r="D2266" s="121"/>
    </row>
    <row r="2267" ht="15">
      <c r="D2267" s="121"/>
    </row>
    <row r="2268" ht="15">
      <c r="D2268" s="121"/>
    </row>
    <row r="2269" ht="15">
      <c r="D2269" s="121"/>
    </row>
    <row r="2270" ht="15">
      <c r="D2270" s="121"/>
    </row>
    <row r="2271" ht="15">
      <c r="D2271" s="121"/>
    </row>
    <row r="2272" ht="15">
      <c r="D2272" s="121"/>
    </row>
    <row r="2273" ht="15">
      <c r="D2273" s="121"/>
    </row>
    <row r="2274" ht="15">
      <c r="D2274" s="121"/>
    </row>
    <row r="2275" ht="15">
      <c r="D2275" s="121"/>
    </row>
    <row r="2276" ht="15">
      <c r="D2276" s="121"/>
    </row>
    <row r="2277" ht="15">
      <c r="D2277" s="121"/>
    </row>
    <row r="2278" ht="15">
      <c r="D2278" s="121"/>
    </row>
    <row r="2279" ht="15">
      <c r="D2279" s="121"/>
    </row>
    <row r="2280" ht="15">
      <c r="D2280" s="121"/>
    </row>
    <row r="2281" ht="15">
      <c r="D2281" s="121"/>
    </row>
    <row r="2282" ht="15">
      <c r="D2282" s="121"/>
    </row>
    <row r="2283" ht="15">
      <c r="D2283" s="121"/>
    </row>
    <row r="2284" ht="15">
      <c r="D2284" s="121"/>
    </row>
    <row r="2285" ht="15">
      <c r="D2285" s="121"/>
    </row>
    <row r="2286" ht="15">
      <c r="D2286" s="121"/>
    </row>
    <row r="2287" ht="15">
      <c r="D2287" s="121"/>
    </row>
    <row r="2288" ht="15">
      <c r="D2288" s="121"/>
    </row>
    <row r="2289" ht="15">
      <c r="D2289" s="121"/>
    </row>
    <row r="2290" ht="15">
      <c r="D2290" s="121"/>
    </row>
    <row r="2291" ht="15">
      <c r="D2291" s="121"/>
    </row>
    <row r="2292" ht="15">
      <c r="D2292" s="121"/>
    </row>
    <row r="2293" ht="15">
      <c r="D2293" s="121"/>
    </row>
    <row r="2294" ht="15">
      <c r="D2294" s="121"/>
    </row>
    <row r="2295" ht="15">
      <c r="D2295" s="121"/>
    </row>
    <row r="2296" ht="15">
      <c r="D2296" s="121"/>
    </row>
    <row r="2297" ht="15">
      <c r="D2297" s="121"/>
    </row>
    <row r="2298" ht="15">
      <c r="D2298" s="121"/>
    </row>
    <row r="2299" ht="15">
      <c r="D2299" s="121"/>
    </row>
    <row r="2300" ht="15">
      <c r="D2300" s="121"/>
    </row>
    <row r="2301" ht="15">
      <c r="D2301" s="121"/>
    </row>
    <row r="2302" ht="15">
      <c r="D2302" s="121"/>
    </row>
    <row r="2303" ht="15">
      <c r="D2303" s="121"/>
    </row>
    <row r="2304" ht="15">
      <c r="D2304" s="121"/>
    </row>
    <row r="2305" ht="15">
      <c r="D2305" s="121"/>
    </row>
    <row r="2306" ht="15">
      <c r="D2306" s="121"/>
    </row>
    <row r="2307" ht="15">
      <c r="D2307" s="121"/>
    </row>
    <row r="2308" ht="15">
      <c r="D2308" s="121"/>
    </row>
    <row r="2309" ht="15">
      <c r="D2309" s="121"/>
    </row>
    <row r="2310" ht="15">
      <c r="D2310" s="121"/>
    </row>
    <row r="2311" ht="15">
      <c r="D2311" s="121"/>
    </row>
    <row r="2312" ht="15">
      <c r="D2312" s="121"/>
    </row>
    <row r="2313" ht="15">
      <c r="D2313" s="121"/>
    </row>
    <row r="2314" ht="15">
      <c r="D2314" s="121"/>
    </row>
    <row r="2315" ht="15">
      <c r="D2315" s="121"/>
    </row>
    <row r="2316" ht="15">
      <c r="D2316" s="121"/>
    </row>
    <row r="2317" ht="15">
      <c r="D2317" s="121"/>
    </row>
    <row r="2318" ht="15">
      <c r="D2318" s="121"/>
    </row>
    <row r="2319" ht="15">
      <c r="D2319" s="121"/>
    </row>
    <row r="2320" ht="15">
      <c r="D2320" s="121"/>
    </row>
    <row r="2321" ht="15">
      <c r="D2321" s="121"/>
    </row>
    <row r="2322" ht="15">
      <c r="D2322" s="121"/>
    </row>
    <row r="2323" ht="15">
      <c r="D2323" s="121"/>
    </row>
    <row r="2324" ht="15">
      <c r="D2324" s="121"/>
    </row>
    <row r="2325" ht="15">
      <c r="D2325" s="121"/>
    </row>
    <row r="2326" ht="15">
      <c r="D2326" s="121"/>
    </row>
    <row r="2327" ht="15">
      <c r="D2327" s="121"/>
    </row>
    <row r="2328" ht="15">
      <c r="D2328" s="121"/>
    </row>
    <row r="2329" ht="15">
      <c r="D2329" s="121"/>
    </row>
    <row r="2330" ht="15">
      <c r="D2330" s="121"/>
    </row>
    <row r="2331" ht="15">
      <c r="D2331" s="121"/>
    </row>
    <row r="2332" ht="15">
      <c r="D2332" s="121"/>
    </row>
    <row r="2333" ht="15">
      <c r="D2333" s="121"/>
    </row>
    <row r="2334" ht="15">
      <c r="D2334" s="121"/>
    </row>
    <row r="2335" ht="15">
      <c r="D2335" s="121"/>
    </row>
    <row r="2336" ht="15">
      <c r="D2336" s="121"/>
    </row>
    <row r="2337" ht="15">
      <c r="D2337" s="121"/>
    </row>
    <row r="2338" ht="15">
      <c r="D2338" s="121"/>
    </row>
    <row r="2339" ht="15">
      <c r="D2339" s="121"/>
    </row>
    <row r="2340" ht="15">
      <c r="D2340" s="121"/>
    </row>
    <row r="2341" ht="15">
      <c r="D2341" s="121"/>
    </row>
    <row r="2342" ht="15">
      <c r="D2342" s="121"/>
    </row>
    <row r="2343" ht="15">
      <c r="D2343" s="121"/>
    </row>
    <row r="2344" ht="15">
      <c r="D2344" s="121"/>
    </row>
    <row r="2345" ht="15">
      <c r="D2345" s="121"/>
    </row>
    <row r="2346" ht="15">
      <c r="D2346" s="121"/>
    </row>
    <row r="2347" ht="15">
      <c r="D2347" s="121"/>
    </row>
    <row r="2348" ht="15">
      <c r="D2348" s="121"/>
    </row>
    <row r="2349" ht="15">
      <c r="D2349" s="121"/>
    </row>
    <row r="2350" ht="15">
      <c r="D2350" s="121"/>
    </row>
    <row r="2351" ht="15">
      <c r="D2351" s="121"/>
    </row>
    <row r="2352" ht="15">
      <c r="D2352" s="121"/>
    </row>
    <row r="2353" ht="15">
      <c r="D2353" s="121"/>
    </row>
    <row r="2354" ht="15">
      <c r="D2354" s="121"/>
    </row>
    <row r="2355" ht="15">
      <c r="D2355" s="121"/>
    </row>
    <row r="2356" ht="15">
      <c r="D2356" s="121"/>
    </row>
    <row r="2357" ht="15">
      <c r="D2357" s="121"/>
    </row>
    <row r="2358" ht="15">
      <c r="D2358" s="121"/>
    </row>
    <row r="2359" ht="15">
      <c r="D2359" s="121"/>
    </row>
    <row r="2360" ht="15">
      <c r="D2360" s="121"/>
    </row>
    <row r="2361" ht="15">
      <c r="D2361" s="121"/>
    </row>
    <row r="2362" ht="15">
      <c r="D2362" s="121"/>
    </row>
    <row r="2363" ht="15">
      <c r="D2363" s="121"/>
    </row>
    <row r="2364" ht="15">
      <c r="D2364" s="121"/>
    </row>
    <row r="2365" ht="15">
      <c r="D2365" s="121"/>
    </row>
    <row r="2366" ht="15">
      <c r="D2366" s="121"/>
    </row>
    <row r="2367" ht="15">
      <c r="D2367" s="121"/>
    </row>
    <row r="2368" ht="15">
      <c r="D2368" s="121"/>
    </row>
    <row r="2369" ht="15">
      <c r="D2369" s="121"/>
    </row>
    <row r="2370" ht="15">
      <c r="D2370" s="121"/>
    </row>
    <row r="2371" ht="15">
      <c r="D2371" s="121"/>
    </row>
    <row r="2372" ht="15">
      <c r="D2372" s="121"/>
    </row>
    <row r="2373" ht="15">
      <c r="D2373" s="121"/>
    </row>
    <row r="2374" ht="15">
      <c r="D2374" s="121"/>
    </row>
    <row r="2375" ht="15">
      <c r="D2375" s="121"/>
    </row>
    <row r="2376" ht="15">
      <c r="D2376" s="121"/>
    </row>
    <row r="2377" ht="15">
      <c r="D2377" s="121"/>
    </row>
    <row r="2378" ht="15">
      <c r="D2378" s="121"/>
    </row>
    <row r="2379" ht="15">
      <c r="D2379" s="121"/>
    </row>
    <row r="2380" ht="15">
      <c r="D2380" s="121"/>
    </row>
    <row r="2381" ht="15">
      <c r="D2381" s="121"/>
    </row>
    <row r="2382" ht="15">
      <c r="D2382" s="121"/>
    </row>
    <row r="2383" ht="15">
      <c r="D2383" s="121"/>
    </row>
    <row r="2384" ht="15">
      <c r="D2384" s="121"/>
    </row>
    <row r="2385" ht="15">
      <c r="D2385" s="121"/>
    </row>
    <row r="2386" ht="15">
      <c r="D2386" s="121"/>
    </row>
    <row r="2387" ht="15">
      <c r="D2387" s="121"/>
    </row>
    <row r="2388" ht="15">
      <c r="D2388" s="121"/>
    </row>
    <row r="2389" ht="15">
      <c r="D2389" s="121"/>
    </row>
    <row r="2390" ht="15">
      <c r="D2390" s="121"/>
    </row>
    <row r="2391" ht="15">
      <c r="D2391" s="121"/>
    </row>
    <row r="2392" ht="15">
      <c r="D2392" s="121"/>
    </row>
    <row r="2393" ht="15">
      <c r="D2393" s="121"/>
    </row>
    <row r="2394" ht="15">
      <c r="D2394" s="121"/>
    </row>
    <row r="2395" ht="15">
      <c r="D2395" s="121"/>
    </row>
    <row r="2396" ht="15">
      <c r="D2396" s="121"/>
    </row>
    <row r="2397" ht="15">
      <c r="D2397" s="121"/>
    </row>
    <row r="2398" ht="15">
      <c r="D2398" s="121"/>
    </row>
    <row r="2399" ht="15">
      <c r="D2399" s="121"/>
    </row>
    <row r="2400" ht="15">
      <c r="D2400" s="121"/>
    </row>
    <row r="2401" ht="15">
      <c r="D2401" s="121"/>
    </row>
    <row r="2402" ht="15">
      <c r="D2402" s="121"/>
    </row>
    <row r="2403" ht="15">
      <c r="D2403" s="121"/>
    </row>
    <row r="2404" ht="15">
      <c r="D2404" s="121"/>
    </row>
    <row r="2405" ht="15">
      <c r="D2405" s="121"/>
    </row>
    <row r="2406" ht="15">
      <c r="D2406" s="121"/>
    </row>
    <row r="2407" ht="15">
      <c r="D2407" s="121"/>
    </row>
    <row r="2408" ht="15">
      <c r="D2408" s="121"/>
    </row>
    <row r="2409" ht="15">
      <c r="D2409" s="121"/>
    </row>
    <row r="2410" ht="15">
      <c r="D2410" s="121"/>
    </row>
    <row r="2411" ht="15">
      <c r="D2411" s="121"/>
    </row>
    <row r="2412" ht="15">
      <c r="D2412" s="121"/>
    </row>
    <row r="2413" ht="15">
      <c r="D2413" s="121"/>
    </row>
    <row r="2414" ht="15">
      <c r="D2414" s="121"/>
    </row>
    <row r="2415" ht="15">
      <c r="D2415" s="121"/>
    </row>
    <row r="2416" ht="15">
      <c r="D2416" s="121"/>
    </row>
    <row r="2417" ht="15">
      <c r="D2417" s="121"/>
    </row>
    <row r="2418" ht="15">
      <c r="D2418" s="121"/>
    </row>
    <row r="2419" ht="15">
      <c r="D2419" s="121"/>
    </row>
    <row r="2420" ht="15">
      <c r="D2420" s="121"/>
    </row>
    <row r="2421" ht="15">
      <c r="D2421" s="121"/>
    </row>
    <row r="2422" ht="15">
      <c r="D2422" s="121"/>
    </row>
    <row r="2423" ht="15">
      <c r="D2423" s="121"/>
    </row>
    <row r="2424" ht="15">
      <c r="D2424" s="121"/>
    </row>
    <row r="2425" ht="15">
      <c r="D2425" s="121"/>
    </row>
    <row r="2426" ht="15">
      <c r="D2426" s="121"/>
    </row>
    <row r="2427" ht="15">
      <c r="D2427" s="121"/>
    </row>
    <row r="2428" ht="15">
      <c r="D2428" s="121"/>
    </row>
    <row r="2429" ht="15">
      <c r="D2429" s="121"/>
    </row>
    <row r="2430" ht="15">
      <c r="D2430" s="121"/>
    </row>
    <row r="2431" ht="15">
      <c r="D2431" s="121"/>
    </row>
    <row r="2432" ht="15">
      <c r="D2432" s="121"/>
    </row>
    <row r="2433" ht="15">
      <c r="D2433" s="121"/>
    </row>
    <row r="2434" ht="15">
      <c r="D2434" s="121"/>
    </row>
    <row r="2435" ht="15">
      <c r="D2435" s="121"/>
    </row>
    <row r="2436" ht="15">
      <c r="D2436" s="121"/>
    </row>
    <row r="2437" ht="15">
      <c r="D2437" s="121"/>
    </row>
    <row r="2438" ht="15">
      <c r="D2438" s="121"/>
    </row>
    <row r="2439" ht="15">
      <c r="D2439" s="121"/>
    </row>
    <row r="2440" ht="15">
      <c r="D2440" s="121"/>
    </row>
    <row r="2441" ht="15">
      <c r="D2441" s="121"/>
    </row>
    <row r="2442" ht="15">
      <c r="D2442" s="121"/>
    </row>
    <row r="2443" ht="15">
      <c r="D2443" s="121"/>
    </row>
    <row r="2444" ht="15">
      <c r="D2444" s="121"/>
    </row>
    <row r="2445" ht="15">
      <c r="D2445" s="121"/>
    </row>
    <row r="2446" ht="15">
      <c r="D2446" s="121"/>
    </row>
    <row r="2447" ht="15">
      <c r="D2447" s="121"/>
    </row>
    <row r="2448" ht="15">
      <c r="D2448" s="121"/>
    </row>
    <row r="2449" ht="15">
      <c r="D2449" s="121"/>
    </row>
    <row r="2450" ht="15">
      <c r="D2450" s="121"/>
    </row>
    <row r="2451" ht="15">
      <c r="D2451" s="121"/>
    </row>
    <row r="2452" ht="15">
      <c r="D2452" s="121"/>
    </row>
    <row r="2453" ht="15">
      <c r="D2453" s="121"/>
    </row>
    <row r="2454" ht="15">
      <c r="D2454" s="121"/>
    </row>
    <row r="2455" ht="15">
      <c r="D2455" s="121"/>
    </row>
    <row r="2456" ht="15">
      <c r="D2456" s="121"/>
    </row>
    <row r="2457" ht="15">
      <c r="D2457" s="121"/>
    </row>
    <row r="2458" ht="15">
      <c r="D2458" s="121"/>
    </row>
    <row r="2459" ht="15">
      <c r="D2459" s="121"/>
    </row>
    <row r="2460" ht="15">
      <c r="D2460" s="121"/>
    </row>
    <row r="2461" ht="15">
      <c r="D2461" s="121"/>
    </row>
    <row r="2462" ht="15">
      <c r="D2462" s="121"/>
    </row>
    <row r="2463" ht="15">
      <c r="D2463" s="121"/>
    </row>
    <row r="2464" ht="15">
      <c r="D2464" s="121"/>
    </row>
    <row r="2465" ht="15">
      <c r="D2465" s="121"/>
    </row>
    <row r="2466" ht="15">
      <c r="D2466" s="121"/>
    </row>
    <row r="2467" ht="15">
      <c r="D2467" s="121"/>
    </row>
    <row r="2468" ht="15">
      <c r="D2468" s="121"/>
    </row>
    <row r="2469" ht="15">
      <c r="D2469" s="121"/>
    </row>
    <row r="2470" ht="15">
      <c r="D2470" s="121"/>
    </row>
    <row r="2471" ht="15">
      <c r="D2471" s="121"/>
    </row>
    <row r="2472" ht="15">
      <c r="D2472" s="121"/>
    </row>
    <row r="2473" ht="15">
      <c r="D2473" s="121"/>
    </row>
    <row r="2474" ht="15">
      <c r="D2474" s="121"/>
    </row>
    <row r="2475" ht="15">
      <c r="D2475" s="121"/>
    </row>
    <row r="2476" ht="15">
      <c r="D2476" s="121"/>
    </row>
    <row r="2477" ht="15">
      <c r="D2477" s="121"/>
    </row>
    <row r="2478" ht="15">
      <c r="D2478" s="121"/>
    </row>
    <row r="2479" ht="15">
      <c r="D2479" s="121"/>
    </row>
    <row r="2480" ht="15">
      <c r="D2480" s="121"/>
    </row>
    <row r="2481" ht="15">
      <c r="D2481" s="121"/>
    </row>
    <row r="2482" ht="15">
      <c r="D2482" s="121"/>
    </row>
    <row r="2483" ht="15">
      <c r="D2483" s="121"/>
    </row>
    <row r="2484" ht="15">
      <c r="D2484" s="121"/>
    </row>
    <row r="2485" ht="15">
      <c r="D2485" s="121"/>
    </row>
    <row r="2486" ht="15">
      <c r="D2486" s="121"/>
    </row>
    <row r="2487" ht="15">
      <c r="D2487" s="121"/>
    </row>
    <row r="2488" ht="15">
      <c r="D2488" s="121"/>
    </row>
    <row r="2489" ht="15">
      <c r="D2489" s="121"/>
    </row>
    <row r="2490" ht="15">
      <c r="D2490" s="121"/>
    </row>
    <row r="2491" ht="15">
      <c r="D2491" s="121"/>
    </row>
    <row r="2492" ht="15">
      <c r="D2492" s="121"/>
    </row>
    <row r="2493" ht="15">
      <c r="D2493" s="121"/>
    </row>
    <row r="2494" ht="15">
      <c r="D2494" s="121"/>
    </row>
    <row r="2495" ht="15">
      <c r="D2495" s="121"/>
    </row>
    <row r="2496" ht="15">
      <c r="D2496" s="121"/>
    </row>
    <row r="2497" ht="15">
      <c r="D2497" s="121"/>
    </row>
    <row r="2498" ht="15">
      <c r="D2498" s="121"/>
    </row>
    <row r="2499" ht="15">
      <c r="D2499" s="121"/>
    </row>
    <row r="2500" ht="15">
      <c r="D2500" s="121"/>
    </row>
    <row r="2501" ht="15">
      <c r="D2501" s="121"/>
    </row>
    <row r="2502" ht="15">
      <c r="D2502" s="121"/>
    </row>
    <row r="2503" ht="15">
      <c r="D2503" s="121"/>
    </row>
    <row r="2504" ht="15">
      <c r="D2504" s="121"/>
    </row>
    <row r="2505" ht="15">
      <c r="D2505" s="121"/>
    </row>
    <row r="2506" ht="15">
      <c r="D2506" s="121"/>
    </row>
    <row r="2507" ht="15">
      <c r="D2507" s="121"/>
    </row>
    <row r="2508" ht="15">
      <c r="D2508" s="121"/>
    </row>
    <row r="2509" ht="15">
      <c r="D2509" s="121"/>
    </row>
    <row r="2510" ht="15">
      <c r="D2510" s="121"/>
    </row>
    <row r="2511" ht="15">
      <c r="D2511" s="121"/>
    </row>
    <row r="2512" ht="15">
      <c r="D2512" s="121"/>
    </row>
    <row r="2513" ht="15">
      <c r="D2513" s="121"/>
    </row>
    <row r="2514" ht="15">
      <c r="D2514" s="121"/>
    </row>
    <row r="2515" ht="15">
      <c r="D2515" s="121"/>
    </row>
    <row r="2516" ht="15">
      <c r="D2516" s="121"/>
    </row>
    <row r="2517" ht="15">
      <c r="D2517" s="121"/>
    </row>
    <row r="2518" ht="15">
      <c r="D2518" s="121"/>
    </row>
    <row r="2519" ht="15">
      <c r="D2519" s="121"/>
    </row>
    <row r="2520" ht="15">
      <c r="D2520" s="121"/>
    </row>
    <row r="2521" ht="15">
      <c r="D2521" s="121"/>
    </row>
    <row r="2522" ht="15">
      <c r="D2522" s="121"/>
    </row>
    <row r="2523" ht="15">
      <c r="D2523" s="121"/>
    </row>
    <row r="2524" ht="15">
      <c r="D2524" s="121"/>
    </row>
    <row r="2525" ht="15">
      <c r="D2525" s="121"/>
    </row>
    <row r="2526" ht="15">
      <c r="D2526" s="121"/>
    </row>
    <row r="2527" ht="15">
      <c r="D2527" s="121"/>
    </row>
    <row r="2528" ht="15">
      <c r="D2528" s="121"/>
    </row>
    <row r="2529" ht="15">
      <c r="D2529" s="121"/>
    </row>
    <row r="2530" ht="15">
      <c r="D2530" s="121"/>
    </row>
    <row r="2531" ht="15">
      <c r="D2531" s="121"/>
    </row>
    <row r="2532" ht="15">
      <c r="D2532" s="121"/>
    </row>
    <row r="2533" ht="15">
      <c r="D2533" s="121"/>
    </row>
    <row r="2534" ht="15">
      <c r="D2534" s="121"/>
    </row>
    <row r="2535" ht="15">
      <c r="D2535" s="121"/>
    </row>
    <row r="2536" ht="15">
      <c r="D2536" s="121"/>
    </row>
    <row r="2537" ht="15">
      <c r="D2537" s="121"/>
    </row>
    <row r="2538" ht="15">
      <c r="D2538" s="121"/>
    </row>
    <row r="2539" ht="15">
      <c r="D2539" s="121"/>
    </row>
    <row r="2540" ht="15">
      <c r="D2540" s="121"/>
    </row>
    <row r="2541" ht="15">
      <c r="D2541" s="121"/>
    </row>
    <row r="2542" ht="15">
      <c r="D2542" s="121"/>
    </row>
    <row r="2543" ht="15">
      <c r="D2543" s="121"/>
    </row>
    <row r="2544" ht="15">
      <c r="D2544" s="121"/>
    </row>
    <row r="2545" ht="15">
      <c r="D2545" s="121"/>
    </row>
    <row r="2546" ht="15">
      <c r="D2546" s="121"/>
    </row>
    <row r="2547" ht="15">
      <c r="D2547" s="121"/>
    </row>
    <row r="2548" ht="15">
      <c r="D2548" s="121"/>
    </row>
    <row r="2549" ht="15">
      <c r="D2549" s="121"/>
    </row>
    <row r="2550" ht="15">
      <c r="D2550" s="121"/>
    </row>
    <row r="2551" ht="15">
      <c r="D2551" s="121"/>
    </row>
    <row r="2552" ht="15">
      <c r="D2552" s="121"/>
    </row>
    <row r="2553" ht="15">
      <c r="D2553" s="121"/>
    </row>
    <row r="2554" ht="15">
      <c r="D2554" s="121"/>
    </row>
    <row r="2555" ht="15">
      <c r="D2555" s="121"/>
    </row>
    <row r="2556" ht="15">
      <c r="D2556" s="121"/>
    </row>
    <row r="2557" ht="15">
      <c r="D2557" s="121"/>
    </row>
    <row r="2558" ht="15">
      <c r="D2558" s="121"/>
    </row>
    <row r="2559" ht="15">
      <c r="D2559" s="121"/>
    </row>
    <row r="2560" ht="15">
      <c r="D2560" s="121"/>
    </row>
    <row r="2561" ht="15">
      <c r="D2561" s="121"/>
    </row>
    <row r="2562" ht="15">
      <c r="D2562" s="121"/>
    </row>
    <row r="2563" ht="15">
      <c r="D2563" s="121"/>
    </row>
    <row r="2564" ht="15">
      <c r="D2564" s="121"/>
    </row>
    <row r="2565" ht="15">
      <c r="D2565" s="121"/>
    </row>
    <row r="2566" ht="15">
      <c r="D2566" s="121"/>
    </row>
    <row r="2567" ht="15">
      <c r="D2567" s="121"/>
    </row>
    <row r="2568" ht="15">
      <c r="D2568" s="121"/>
    </row>
    <row r="2569" ht="15">
      <c r="D2569" s="121"/>
    </row>
    <row r="2570" ht="15">
      <c r="D2570" s="121"/>
    </row>
    <row r="2571" ht="15">
      <c r="D2571" s="121"/>
    </row>
    <row r="2572" ht="15">
      <c r="D2572" s="121"/>
    </row>
    <row r="2573" ht="15">
      <c r="D2573" s="121"/>
    </row>
    <row r="2574" ht="15">
      <c r="D2574" s="121"/>
    </row>
    <row r="2575" ht="15">
      <c r="D2575" s="121"/>
    </row>
    <row r="2576" ht="15">
      <c r="D2576" s="121"/>
    </row>
    <row r="2577" ht="15">
      <c r="D2577" s="121"/>
    </row>
    <row r="2578" ht="15">
      <c r="D2578" s="121"/>
    </row>
    <row r="2579" ht="15">
      <c r="D2579" s="121"/>
    </row>
    <row r="2580" ht="15">
      <c r="D2580" s="121"/>
    </row>
    <row r="2581" ht="15">
      <c r="D2581" s="121"/>
    </row>
    <row r="2582" ht="15">
      <c r="D2582" s="121"/>
    </row>
    <row r="2583" ht="15">
      <c r="D2583" s="121"/>
    </row>
    <row r="2584" ht="15">
      <c r="D2584" s="121"/>
    </row>
    <row r="2585" ht="15">
      <c r="D2585" s="121"/>
    </row>
    <row r="2586" ht="15">
      <c r="D2586" s="121"/>
    </row>
    <row r="2587" ht="15">
      <c r="D2587" s="121"/>
    </row>
    <row r="2588" ht="15">
      <c r="D2588" s="121"/>
    </row>
    <row r="2589" ht="15">
      <c r="D2589" s="121"/>
    </row>
    <row r="2590" ht="15">
      <c r="D2590" s="121"/>
    </row>
    <row r="2591" ht="15">
      <c r="D2591" s="121"/>
    </row>
    <row r="2592" ht="15">
      <c r="D2592" s="121"/>
    </row>
    <row r="2593" ht="15">
      <c r="D2593" s="121"/>
    </row>
    <row r="2594" ht="15">
      <c r="D2594" s="121"/>
    </row>
    <row r="2595" ht="15">
      <c r="D2595" s="121"/>
    </row>
    <row r="2596" ht="15">
      <c r="D2596" s="121"/>
    </row>
    <row r="2597" ht="15">
      <c r="D2597" s="121"/>
    </row>
    <row r="2598" ht="15">
      <c r="D2598" s="121"/>
    </row>
    <row r="2599" ht="15">
      <c r="D2599" s="121"/>
    </row>
    <row r="2600" ht="15">
      <c r="D2600" s="121"/>
    </row>
    <row r="2601" ht="15">
      <c r="D2601" s="121"/>
    </row>
    <row r="2602" ht="15">
      <c r="D2602" s="121"/>
    </row>
    <row r="2603" ht="15">
      <c r="D2603" s="121"/>
    </row>
    <row r="2604" ht="15">
      <c r="D2604" s="121"/>
    </row>
    <row r="2605" ht="15">
      <c r="D2605" s="121"/>
    </row>
    <row r="2606" ht="15">
      <c r="D2606" s="121"/>
    </row>
    <row r="2607" ht="15">
      <c r="D2607" s="121"/>
    </row>
    <row r="2608" ht="15">
      <c r="D2608" s="121"/>
    </row>
    <row r="2609" ht="15">
      <c r="D2609" s="121"/>
    </row>
    <row r="2610" ht="15">
      <c r="D2610" s="121"/>
    </row>
    <row r="2611" ht="15">
      <c r="D2611" s="121"/>
    </row>
    <row r="2612" ht="15">
      <c r="D2612" s="121"/>
    </row>
    <row r="2613" ht="15">
      <c r="D2613" s="121"/>
    </row>
    <row r="2614" ht="15">
      <c r="D2614" s="121"/>
    </row>
    <row r="2615" ht="15">
      <c r="D2615" s="121"/>
    </row>
    <row r="2616" ht="15">
      <c r="D2616" s="121"/>
    </row>
    <row r="2617" ht="15">
      <c r="D2617" s="121"/>
    </row>
    <row r="2618" ht="15">
      <c r="D2618" s="121"/>
    </row>
    <row r="2619" ht="15">
      <c r="D2619" s="121"/>
    </row>
    <row r="2620" ht="15">
      <c r="D2620" s="121"/>
    </row>
    <row r="2621" ht="15">
      <c r="D2621" s="121"/>
    </row>
    <row r="2622" ht="15">
      <c r="D2622" s="121"/>
    </row>
    <row r="2623" ht="15">
      <c r="D2623" s="121"/>
    </row>
    <row r="2624" ht="15">
      <c r="D2624" s="121"/>
    </row>
    <row r="2625" ht="15">
      <c r="D2625" s="121"/>
    </row>
    <row r="2626" ht="15">
      <c r="D2626" s="121"/>
    </row>
    <row r="2627" ht="15">
      <c r="D2627" s="121"/>
    </row>
    <row r="2628" ht="15">
      <c r="D2628" s="121"/>
    </row>
    <row r="2629" ht="15">
      <c r="D2629" s="121"/>
    </row>
    <row r="2630" ht="15">
      <c r="D2630" s="121"/>
    </row>
    <row r="2631" ht="15">
      <c r="D2631" s="121"/>
    </row>
    <row r="2632" ht="15">
      <c r="D2632" s="121"/>
    </row>
    <row r="2633" ht="15">
      <c r="D2633" s="121"/>
    </row>
    <row r="2634" ht="15">
      <c r="D2634" s="121"/>
    </row>
    <row r="2635" ht="15">
      <c r="D2635" s="121"/>
    </row>
    <row r="2636" ht="15">
      <c r="D2636" s="121"/>
    </row>
    <row r="2637" ht="15">
      <c r="D2637" s="121"/>
    </row>
    <row r="2638" ht="15">
      <c r="D2638" s="121"/>
    </row>
    <row r="2639" ht="15">
      <c r="D2639" s="121"/>
    </row>
    <row r="2640" ht="15">
      <c r="D2640" s="121"/>
    </row>
    <row r="2641" ht="15">
      <c r="D2641" s="121"/>
    </row>
    <row r="2642" ht="15">
      <c r="D2642" s="121"/>
    </row>
    <row r="2643" ht="15">
      <c r="D2643" s="121"/>
    </row>
    <row r="2644" ht="15">
      <c r="D2644" s="121"/>
    </row>
    <row r="2645" ht="15">
      <c r="D2645" s="121"/>
    </row>
    <row r="2646" ht="15">
      <c r="D2646" s="121"/>
    </row>
    <row r="2647" ht="15">
      <c r="D2647" s="121"/>
    </row>
    <row r="2648" ht="15">
      <c r="D2648" s="121"/>
    </row>
    <row r="2649" ht="15">
      <c r="D2649" s="121"/>
    </row>
    <row r="2650" ht="15">
      <c r="D2650" s="121"/>
    </row>
    <row r="2651" ht="15">
      <c r="D2651" s="121"/>
    </row>
    <row r="2652" ht="15">
      <c r="D2652" s="121"/>
    </row>
    <row r="2653" ht="15">
      <c r="D2653" s="121"/>
    </row>
    <row r="2654" ht="15">
      <c r="D2654" s="121"/>
    </row>
    <row r="2655" ht="15">
      <c r="D2655" s="121"/>
    </row>
    <row r="2656" ht="15">
      <c r="D2656" s="121"/>
    </row>
    <row r="2657" ht="15">
      <c r="D2657" s="121"/>
    </row>
    <row r="2658" ht="15">
      <c r="D2658" s="121"/>
    </row>
    <row r="2659" ht="15">
      <c r="D2659" s="121"/>
    </row>
    <row r="2660" ht="15">
      <c r="D2660" s="121"/>
    </row>
    <row r="2661" ht="15">
      <c r="D2661" s="121"/>
    </row>
    <row r="2662" ht="15">
      <c r="D2662" s="121"/>
    </row>
    <row r="2663" ht="15">
      <c r="D2663" s="121"/>
    </row>
    <row r="2664" ht="15">
      <c r="D2664" s="121"/>
    </row>
    <row r="2665" ht="15">
      <c r="D2665" s="121"/>
    </row>
    <row r="2666" ht="15">
      <c r="D2666" s="121"/>
    </row>
    <row r="2667" ht="15">
      <c r="D2667" s="121"/>
    </row>
    <row r="2668" ht="15">
      <c r="D2668" s="121"/>
    </row>
    <row r="2669" ht="15">
      <c r="D2669" s="121"/>
    </row>
    <row r="2670" ht="15">
      <c r="D2670" s="121"/>
    </row>
    <row r="2671" ht="15">
      <c r="D2671" s="121"/>
    </row>
    <row r="2672" ht="15">
      <c r="D2672" s="121"/>
    </row>
    <row r="2673" ht="15">
      <c r="D2673" s="121"/>
    </row>
    <row r="2674" ht="15">
      <c r="D2674" s="121"/>
    </row>
    <row r="2675" ht="15">
      <c r="D2675" s="121"/>
    </row>
    <row r="2676" ht="15">
      <c r="D2676" s="121"/>
    </row>
    <row r="2677" ht="15">
      <c r="D2677" s="121"/>
    </row>
    <row r="2678" ht="15">
      <c r="D2678" s="121"/>
    </row>
    <row r="2679" ht="15">
      <c r="D2679" s="121"/>
    </row>
    <row r="2680" ht="15">
      <c r="D2680" s="121"/>
    </row>
    <row r="2681" ht="15">
      <c r="D2681" s="121"/>
    </row>
    <row r="2682" ht="15">
      <c r="D2682" s="121"/>
    </row>
    <row r="2683" ht="15">
      <c r="D2683" s="121"/>
    </row>
    <row r="2684" ht="15">
      <c r="D2684" s="121"/>
    </row>
    <row r="2685" ht="15">
      <c r="D2685" s="121"/>
    </row>
    <row r="2686" ht="15">
      <c r="D2686" s="121"/>
    </row>
    <row r="2687" ht="15">
      <c r="D2687" s="121"/>
    </row>
    <row r="2688" ht="15">
      <c r="D2688" s="121"/>
    </row>
    <row r="2689" ht="15">
      <c r="D2689" s="121"/>
    </row>
    <row r="2690" ht="15">
      <c r="D2690" s="121"/>
    </row>
    <row r="2691" ht="15">
      <c r="D2691" s="121"/>
    </row>
    <row r="2692" ht="15">
      <c r="D2692" s="121"/>
    </row>
    <row r="2693" ht="15">
      <c r="D2693" s="121"/>
    </row>
    <row r="2694" ht="15">
      <c r="D2694" s="121"/>
    </row>
    <row r="2695" ht="15">
      <c r="D2695" s="121"/>
    </row>
    <row r="2696" ht="15">
      <c r="D2696" s="121"/>
    </row>
    <row r="2697" ht="15">
      <c r="D2697" s="121"/>
    </row>
    <row r="2698" ht="15">
      <c r="D2698" s="121"/>
    </row>
    <row r="2699" ht="15">
      <c r="D2699" s="121"/>
    </row>
    <row r="2700" ht="15">
      <c r="D2700" s="121"/>
    </row>
    <row r="2701" ht="15">
      <c r="D2701" s="121"/>
    </row>
    <row r="2702" ht="15">
      <c r="D2702" s="121"/>
    </row>
    <row r="2703" ht="15">
      <c r="D2703" s="121"/>
    </row>
    <row r="2704" ht="15">
      <c r="D2704" s="121"/>
    </row>
    <row r="2705" ht="15">
      <c r="D2705" s="121"/>
    </row>
    <row r="2706" ht="15">
      <c r="D2706" s="121"/>
    </row>
    <row r="2707" ht="15">
      <c r="D2707" s="121"/>
    </row>
    <row r="2708" ht="15">
      <c r="D2708" s="121"/>
    </row>
    <row r="2709" ht="15">
      <c r="D2709" s="121"/>
    </row>
    <row r="2710" ht="15">
      <c r="D2710" s="121"/>
    </row>
    <row r="2711" ht="15">
      <c r="D2711" s="121"/>
    </row>
    <row r="2712" ht="15">
      <c r="D2712" s="121"/>
    </row>
    <row r="2713" ht="15">
      <c r="D2713" s="121"/>
    </row>
    <row r="2714" ht="15">
      <c r="D2714" s="121"/>
    </row>
    <row r="2715" ht="15">
      <c r="D2715" s="121"/>
    </row>
    <row r="2716" ht="15">
      <c r="D2716" s="121"/>
    </row>
    <row r="2717" ht="15">
      <c r="D2717" s="121"/>
    </row>
    <row r="2718" ht="15">
      <c r="D2718" s="121"/>
    </row>
    <row r="2719" ht="15">
      <c r="D2719" s="121"/>
    </row>
    <row r="2720" ht="15">
      <c r="D2720" s="121"/>
    </row>
    <row r="2721" ht="15">
      <c r="D2721" s="121"/>
    </row>
    <row r="2722" ht="15">
      <c r="D2722" s="121"/>
    </row>
    <row r="2723" ht="15">
      <c r="D2723" s="121"/>
    </row>
    <row r="2724" ht="15">
      <c r="D2724" s="121"/>
    </row>
    <row r="2725" ht="15">
      <c r="D2725" s="121"/>
    </row>
    <row r="2726" ht="15">
      <c r="D2726" s="121"/>
    </row>
    <row r="2727" ht="15">
      <c r="D2727" s="121"/>
    </row>
    <row r="2728" ht="15">
      <c r="D2728" s="121"/>
    </row>
    <row r="2729" ht="15">
      <c r="D2729" s="121"/>
    </row>
    <row r="2730" ht="15">
      <c r="D2730" s="121"/>
    </row>
    <row r="2731" ht="15">
      <c r="D2731" s="121"/>
    </row>
    <row r="2732" ht="15">
      <c r="D2732" s="121"/>
    </row>
    <row r="2733" ht="15">
      <c r="D2733" s="121"/>
    </row>
    <row r="2734" ht="15">
      <c r="D2734" s="121"/>
    </row>
    <row r="2735" ht="15">
      <c r="D2735" s="121"/>
    </row>
    <row r="2736" ht="15">
      <c r="D2736" s="121"/>
    </row>
    <row r="2737" ht="15">
      <c r="D2737" s="121"/>
    </row>
    <row r="2738" ht="15">
      <c r="D2738" s="121"/>
    </row>
    <row r="2739" ht="15">
      <c r="D2739" s="121"/>
    </row>
    <row r="2740" ht="15">
      <c r="D2740" s="121"/>
    </row>
    <row r="2741" ht="15">
      <c r="D2741" s="121"/>
    </row>
    <row r="2742" ht="15">
      <c r="D2742" s="121"/>
    </row>
    <row r="2743" ht="15">
      <c r="D2743" s="121"/>
    </row>
    <row r="2744" ht="15">
      <c r="D2744" s="121"/>
    </row>
    <row r="2745" ht="15">
      <c r="D2745" s="121"/>
    </row>
    <row r="2746" ht="15">
      <c r="D2746" s="121"/>
    </row>
    <row r="2747" ht="15">
      <c r="D2747" s="121"/>
    </row>
    <row r="2748" ht="15">
      <c r="D2748" s="121"/>
    </row>
    <row r="2749" ht="15">
      <c r="D2749" s="121"/>
    </row>
    <row r="2750" ht="15">
      <c r="D2750" s="121"/>
    </row>
    <row r="2751" ht="15">
      <c r="D2751" s="121"/>
    </row>
    <row r="2752" ht="15">
      <c r="D2752" s="121"/>
    </row>
    <row r="2753" ht="15">
      <c r="D2753" s="121"/>
    </row>
    <row r="2754" ht="15">
      <c r="D2754" s="121"/>
    </row>
    <row r="2755" ht="15">
      <c r="D2755" s="121"/>
    </row>
    <row r="2756" ht="15">
      <c r="D2756" s="121"/>
    </row>
    <row r="2757" ht="15">
      <c r="D2757" s="121"/>
    </row>
    <row r="2758" ht="15">
      <c r="D2758" s="121"/>
    </row>
    <row r="2759" ht="15">
      <c r="D2759" s="121"/>
    </row>
    <row r="2760" ht="15">
      <c r="D2760" s="121"/>
    </row>
    <row r="2761" ht="15">
      <c r="D2761" s="121"/>
    </row>
    <row r="2762" ht="15">
      <c r="D2762" s="121"/>
    </row>
    <row r="2763" ht="15">
      <c r="D2763" s="121"/>
    </row>
    <row r="2764" ht="15">
      <c r="D2764" s="121"/>
    </row>
    <row r="2765" ht="15">
      <c r="D2765" s="121"/>
    </row>
    <row r="2766" ht="15">
      <c r="D2766" s="121"/>
    </row>
    <row r="2767" ht="15">
      <c r="D2767" s="121"/>
    </row>
    <row r="2768" ht="15">
      <c r="D2768" s="121"/>
    </row>
    <row r="2769" ht="15">
      <c r="D2769" s="121"/>
    </row>
    <row r="2770" ht="15">
      <c r="D2770" s="121"/>
    </row>
    <row r="2771" ht="15">
      <c r="D2771" s="121"/>
    </row>
    <row r="2772" ht="15">
      <c r="D2772" s="121"/>
    </row>
    <row r="2773" ht="15">
      <c r="D2773" s="121"/>
    </row>
    <row r="2774" ht="15">
      <c r="D2774" s="121"/>
    </row>
    <row r="2775" ht="15">
      <c r="D2775" s="121"/>
    </row>
    <row r="2776" ht="15">
      <c r="D2776" s="121"/>
    </row>
    <row r="2777" ht="15">
      <c r="D2777" s="121"/>
    </row>
    <row r="2778" ht="15">
      <c r="D2778" s="121"/>
    </row>
    <row r="2779" ht="15">
      <c r="D2779" s="121"/>
    </row>
    <row r="2780" ht="15">
      <c r="D2780" s="121"/>
    </row>
    <row r="2781" ht="15">
      <c r="D2781" s="121"/>
    </row>
    <row r="2782" ht="15">
      <c r="D2782" s="121"/>
    </row>
    <row r="2783" ht="15">
      <c r="D2783" s="121"/>
    </row>
    <row r="2784" ht="15">
      <c r="D2784" s="121"/>
    </row>
    <row r="2785" ht="15">
      <c r="D2785" s="121"/>
    </row>
    <row r="2786" ht="15">
      <c r="D2786" s="121"/>
    </row>
    <row r="2787" ht="15">
      <c r="D2787" s="121"/>
    </row>
    <row r="2788" ht="15">
      <c r="D2788" s="121"/>
    </row>
    <row r="2789" ht="15">
      <c r="D2789" s="121"/>
    </row>
    <row r="2790" ht="15">
      <c r="D2790" s="121"/>
    </row>
    <row r="2791" ht="15">
      <c r="D2791" s="121"/>
    </row>
    <row r="2792" ht="15">
      <c r="D2792" s="121"/>
    </row>
    <row r="2793" ht="15">
      <c r="D2793" s="121"/>
    </row>
    <row r="2794" ht="15">
      <c r="D2794" s="121"/>
    </row>
    <row r="2795" ht="15">
      <c r="D2795" s="121"/>
    </row>
    <row r="2796" ht="15">
      <c r="D2796" s="121"/>
    </row>
    <row r="2797" ht="15">
      <c r="D2797" s="121"/>
    </row>
    <row r="2798" ht="15">
      <c r="D2798" s="121"/>
    </row>
    <row r="2799" ht="15">
      <c r="D2799" s="121"/>
    </row>
    <row r="2800" ht="15">
      <c r="D2800" s="121"/>
    </row>
    <row r="2801" ht="15">
      <c r="D2801" s="121"/>
    </row>
    <row r="2802" ht="15">
      <c r="D2802" s="121"/>
    </row>
    <row r="2803" ht="15">
      <c r="D2803" s="121"/>
    </row>
    <row r="2804" ht="15">
      <c r="D2804" s="121"/>
    </row>
    <row r="2805" ht="15">
      <c r="D2805" s="121"/>
    </row>
    <row r="2806" ht="15">
      <c r="D2806" s="121"/>
    </row>
    <row r="2807" ht="15">
      <c r="D2807" s="121"/>
    </row>
    <row r="2808" ht="15">
      <c r="D2808" s="121"/>
    </row>
    <row r="2809" ht="15">
      <c r="D2809" s="121"/>
    </row>
    <row r="2810" ht="15">
      <c r="D2810" s="121"/>
    </row>
    <row r="2811" ht="15">
      <c r="D2811" s="121"/>
    </row>
    <row r="2812" ht="15">
      <c r="D2812" s="121"/>
    </row>
    <row r="2813" ht="15">
      <c r="D2813" s="121"/>
    </row>
    <row r="2814" ht="15">
      <c r="D2814" s="121"/>
    </row>
    <row r="2815" ht="15">
      <c r="D2815" s="121"/>
    </row>
    <row r="2816" ht="15">
      <c r="D2816" s="121"/>
    </row>
    <row r="2817" ht="15">
      <c r="D2817" s="121"/>
    </row>
    <row r="2818" ht="15">
      <c r="D2818" s="121"/>
    </row>
    <row r="2819" ht="15">
      <c r="D2819" s="121"/>
    </row>
    <row r="2820" ht="15">
      <c r="D2820" s="121"/>
    </row>
    <row r="2821" ht="15">
      <c r="D2821" s="121"/>
    </row>
    <row r="2822" ht="15">
      <c r="D2822" s="121"/>
    </row>
    <row r="2823" ht="15">
      <c r="D2823" s="121"/>
    </row>
    <row r="2824" ht="15">
      <c r="D2824" s="121"/>
    </row>
    <row r="2825" ht="15">
      <c r="D2825" s="121"/>
    </row>
    <row r="2826" ht="15">
      <c r="D2826" s="121"/>
    </row>
    <row r="2827" ht="15">
      <c r="D2827" s="121"/>
    </row>
    <row r="2828" ht="15">
      <c r="D2828" s="121"/>
    </row>
    <row r="2829" ht="15">
      <c r="D2829" s="121"/>
    </row>
    <row r="2830" ht="15">
      <c r="D2830" s="121"/>
    </row>
    <row r="2831" ht="15">
      <c r="D2831" s="121"/>
    </row>
    <row r="2832" ht="15">
      <c r="D2832" s="121"/>
    </row>
    <row r="2833" ht="15">
      <c r="D2833" s="121"/>
    </row>
    <row r="2834" ht="15">
      <c r="D2834" s="121"/>
    </row>
    <row r="2835" ht="15">
      <c r="D2835" s="121"/>
    </row>
    <row r="2836" ht="15">
      <c r="D2836" s="121"/>
    </row>
    <row r="2837" ht="15">
      <c r="D2837" s="121"/>
    </row>
    <row r="2838" ht="15">
      <c r="D2838" s="121"/>
    </row>
    <row r="2839" ht="15">
      <c r="D2839" s="121"/>
    </row>
    <row r="2840" ht="15">
      <c r="D2840" s="121"/>
    </row>
    <row r="2841" ht="15">
      <c r="D2841" s="121"/>
    </row>
    <row r="2842" ht="15">
      <c r="D2842" s="121"/>
    </row>
    <row r="2843" ht="15">
      <c r="D2843" s="121"/>
    </row>
    <row r="2844" ht="15">
      <c r="D2844" s="121"/>
    </row>
    <row r="2845" ht="15">
      <c r="D2845" s="121"/>
    </row>
    <row r="2846" ht="15">
      <c r="D2846" s="121"/>
    </row>
    <row r="2847" ht="15">
      <c r="D2847" s="121"/>
    </row>
    <row r="2848" ht="15">
      <c r="D2848" s="121"/>
    </row>
    <row r="2849" ht="15">
      <c r="D2849" s="121"/>
    </row>
    <row r="2850" ht="15">
      <c r="D2850" s="121"/>
    </row>
    <row r="2851" ht="15">
      <c r="D2851" s="121"/>
    </row>
    <row r="2852" ht="15">
      <c r="D2852" s="121"/>
    </row>
    <row r="2853" ht="15">
      <c r="D2853" s="121"/>
    </row>
    <row r="2854" ht="15">
      <c r="D2854" s="121"/>
    </row>
    <row r="2855" ht="15">
      <c r="D2855" s="121"/>
    </row>
    <row r="2856" ht="15">
      <c r="D2856" s="121"/>
    </row>
    <row r="2857" ht="15">
      <c r="D2857" s="121"/>
    </row>
    <row r="2858" ht="15">
      <c r="D2858" s="121"/>
    </row>
    <row r="2859" ht="15">
      <c r="D2859" s="121"/>
    </row>
    <row r="2860" ht="15">
      <c r="D2860" s="121"/>
    </row>
    <row r="2861" ht="15">
      <c r="D2861" s="121"/>
    </row>
    <row r="2862" ht="15">
      <c r="D2862" s="121"/>
    </row>
    <row r="2863" ht="15">
      <c r="D2863" s="121"/>
    </row>
    <row r="2864" ht="15">
      <c r="D2864" s="121"/>
    </row>
    <row r="2865" ht="15">
      <c r="D2865" s="121"/>
    </row>
    <row r="2866" ht="15">
      <c r="D2866" s="121"/>
    </row>
    <row r="2867" ht="15">
      <c r="D2867" s="121"/>
    </row>
    <row r="2868" ht="15">
      <c r="D2868" s="121"/>
    </row>
    <row r="2869" ht="15">
      <c r="D2869" s="121"/>
    </row>
    <row r="2870" ht="15">
      <c r="D2870" s="121"/>
    </row>
    <row r="2871" ht="15">
      <c r="D2871" s="121"/>
    </row>
    <row r="2872" ht="15">
      <c r="D2872" s="121"/>
    </row>
    <row r="2873" ht="15">
      <c r="D2873" s="121"/>
    </row>
    <row r="2874" ht="15">
      <c r="D2874" s="121"/>
    </row>
    <row r="2875" ht="15">
      <c r="D2875" s="121"/>
    </row>
    <row r="2876" ht="15">
      <c r="D2876" s="121"/>
    </row>
    <row r="2877" ht="15">
      <c r="D2877" s="121"/>
    </row>
    <row r="2878" ht="15">
      <c r="D2878" s="121"/>
    </row>
    <row r="2879" ht="15">
      <c r="D2879" s="121"/>
    </row>
    <row r="2880" ht="15">
      <c r="D2880" s="121"/>
    </row>
    <row r="2881" ht="15">
      <c r="D2881" s="121"/>
    </row>
    <row r="2882" ht="15">
      <c r="D2882" s="121"/>
    </row>
    <row r="2883" ht="15">
      <c r="D2883" s="121"/>
    </row>
    <row r="2884" ht="15">
      <c r="D2884" s="121"/>
    </row>
    <row r="2885" ht="15">
      <c r="D2885" s="121"/>
    </row>
    <row r="2886" ht="15">
      <c r="D2886" s="121"/>
    </row>
    <row r="2887" ht="15">
      <c r="D2887" s="121"/>
    </row>
    <row r="2888" ht="15">
      <c r="D2888" s="121"/>
    </row>
    <row r="2889" ht="15">
      <c r="D2889" s="121"/>
    </row>
    <row r="2890" ht="15">
      <c r="D2890" s="121"/>
    </row>
    <row r="2891" ht="15">
      <c r="D2891" s="121"/>
    </row>
    <row r="2892" ht="15">
      <c r="D2892" s="121"/>
    </row>
    <row r="2893" ht="15">
      <c r="D2893" s="121"/>
    </row>
    <row r="2894" ht="15">
      <c r="D2894" s="121"/>
    </row>
    <row r="2895" ht="15">
      <c r="D2895" s="121"/>
    </row>
    <row r="2896" ht="15">
      <c r="D2896" s="121"/>
    </row>
    <row r="2897" ht="15">
      <c r="D2897" s="121"/>
    </row>
    <row r="2898" ht="15">
      <c r="D2898" s="121"/>
    </row>
    <row r="2899" ht="15">
      <c r="D2899" s="121"/>
    </row>
    <row r="2900" ht="15">
      <c r="D2900" s="121"/>
    </row>
    <row r="2901" ht="15">
      <c r="D2901" s="121"/>
    </row>
    <row r="2902" ht="15">
      <c r="D2902" s="121"/>
    </row>
    <row r="2903" ht="15">
      <c r="D2903" s="121"/>
    </row>
    <row r="2904" ht="15">
      <c r="D2904" s="121"/>
    </row>
    <row r="2905" ht="15">
      <c r="D2905" s="121"/>
    </row>
    <row r="2906" ht="15">
      <c r="D2906" s="121"/>
    </row>
    <row r="2907" ht="15">
      <c r="D2907" s="121"/>
    </row>
    <row r="2908" ht="15">
      <c r="D2908" s="121"/>
    </row>
    <row r="2909" ht="15">
      <c r="D2909" s="121"/>
    </row>
    <row r="2910" ht="15">
      <c r="D2910" s="121"/>
    </row>
    <row r="2911" ht="15">
      <c r="D2911" s="121"/>
    </row>
    <row r="2912" ht="15">
      <c r="D2912" s="121"/>
    </row>
    <row r="2913" ht="15">
      <c r="D2913" s="121"/>
    </row>
    <row r="2914" ht="15">
      <c r="D2914" s="121"/>
    </row>
    <row r="2915" ht="15">
      <c r="D2915" s="121"/>
    </row>
    <row r="2916" ht="15">
      <c r="D2916" s="121"/>
    </row>
    <row r="2917" ht="15">
      <c r="D2917" s="121"/>
    </row>
    <row r="2918" ht="15">
      <c r="D2918" s="121"/>
    </row>
    <row r="2919" ht="15">
      <c r="D2919" s="121"/>
    </row>
    <row r="2920" ht="15">
      <c r="D2920" s="121"/>
    </row>
    <row r="2921" ht="15">
      <c r="D2921" s="121"/>
    </row>
    <row r="2922" ht="15">
      <c r="D2922" s="121"/>
    </row>
    <row r="2923" ht="15">
      <c r="D2923" s="121"/>
    </row>
    <row r="2924" ht="15">
      <c r="D2924" s="121"/>
    </row>
    <row r="2925" ht="15">
      <c r="D2925" s="121"/>
    </row>
    <row r="2926" ht="15">
      <c r="D2926" s="121"/>
    </row>
    <row r="2927" ht="15">
      <c r="D2927" s="121"/>
    </row>
    <row r="2928" ht="15">
      <c r="D2928" s="121"/>
    </row>
    <row r="2929" ht="15">
      <c r="D2929" s="121"/>
    </row>
    <row r="2930" ht="15">
      <c r="D2930" s="121"/>
    </row>
    <row r="2931" ht="15">
      <c r="D2931" s="121"/>
    </row>
    <row r="2932" ht="15">
      <c r="D2932" s="121"/>
    </row>
    <row r="2933" ht="15">
      <c r="D2933" s="121"/>
    </row>
    <row r="2934" ht="15">
      <c r="D2934" s="121"/>
    </row>
    <row r="2935" ht="15">
      <c r="D2935" s="121"/>
    </row>
    <row r="2936" ht="15">
      <c r="D2936" s="121"/>
    </row>
    <row r="2937" ht="15">
      <c r="D2937" s="121"/>
    </row>
    <row r="2938" ht="15">
      <c r="D2938" s="121"/>
    </row>
    <row r="2939" ht="15">
      <c r="D2939" s="121"/>
    </row>
    <row r="2940" ht="15">
      <c r="D2940" s="121"/>
    </row>
    <row r="2941" ht="15">
      <c r="D2941" s="121"/>
    </row>
    <row r="2942" ht="15">
      <c r="D2942" s="121"/>
    </row>
    <row r="2943" ht="15">
      <c r="D2943" s="121"/>
    </row>
    <row r="2944" ht="15">
      <c r="D2944" s="121"/>
    </row>
    <row r="2945" ht="15">
      <c r="D2945" s="121"/>
    </row>
    <row r="2946" ht="15">
      <c r="D2946" s="121"/>
    </row>
    <row r="2947" ht="15">
      <c r="D2947" s="121"/>
    </row>
    <row r="2948" ht="15">
      <c r="D2948" s="121"/>
    </row>
    <row r="2949" ht="15">
      <c r="D2949" s="121"/>
    </row>
    <row r="2950" ht="15">
      <c r="D2950" s="121"/>
    </row>
    <row r="2951" ht="15">
      <c r="D2951" s="121"/>
    </row>
    <row r="2952" ht="15">
      <c r="D2952" s="121"/>
    </row>
    <row r="2953" ht="15">
      <c r="D2953" s="121"/>
    </row>
    <row r="2954" ht="15">
      <c r="D2954" s="121"/>
    </row>
    <row r="2955" ht="15">
      <c r="D2955" s="121"/>
    </row>
    <row r="2956" ht="15">
      <c r="D2956" s="121"/>
    </row>
    <row r="2957" ht="15">
      <c r="D2957" s="121"/>
    </row>
    <row r="2958" ht="15">
      <c r="D2958" s="121"/>
    </row>
    <row r="2959" ht="15">
      <c r="D2959" s="121"/>
    </row>
    <row r="2960" ht="15">
      <c r="D2960" s="121"/>
    </row>
    <row r="2961" ht="15">
      <c r="D2961" s="121"/>
    </row>
    <row r="2962" ht="15">
      <c r="D2962" s="121"/>
    </row>
    <row r="2963" ht="15">
      <c r="D2963" s="121"/>
    </row>
    <row r="2964" ht="15">
      <c r="D2964" s="121"/>
    </row>
    <row r="2965" ht="15">
      <c r="D2965" s="121"/>
    </row>
    <row r="2966" ht="15">
      <c r="D2966" s="121"/>
    </row>
    <row r="2967" ht="15">
      <c r="D2967" s="121"/>
    </row>
    <row r="2968" ht="15">
      <c r="D2968" s="121"/>
    </row>
    <row r="2969" ht="15">
      <c r="D2969" s="121"/>
    </row>
    <row r="2970" ht="15">
      <c r="D2970" s="121"/>
    </row>
    <row r="2971" ht="15">
      <c r="D2971" s="121"/>
    </row>
    <row r="2972" ht="15">
      <c r="D2972" s="121"/>
    </row>
    <row r="2973" ht="15">
      <c r="D2973" s="121"/>
    </row>
    <row r="2974" ht="15">
      <c r="D2974" s="121"/>
    </row>
    <row r="2975" ht="15">
      <c r="D2975" s="121"/>
    </row>
    <row r="2976" ht="15">
      <c r="D2976" s="121"/>
    </row>
    <row r="2977" ht="15">
      <c r="D2977" s="121"/>
    </row>
    <row r="2978" ht="15">
      <c r="D2978" s="121"/>
    </row>
    <row r="2979" ht="15">
      <c r="D2979" s="121"/>
    </row>
    <row r="2980" ht="15">
      <c r="D2980" s="121"/>
    </row>
    <row r="2981" ht="15">
      <c r="D2981" s="121"/>
    </row>
    <row r="2982" ht="15">
      <c r="D2982" s="121"/>
    </row>
    <row r="2983" ht="15">
      <c r="D2983" s="121"/>
    </row>
    <row r="2984" ht="15">
      <c r="D2984" s="121"/>
    </row>
    <row r="2985" ht="15">
      <c r="D2985" s="121"/>
    </row>
    <row r="2986" ht="15">
      <c r="D2986" s="121"/>
    </row>
    <row r="2987" ht="15">
      <c r="D2987" s="121"/>
    </row>
    <row r="2988" ht="15">
      <c r="D2988" s="121"/>
    </row>
    <row r="2989" ht="15">
      <c r="D2989" s="121"/>
    </row>
    <row r="2990" ht="15">
      <c r="D2990" s="121"/>
    </row>
    <row r="2991" ht="15">
      <c r="D2991" s="121"/>
    </row>
    <row r="2992" ht="15">
      <c r="D2992" s="121"/>
    </row>
    <row r="2993" ht="15">
      <c r="D2993" s="121"/>
    </row>
    <row r="2994" ht="15">
      <c r="D2994" s="121"/>
    </row>
    <row r="2995" ht="15">
      <c r="D2995" s="121"/>
    </row>
    <row r="2996" ht="15">
      <c r="D2996" s="121"/>
    </row>
    <row r="2997" ht="15">
      <c r="D2997" s="121"/>
    </row>
    <row r="2998" ht="15">
      <c r="D2998" s="121"/>
    </row>
    <row r="2999" ht="15">
      <c r="D2999" s="121"/>
    </row>
    <row r="3000" ht="15">
      <c r="D3000" s="121"/>
    </row>
    <row r="3001" ht="15">
      <c r="D3001" s="121"/>
    </row>
    <row r="3002" ht="15">
      <c r="D3002" s="121"/>
    </row>
    <row r="3003" ht="15">
      <c r="D3003" s="121"/>
    </row>
    <row r="3004" ht="15">
      <c r="D3004" s="121"/>
    </row>
    <row r="3005" ht="15">
      <c r="D3005" s="121"/>
    </row>
    <row r="3006" ht="15">
      <c r="D3006" s="121"/>
    </row>
    <row r="3007" ht="15">
      <c r="D3007" s="121"/>
    </row>
    <row r="3008" ht="15">
      <c r="D3008" s="121"/>
    </row>
    <row r="3009" ht="15">
      <c r="D3009" s="121"/>
    </row>
    <row r="3010" ht="15">
      <c r="D3010" s="121"/>
    </row>
    <row r="3011" ht="15">
      <c r="D3011" s="121"/>
    </row>
    <row r="3012" ht="15">
      <c r="D3012" s="121"/>
    </row>
    <row r="3013" ht="15">
      <c r="D3013" s="121"/>
    </row>
    <row r="3014" ht="15">
      <c r="D3014" s="121"/>
    </row>
    <row r="3015" ht="15">
      <c r="D3015" s="121"/>
    </row>
    <row r="3016" ht="15">
      <c r="D3016" s="121"/>
    </row>
    <row r="3017" ht="15">
      <c r="D3017" s="121"/>
    </row>
    <row r="3018" ht="15">
      <c r="D3018" s="121"/>
    </row>
    <row r="3019" ht="15">
      <c r="D3019" s="121"/>
    </row>
    <row r="3020" ht="15">
      <c r="D3020" s="121"/>
    </row>
    <row r="3021" ht="15">
      <c r="D3021" s="121"/>
    </row>
    <row r="3022" ht="15">
      <c r="D3022" s="121"/>
    </row>
    <row r="3023" ht="15">
      <c r="D3023" s="121"/>
    </row>
    <row r="3024" ht="15">
      <c r="D3024" s="121"/>
    </row>
    <row r="3025" ht="15">
      <c r="D3025" s="121"/>
    </row>
    <row r="3026" ht="15">
      <c r="D3026" s="121"/>
    </row>
    <row r="3027" ht="15">
      <c r="D3027" s="121"/>
    </row>
    <row r="3028" ht="15">
      <c r="D3028" s="121"/>
    </row>
    <row r="3029" ht="15">
      <c r="D3029" s="121"/>
    </row>
    <row r="3030" ht="15">
      <c r="D3030" s="121"/>
    </row>
    <row r="3031" ht="15">
      <c r="D3031" s="121"/>
    </row>
    <row r="3032" ht="15">
      <c r="D3032" s="121"/>
    </row>
    <row r="3033" ht="15">
      <c r="D3033" s="121"/>
    </row>
    <row r="3034" ht="15">
      <c r="D3034" s="121"/>
    </row>
    <row r="3035" ht="15">
      <c r="D3035" s="121"/>
    </row>
    <row r="3036" ht="15">
      <c r="D3036" s="121"/>
    </row>
    <row r="3037" ht="15">
      <c r="D3037" s="121"/>
    </row>
    <row r="3038" ht="15">
      <c r="D3038" s="121"/>
    </row>
    <row r="3039" ht="15">
      <c r="D3039" s="121"/>
    </row>
    <row r="3040" ht="15">
      <c r="D3040" s="121"/>
    </row>
    <row r="3041" ht="15">
      <c r="D3041" s="121"/>
    </row>
    <row r="3042" ht="15">
      <c r="D3042" s="121"/>
    </row>
    <row r="3043" ht="15">
      <c r="D3043" s="121"/>
    </row>
    <row r="3044" ht="15">
      <c r="D3044" s="121"/>
    </row>
    <row r="3045" ht="15">
      <c r="D3045" s="121"/>
    </row>
    <row r="3046" ht="15">
      <c r="D3046" s="121"/>
    </row>
    <row r="3047" ht="15">
      <c r="D3047" s="121"/>
    </row>
    <row r="3048" ht="15">
      <c r="D3048" s="121"/>
    </row>
    <row r="3049" ht="15">
      <c r="D3049" s="121"/>
    </row>
    <row r="3050" ht="15">
      <c r="D3050" s="121"/>
    </row>
    <row r="3051" ht="15">
      <c r="D3051" s="121"/>
    </row>
    <row r="3052" ht="15">
      <c r="D3052" s="121"/>
    </row>
    <row r="3053" ht="15">
      <c r="D3053" s="121"/>
    </row>
    <row r="3054" ht="15">
      <c r="D3054" s="121"/>
    </row>
    <row r="3055" ht="15">
      <c r="D3055" s="121"/>
    </row>
    <row r="3056" ht="15">
      <c r="D3056" s="121"/>
    </row>
    <row r="3057" ht="15">
      <c r="D3057" s="121"/>
    </row>
    <row r="3058" ht="15">
      <c r="D3058" s="121"/>
    </row>
    <row r="3059" ht="15">
      <c r="D3059" s="121"/>
    </row>
    <row r="3060" ht="15">
      <c r="D3060" s="121"/>
    </row>
    <row r="3061" ht="15">
      <c r="D3061" s="121"/>
    </row>
    <row r="3062" ht="15">
      <c r="D3062" s="121"/>
    </row>
    <row r="3063" ht="15">
      <c r="D3063" s="121"/>
    </row>
    <row r="3064" ht="15">
      <c r="D3064" s="121"/>
    </row>
    <row r="3065" ht="15">
      <c r="D3065" s="121"/>
    </row>
    <row r="3066" ht="15">
      <c r="D3066" s="121"/>
    </row>
    <row r="3067" ht="15">
      <c r="D3067" s="121"/>
    </row>
    <row r="3068" ht="15">
      <c r="D3068" s="121"/>
    </row>
    <row r="3069" ht="15">
      <c r="D3069" s="121"/>
    </row>
    <row r="3070" ht="15">
      <c r="D3070" s="121"/>
    </row>
    <row r="3071" ht="15">
      <c r="D3071" s="121"/>
    </row>
    <row r="3072" ht="15">
      <c r="D3072" s="121"/>
    </row>
    <row r="3073" ht="15">
      <c r="D3073" s="121"/>
    </row>
    <row r="3074" ht="15">
      <c r="D3074" s="121"/>
    </row>
    <row r="3075" ht="15">
      <c r="D3075" s="121"/>
    </row>
    <row r="3076" ht="15">
      <c r="D3076" s="121"/>
    </row>
    <row r="3077" ht="15">
      <c r="D3077" s="121"/>
    </row>
    <row r="3078" ht="15">
      <c r="D3078" s="121"/>
    </row>
    <row r="3079" ht="15">
      <c r="D3079" s="121"/>
    </row>
    <row r="3080" ht="15">
      <c r="D3080" s="121"/>
    </row>
    <row r="3081" ht="15">
      <c r="D3081" s="121"/>
    </row>
    <row r="3082" ht="15">
      <c r="D3082" s="121"/>
    </row>
    <row r="3083" ht="15">
      <c r="D3083" s="121"/>
    </row>
    <row r="3084" ht="15">
      <c r="D3084" s="121"/>
    </row>
    <row r="3085" ht="15">
      <c r="D3085" s="121"/>
    </row>
    <row r="3086" ht="15">
      <c r="D3086" s="121"/>
    </row>
    <row r="3087" ht="15">
      <c r="D3087" s="121"/>
    </row>
    <row r="3088" ht="15">
      <c r="D3088" s="121"/>
    </row>
    <row r="3089" ht="15">
      <c r="D3089" s="121"/>
    </row>
    <row r="3090" ht="15">
      <c r="D3090" s="121"/>
    </row>
    <row r="3091" ht="15">
      <c r="D3091" s="121"/>
    </row>
    <row r="3092" ht="15">
      <c r="D3092" s="121"/>
    </row>
    <row r="3093" ht="15">
      <c r="D3093" s="121"/>
    </row>
    <row r="3094" ht="15">
      <c r="D3094" s="121"/>
    </row>
    <row r="3095" ht="15">
      <c r="D3095" s="121"/>
    </row>
    <row r="3096" ht="15">
      <c r="D3096" s="121"/>
    </row>
    <row r="3097" ht="15">
      <c r="D3097" s="121"/>
    </row>
    <row r="3098" ht="15">
      <c r="D3098" s="121"/>
    </row>
    <row r="3099" ht="15">
      <c r="D3099" s="121"/>
    </row>
    <row r="3100" ht="15">
      <c r="D3100" s="121"/>
    </row>
    <row r="3101" ht="15">
      <c r="D3101" s="121"/>
    </row>
    <row r="3102" ht="15">
      <c r="D3102" s="121"/>
    </row>
    <row r="3103" ht="15">
      <c r="D3103" s="121"/>
    </row>
    <row r="3104" ht="15">
      <c r="D3104" s="121"/>
    </row>
    <row r="3105" ht="15">
      <c r="D3105" s="121"/>
    </row>
    <row r="3106" ht="15">
      <c r="D3106" s="121"/>
    </row>
    <row r="3107" ht="15">
      <c r="D3107" s="121"/>
    </row>
    <row r="3108" ht="15">
      <c r="D3108" s="121"/>
    </row>
    <row r="3109" ht="15">
      <c r="D3109" s="121"/>
    </row>
    <row r="3110" ht="15">
      <c r="D3110" s="121"/>
    </row>
    <row r="3111" ht="15">
      <c r="D3111" s="121"/>
    </row>
    <row r="3112" ht="15">
      <c r="D3112" s="121"/>
    </row>
    <row r="3113" ht="15">
      <c r="D3113" s="121"/>
    </row>
    <row r="3114" ht="15">
      <c r="D3114" s="121"/>
    </row>
    <row r="3115" ht="15">
      <c r="D3115" s="121"/>
    </row>
    <row r="3116" ht="15">
      <c r="D3116" s="121"/>
    </row>
    <row r="3117" ht="15">
      <c r="D3117" s="121"/>
    </row>
    <row r="3118" ht="15">
      <c r="D3118" s="121"/>
    </row>
    <row r="3119" ht="15">
      <c r="D3119" s="121"/>
    </row>
    <row r="3120" ht="15">
      <c r="D3120" s="121"/>
    </row>
    <row r="3121" ht="15">
      <c r="D3121" s="121"/>
    </row>
    <row r="3122" ht="15">
      <c r="D3122" s="121"/>
    </row>
    <row r="3123" ht="15">
      <c r="D3123" s="121"/>
    </row>
    <row r="3124" ht="15">
      <c r="D3124" s="121"/>
    </row>
    <row r="3125" ht="15">
      <c r="D3125" s="121"/>
    </row>
    <row r="3126" ht="15">
      <c r="D3126" s="121"/>
    </row>
    <row r="3127" ht="15">
      <c r="D3127" s="121"/>
    </row>
    <row r="3128" ht="15">
      <c r="D3128" s="121"/>
    </row>
    <row r="3129" ht="15">
      <c r="D3129" s="121"/>
    </row>
    <row r="3130" ht="15">
      <c r="D3130" s="121"/>
    </row>
    <row r="3131" ht="15">
      <c r="D3131" s="121"/>
    </row>
    <row r="3132" ht="15">
      <c r="D3132" s="121"/>
    </row>
    <row r="3133" ht="15">
      <c r="D3133" s="121"/>
    </row>
    <row r="3134" ht="15">
      <c r="D3134" s="121"/>
    </row>
    <row r="3135" ht="15">
      <c r="D3135" s="121"/>
    </row>
    <row r="3136" ht="15">
      <c r="D3136" s="121"/>
    </row>
    <row r="3137" ht="15">
      <c r="D3137" s="121"/>
    </row>
    <row r="3138" ht="15">
      <c r="D3138" s="121"/>
    </row>
    <row r="3139" ht="15">
      <c r="D3139" s="121"/>
    </row>
    <row r="3140" ht="15">
      <c r="D3140" s="121"/>
    </row>
    <row r="3141" ht="15">
      <c r="D3141" s="121"/>
    </row>
    <row r="3142" ht="15">
      <c r="D3142" s="121"/>
    </row>
    <row r="3143" ht="15">
      <c r="D3143" s="121"/>
    </row>
    <row r="3144" ht="15">
      <c r="D3144" s="121"/>
    </row>
    <row r="3145" ht="15">
      <c r="D3145" s="121"/>
    </row>
    <row r="3146" ht="15">
      <c r="D3146" s="121"/>
    </row>
    <row r="3147" ht="15">
      <c r="D3147" s="121"/>
    </row>
    <row r="3148" ht="15">
      <c r="D3148" s="121"/>
    </row>
    <row r="3149" ht="15">
      <c r="D3149" s="121"/>
    </row>
    <row r="3150" ht="15">
      <c r="D3150" s="121"/>
    </row>
    <row r="3151" ht="15">
      <c r="D3151" s="121"/>
    </row>
    <row r="3152" ht="15">
      <c r="D3152" s="121"/>
    </row>
    <row r="3153" ht="15">
      <c r="D3153" s="121"/>
    </row>
    <row r="3154" ht="15">
      <c r="D3154" s="121"/>
    </row>
    <row r="3155" ht="15">
      <c r="D3155" s="121"/>
    </row>
    <row r="3156" ht="15">
      <c r="D3156" s="121"/>
    </row>
    <row r="3157" ht="15">
      <c r="D3157" s="121"/>
    </row>
    <row r="3158" ht="15">
      <c r="D3158" s="121"/>
    </row>
    <row r="3159" ht="15">
      <c r="D3159" s="121"/>
    </row>
    <row r="3160" ht="15">
      <c r="D3160" s="121"/>
    </row>
    <row r="3161" ht="15">
      <c r="D3161" s="121"/>
    </row>
    <row r="3162" ht="15">
      <c r="D3162" s="121"/>
    </row>
    <row r="3163" ht="15">
      <c r="D3163" s="121"/>
    </row>
    <row r="3164" ht="15">
      <c r="D3164" s="121"/>
    </row>
    <row r="3165" ht="15">
      <c r="D3165" s="121"/>
    </row>
    <row r="3166" ht="15">
      <c r="D3166" s="121"/>
    </row>
    <row r="3167" ht="15">
      <c r="D3167" s="121"/>
    </row>
    <row r="3168" ht="15">
      <c r="D3168" s="121"/>
    </row>
    <row r="3169" ht="15">
      <c r="D3169" s="121"/>
    </row>
    <row r="3170" ht="15">
      <c r="D3170" s="121"/>
    </row>
    <row r="3171" ht="15">
      <c r="D3171" s="121"/>
    </row>
    <row r="3172" ht="15">
      <c r="D3172" s="121"/>
    </row>
    <row r="3173" ht="15">
      <c r="D3173" s="121"/>
    </row>
    <row r="3174" ht="15">
      <c r="D3174" s="121"/>
    </row>
    <row r="3175" ht="15">
      <c r="D3175" s="121"/>
    </row>
    <row r="3176" ht="15">
      <c r="D3176" s="121"/>
    </row>
    <row r="3177" ht="15">
      <c r="D3177" s="121"/>
    </row>
    <row r="3178" ht="15">
      <c r="D3178" s="121"/>
    </row>
    <row r="3179" ht="15">
      <c r="D3179" s="121"/>
    </row>
    <row r="3180" ht="15">
      <c r="D3180" s="121"/>
    </row>
    <row r="3181" ht="15">
      <c r="D3181" s="121"/>
    </row>
    <row r="3182" ht="15">
      <c r="D3182" s="121"/>
    </row>
    <row r="3183" ht="15">
      <c r="D3183" s="121"/>
    </row>
    <row r="3184" ht="15">
      <c r="D3184" s="121"/>
    </row>
    <row r="3185" ht="15">
      <c r="D3185" s="121"/>
    </row>
    <row r="3186" ht="15">
      <c r="D3186" s="121"/>
    </row>
    <row r="3187" ht="15">
      <c r="D3187" s="121"/>
    </row>
    <row r="3188" ht="15">
      <c r="D3188" s="121"/>
    </row>
    <row r="3189" ht="15">
      <c r="D3189" s="121"/>
    </row>
    <row r="3190" ht="15">
      <c r="D3190" s="121"/>
    </row>
    <row r="3191" ht="15">
      <c r="D3191" s="121"/>
    </row>
    <row r="3192" ht="15">
      <c r="D3192" s="121"/>
    </row>
    <row r="3193" ht="15">
      <c r="D3193" s="121"/>
    </row>
    <row r="3194" ht="15">
      <c r="D3194" s="121"/>
    </row>
    <row r="3195" ht="15">
      <c r="D3195" s="121"/>
    </row>
    <row r="3196" ht="15">
      <c r="D3196" s="121"/>
    </row>
    <row r="3197" ht="15">
      <c r="D3197" s="121"/>
    </row>
    <row r="3198" ht="15">
      <c r="D3198" s="121"/>
    </row>
    <row r="3199" ht="15">
      <c r="D3199" s="121"/>
    </row>
    <row r="3200" ht="15">
      <c r="D3200" s="121"/>
    </row>
    <row r="3201" ht="15">
      <c r="D3201" s="121"/>
    </row>
    <row r="3202" ht="15">
      <c r="D3202" s="121"/>
    </row>
    <row r="3203" ht="15">
      <c r="D3203" s="121"/>
    </row>
    <row r="3204" ht="15">
      <c r="D3204" s="121"/>
    </row>
    <row r="3205" ht="15">
      <c r="D3205" s="121"/>
    </row>
    <row r="3206" ht="15">
      <c r="D3206" s="121"/>
    </row>
    <row r="3207" ht="15">
      <c r="D3207" s="121"/>
    </row>
    <row r="3208" ht="15">
      <c r="D3208" s="121"/>
    </row>
    <row r="3209" ht="15">
      <c r="D3209" s="121"/>
    </row>
    <row r="3210" ht="15">
      <c r="D3210" s="121"/>
    </row>
    <row r="3211" ht="15">
      <c r="D3211" s="121"/>
    </row>
    <row r="3212" ht="15">
      <c r="D3212" s="121"/>
    </row>
    <row r="3213" ht="15">
      <c r="D3213" s="121"/>
    </row>
    <row r="3214" ht="15">
      <c r="D3214" s="121"/>
    </row>
    <row r="3215" ht="15">
      <c r="D3215" s="121"/>
    </row>
    <row r="3216" ht="15">
      <c r="D3216" s="121"/>
    </row>
    <row r="3217" ht="15">
      <c r="D3217" s="121"/>
    </row>
    <row r="3218" ht="15">
      <c r="D3218" s="121"/>
    </row>
    <row r="3219" ht="15">
      <c r="D3219" s="121"/>
    </row>
    <row r="3220" ht="15">
      <c r="D3220" s="121"/>
    </row>
    <row r="3221" ht="15">
      <c r="D3221" s="121"/>
    </row>
    <row r="3222" ht="15">
      <c r="D3222" s="121"/>
    </row>
    <row r="3223" ht="15">
      <c r="D3223" s="121"/>
    </row>
    <row r="3224" ht="15">
      <c r="D3224" s="121"/>
    </row>
    <row r="3225" ht="15">
      <c r="D3225" s="121"/>
    </row>
    <row r="3226" ht="15">
      <c r="D3226" s="121"/>
    </row>
    <row r="3227" ht="15">
      <c r="D3227" s="121"/>
    </row>
    <row r="3228" ht="15">
      <c r="D3228" s="121"/>
    </row>
    <row r="3229" ht="15">
      <c r="D3229" s="121"/>
    </row>
    <row r="3230" ht="15">
      <c r="D3230" s="121"/>
    </row>
    <row r="3231" ht="15">
      <c r="D3231" s="121"/>
    </row>
    <row r="3232" ht="15">
      <c r="D3232" s="121"/>
    </row>
    <row r="3233" ht="15">
      <c r="D3233" s="121"/>
    </row>
    <row r="3234" ht="15">
      <c r="D3234" s="121"/>
    </row>
    <row r="3235" ht="15">
      <c r="D3235" s="121"/>
    </row>
    <row r="3236" ht="15">
      <c r="D3236" s="121"/>
    </row>
    <row r="3237" ht="15">
      <c r="D3237" s="121"/>
    </row>
    <row r="3238" ht="15">
      <c r="D3238" s="121"/>
    </row>
    <row r="3239" ht="15">
      <c r="D3239" s="121"/>
    </row>
    <row r="3240" ht="15">
      <c r="D3240" s="121"/>
    </row>
    <row r="3241" ht="15">
      <c r="D3241" s="121"/>
    </row>
    <row r="3242" ht="15">
      <c r="D3242" s="121"/>
    </row>
    <row r="3243" ht="15">
      <c r="D3243" s="121"/>
    </row>
    <row r="3244" ht="15">
      <c r="D3244" s="121"/>
    </row>
    <row r="3245" ht="15">
      <c r="D3245" s="121"/>
    </row>
    <row r="3246" ht="15">
      <c r="D3246" s="121"/>
    </row>
    <row r="3247" ht="15">
      <c r="D3247" s="121"/>
    </row>
    <row r="3248" ht="15">
      <c r="D3248" s="121"/>
    </row>
    <row r="3249" ht="15">
      <c r="D3249" s="121"/>
    </row>
    <row r="3250" ht="15">
      <c r="D3250" s="121"/>
    </row>
    <row r="3251" ht="15">
      <c r="D3251" s="121"/>
    </row>
    <row r="3252" ht="15">
      <c r="D3252" s="121"/>
    </row>
    <row r="3253" ht="15">
      <c r="D3253" s="121"/>
    </row>
    <row r="3254" ht="15">
      <c r="D3254" s="121"/>
    </row>
    <row r="3255" ht="15">
      <c r="D3255" s="121"/>
    </row>
    <row r="3256" ht="15">
      <c r="D3256" s="121"/>
    </row>
    <row r="3257" ht="15">
      <c r="D3257" s="121"/>
    </row>
    <row r="3258" ht="15">
      <c r="D3258" s="121"/>
    </row>
    <row r="3259" ht="15">
      <c r="D3259" s="121"/>
    </row>
    <row r="3260" ht="15">
      <c r="D3260" s="121"/>
    </row>
    <row r="3261" ht="15">
      <c r="D3261" s="121"/>
    </row>
    <row r="3262" ht="15">
      <c r="D3262" s="121"/>
    </row>
    <row r="3263" ht="15">
      <c r="D3263" s="121"/>
    </row>
    <row r="3264" ht="15">
      <c r="D3264" s="121"/>
    </row>
    <row r="3265" ht="15">
      <c r="D3265" s="121"/>
    </row>
    <row r="3266" ht="15">
      <c r="D3266" s="121"/>
    </row>
    <row r="3267" ht="15">
      <c r="D3267" s="121"/>
    </row>
    <row r="3268" ht="15">
      <c r="D3268" s="121"/>
    </row>
    <row r="3269" ht="15">
      <c r="D3269" s="121"/>
    </row>
    <row r="3270" ht="15">
      <c r="D3270" s="121"/>
    </row>
    <row r="3271" ht="15">
      <c r="D3271" s="121"/>
    </row>
    <row r="3272" ht="15">
      <c r="D3272" s="121"/>
    </row>
    <row r="3273" ht="15">
      <c r="D3273" s="121"/>
    </row>
    <row r="3274" ht="15">
      <c r="D3274" s="121"/>
    </row>
    <row r="3275" ht="15">
      <c r="D3275" s="121"/>
    </row>
    <row r="3276" ht="15">
      <c r="D3276" s="121"/>
    </row>
    <row r="3277" ht="15">
      <c r="D3277" s="121"/>
    </row>
    <row r="3278" ht="15">
      <c r="D3278" s="121"/>
    </row>
    <row r="3279" ht="15">
      <c r="D3279" s="121"/>
    </row>
    <row r="3280" ht="15">
      <c r="D3280" s="121"/>
    </row>
    <row r="3281" ht="15">
      <c r="D3281" s="121"/>
    </row>
    <row r="3282" ht="15">
      <c r="D3282" s="121"/>
    </row>
    <row r="3283" ht="15">
      <c r="D3283" s="121"/>
    </row>
    <row r="3284" ht="15">
      <c r="D3284" s="121"/>
    </row>
    <row r="3285" ht="15">
      <c r="D3285" s="121"/>
    </row>
    <row r="3286" ht="15">
      <c r="D3286" s="121"/>
    </row>
    <row r="3287" ht="15">
      <c r="D3287" s="121"/>
    </row>
    <row r="3288" ht="15">
      <c r="D3288" s="121"/>
    </row>
    <row r="3289" ht="15">
      <c r="D3289" s="121"/>
    </row>
    <row r="3290" ht="15">
      <c r="D3290" s="121"/>
    </row>
    <row r="3291" ht="15">
      <c r="D3291" s="121"/>
    </row>
    <row r="3292" ht="15">
      <c r="D3292" s="121"/>
    </row>
    <row r="3293" ht="15">
      <c r="D3293" s="121"/>
    </row>
    <row r="3294" ht="15">
      <c r="D3294" s="121"/>
    </row>
    <row r="3295" ht="15">
      <c r="D3295" s="121"/>
    </row>
    <row r="3296" ht="15">
      <c r="D3296" s="121"/>
    </row>
    <row r="3297" ht="15">
      <c r="D3297" s="121"/>
    </row>
    <row r="3298" ht="15">
      <c r="D3298" s="121"/>
    </row>
    <row r="3299" ht="15">
      <c r="D3299" s="121"/>
    </row>
    <row r="3300" ht="15">
      <c r="D3300" s="121"/>
    </row>
    <row r="3301" ht="15">
      <c r="D3301" s="121"/>
    </row>
    <row r="3302" ht="15">
      <c r="D3302" s="121"/>
    </row>
    <row r="3303" ht="15">
      <c r="D3303" s="121"/>
    </row>
    <row r="3304" ht="15">
      <c r="D3304" s="121"/>
    </row>
    <row r="3305" ht="15">
      <c r="D3305" s="121"/>
    </row>
    <row r="3306" ht="15">
      <c r="D3306" s="121"/>
    </row>
    <row r="3307" ht="15">
      <c r="D3307" s="121"/>
    </row>
    <row r="3308" ht="15">
      <c r="D3308" s="121"/>
    </row>
    <row r="3309" ht="15">
      <c r="D3309" s="121"/>
    </row>
    <row r="3310" ht="15">
      <c r="D3310" s="121"/>
    </row>
    <row r="3311" ht="15">
      <c r="D3311" s="121"/>
    </row>
    <row r="3312" ht="15">
      <c r="D3312" s="121"/>
    </row>
    <row r="3313" ht="15">
      <c r="D3313" s="121"/>
    </row>
    <row r="3314" ht="15">
      <c r="D3314" s="121"/>
    </row>
    <row r="3315" ht="15">
      <c r="D3315" s="121"/>
    </row>
    <row r="3316" ht="15">
      <c r="D3316" s="121"/>
    </row>
    <row r="3317" ht="15">
      <c r="D3317" s="121"/>
    </row>
    <row r="3318" ht="15">
      <c r="D3318" s="121"/>
    </row>
    <row r="3319" ht="15">
      <c r="D3319" s="121"/>
    </row>
    <row r="3320" ht="15">
      <c r="D3320" s="121"/>
    </row>
    <row r="3321" ht="15">
      <c r="D3321" s="121"/>
    </row>
    <row r="3322" ht="15">
      <c r="D3322" s="121"/>
    </row>
    <row r="3323" ht="15">
      <c r="D3323" s="121"/>
    </row>
    <row r="3324" ht="15">
      <c r="D3324" s="121"/>
    </row>
    <row r="3325" ht="15">
      <c r="D3325" s="121"/>
    </row>
    <row r="3326" ht="15">
      <c r="D3326" s="121"/>
    </row>
    <row r="3327" ht="15">
      <c r="D3327" s="121"/>
    </row>
    <row r="3328" ht="15">
      <c r="D3328" s="121"/>
    </row>
    <row r="3329" ht="15">
      <c r="D3329" s="121"/>
    </row>
    <row r="3330" ht="15">
      <c r="D3330" s="121"/>
    </row>
    <row r="3331" ht="15">
      <c r="D3331" s="121"/>
    </row>
    <row r="3332" ht="15">
      <c r="D3332" s="121"/>
    </row>
    <row r="3333" ht="15">
      <c r="D3333" s="121"/>
    </row>
    <row r="3334" ht="15">
      <c r="D3334" s="121"/>
    </row>
    <row r="3335" ht="15">
      <c r="D3335" s="121"/>
    </row>
    <row r="3336" ht="15">
      <c r="D3336" s="121"/>
    </row>
    <row r="3337" ht="15">
      <c r="D3337" s="121"/>
    </row>
    <row r="3338" ht="15">
      <c r="D3338" s="121"/>
    </row>
    <row r="3339" ht="15">
      <c r="D3339" s="121"/>
    </row>
    <row r="3340" ht="15">
      <c r="D3340" s="121"/>
    </row>
    <row r="3341" ht="15">
      <c r="D3341" s="121"/>
    </row>
    <row r="3342" ht="15">
      <c r="D3342" s="121"/>
    </row>
    <row r="3343" ht="15">
      <c r="D3343" s="121"/>
    </row>
    <row r="3344" ht="15">
      <c r="D3344" s="121"/>
    </row>
    <row r="3345" ht="15">
      <c r="D3345" s="121"/>
    </row>
    <row r="3346" ht="15">
      <c r="D3346" s="121"/>
    </row>
    <row r="3347" ht="15">
      <c r="D3347" s="121"/>
    </row>
    <row r="3348" ht="15">
      <c r="D3348" s="121"/>
    </row>
    <row r="3349" ht="15">
      <c r="D3349" s="121"/>
    </row>
    <row r="3350" ht="15">
      <c r="D3350" s="121"/>
    </row>
    <row r="3351" ht="15">
      <c r="D3351" s="121"/>
    </row>
    <row r="3352" ht="15">
      <c r="D3352" s="121"/>
    </row>
    <row r="3353" ht="15">
      <c r="D3353" s="121"/>
    </row>
    <row r="3354" ht="15">
      <c r="D3354" s="121"/>
    </row>
    <row r="3355" ht="15">
      <c r="D3355" s="121"/>
    </row>
    <row r="3356" ht="15">
      <c r="D3356" s="121"/>
    </row>
    <row r="3357" ht="15">
      <c r="D3357" s="121"/>
    </row>
    <row r="3358" ht="15">
      <c r="D3358" s="121"/>
    </row>
    <row r="3359" ht="15">
      <c r="D3359" s="121"/>
    </row>
    <row r="3360" ht="15">
      <c r="D3360" s="121"/>
    </row>
    <row r="3361" ht="15">
      <c r="D3361" s="121"/>
    </row>
    <row r="3362" ht="15">
      <c r="D3362" s="121"/>
    </row>
    <row r="3363" ht="15">
      <c r="D3363" s="121"/>
    </row>
    <row r="3364" ht="15">
      <c r="D3364" s="121"/>
    </row>
    <row r="3365" ht="15">
      <c r="D3365" s="121"/>
    </row>
    <row r="3366" ht="15">
      <c r="D3366" s="121"/>
    </row>
    <row r="3367" ht="15">
      <c r="D3367" s="121"/>
    </row>
    <row r="3368" ht="15">
      <c r="D3368" s="121"/>
    </row>
    <row r="3369" ht="15">
      <c r="D3369" s="121"/>
    </row>
    <row r="3370" ht="15">
      <c r="D3370" s="121"/>
    </row>
    <row r="3371" ht="15">
      <c r="D3371" s="121"/>
    </row>
    <row r="3372" ht="15">
      <c r="D3372" s="121"/>
    </row>
    <row r="3373" ht="15">
      <c r="D3373" s="121"/>
    </row>
    <row r="3374" ht="15">
      <c r="D3374" s="121"/>
    </row>
    <row r="3375" ht="15">
      <c r="D3375" s="121"/>
    </row>
    <row r="3376" ht="15">
      <c r="D3376" s="121"/>
    </row>
    <row r="3377" ht="15">
      <c r="D3377" s="121"/>
    </row>
    <row r="3378" ht="15">
      <c r="D3378" s="121"/>
    </row>
    <row r="3379" ht="15">
      <c r="D3379" s="121"/>
    </row>
    <row r="3380" ht="15">
      <c r="D3380" s="121"/>
    </row>
    <row r="3381" ht="15">
      <c r="D3381" s="121"/>
    </row>
    <row r="3382" ht="15">
      <c r="D3382" s="121"/>
    </row>
    <row r="3383" ht="15">
      <c r="D3383" s="121"/>
    </row>
    <row r="3384" ht="15">
      <c r="D3384" s="121"/>
    </row>
    <row r="3385" ht="15">
      <c r="D3385" s="121"/>
    </row>
    <row r="3386" ht="15">
      <c r="D3386" s="121"/>
    </row>
    <row r="3387" ht="15">
      <c r="D3387" s="121"/>
    </row>
    <row r="3388" ht="15">
      <c r="D3388" s="121"/>
    </row>
    <row r="3389" ht="15">
      <c r="D3389" s="121"/>
    </row>
    <row r="3390" ht="15">
      <c r="D3390" s="121"/>
    </row>
    <row r="3391" ht="15">
      <c r="D3391" s="121"/>
    </row>
    <row r="3392" ht="15">
      <c r="D3392" s="121"/>
    </row>
    <row r="3393" ht="15">
      <c r="D3393" s="121"/>
    </row>
    <row r="3394" ht="15">
      <c r="D3394" s="121"/>
    </row>
    <row r="3395" ht="15">
      <c r="D3395" s="121"/>
    </row>
    <row r="3396" ht="15">
      <c r="D3396" s="121"/>
    </row>
    <row r="3397" ht="15">
      <c r="D3397" s="121"/>
    </row>
    <row r="3398" ht="15">
      <c r="D3398" s="121"/>
    </row>
    <row r="3399" ht="15">
      <c r="D3399" s="121"/>
    </row>
    <row r="3400" ht="15">
      <c r="D3400" s="121"/>
    </row>
    <row r="3401" ht="15">
      <c r="D3401" s="121"/>
    </row>
    <row r="3402" ht="15">
      <c r="D3402" s="121"/>
    </row>
    <row r="3403" ht="15">
      <c r="D3403" s="121"/>
    </row>
    <row r="3404" ht="15">
      <c r="D3404" s="121"/>
    </row>
    <row r="3405" ht="15">
      <c r="D3405" s="121"/>
    </row>
    <row r="3406" ht="15">
      <c r="D3406" s="121"/>
    </row>
    <row r="3407" ht="15">
      <c r="D3407" s="121"/>
    </row>
    <row r="3408" ht="15">
      <c r="D3408" s="121"/>
    </row>
    <row r="3409" ht="15">
      <c r="D3409" s="121"/>
    </row>
    <row r="3410" ht="15">
      <c r="D3410" s="121"/>
    </row>
    <row r="3411" ht="15">
      <c r="D3411" s="121"/>
    </row>
    <row r="3412" ht="15">
      <c r="D3412" s="121"/>
    </row>
    <row r="3413" ht="15">
      <c r="D3413" s="121"/>
    </row>
    <row r="3414" ht="15">
      <c r="D3414" s="121"/>
    </row>
    <row r="3415" ht="15">
      <c r="D3415" s="121"/>
    </row>
    <row r="3416" ht="15">
      <c r="D3416" s="121"/>
    </row>
    <row r="3417" ht="15">
      <c r="D3417" s="121"/>
    </row>
    <row r="3418" ht="15">
      <c r="D3418" s="121"/>
    </row>
    <row r="3419" ht="15">
      <c r="D3419" s="121"/>
    </row>
    <row r="3420" ht="15">
      <c r="D3420" s="121"/>
    </row>
    <row r="3421" ht="15">
      <c r="D3421" s="121"/>
    </row>
    <row r="3422" ht="15">
      <c r="D3422" s="121"/>
    </row>
    <row r="3423" ht="15">
      <c r="D3423" s="121"/>
    </row>
    <row r="3424" ht="15">
      <c r="D3424" s="121"/>
    </row>
    <row r="3425" ht="15">
      <c r="D3425" s="121"/>
    </row>
    <row r="3426" ht="15">
      <c r="D3426" s="121"/>
    </row>
    <row r="3427" ht="15">
      <c r="D3427" s="121"/>
    </row>
    <row r="3428" ht="15">
      <c r="D3428" s="121"/>
    </row>
    <row r="3429" ht="15">
      <c r="D3429" s="121"/>
    </row>
    <row r="3430" ht="15">
      <c r="D3430" s="121"/>
    </row>
    <row r="3431" ht="15">
      <c r="D3431" s="121"/>
    </row>
    <row r="3432" ht="15">
      <c r="D3432" s="121"/>
    </row>
    <row r="3433" ht="15">
      <c r="D3433" s="121"/>
    </row>
    <row r="3434" ht="15">
      <c r="D3434" s="121"/>
    </row>
    <row r="3435" ht="15">
      <c r="D3435" s="121"/>
    </row>
    <row r="3436" ht="15">
      <c r="D3436" s="121"/>
    </row>
    <row r="3437" ht="15">
      <c r="D3437" s="121"/>
    </row>
    <row r="3438" ht="15">
      <c r="D3438" s="121"/>
    </row>
    <row r="3439" ht="15">
      <c r="D3439" s="121"/>
    </row>
    <row r="3440" ht="15">
      <c r="D3440" s="121"/>
    </row>
    <row r="3441" ht="15">
      <c r="D3441" s="121"/>
    </row>
    <row r="3442" ht="15">
      <c r="D3442" s="121"/>
    </row>
    <row r="3443" ht="15">
      <c r="D3443" s="121"/>
    </row>
    <row r="3444" ht="15">
      <c r="D3444" s="121"/>
    </row>
    <row r="3445" ht="15">
      <c r="D3445" s="121"/>
    </row>
    <row r="3446" ht="15">
      <c r="D3446" s="121"/>
    </row>
    <row r="3447" ht="15">
      <c r="D3447" s="121"/>
    </row>
    <row r="3448" ht="15">
      <c r="D3448" s="121"/>
    </row>
    <row r="3449" ht="15">
      <c r="D3449" s="121"/>
    </row>
    <row r="3450" ht="15">
      <c r="D3450" s="121"/>
    </row>
    <row r="3451" ht="15">
      <c r="D3451" s="121"/>
    </row>
    <row r="3452" ht="15">
      <c r="D3452" s="121"/>
    </row>
    <row r="3453" ht="15">
      <c r="D3453" s="121"/>
    </row>
    <row r="3454" ht="15">
      <c r="D3454" s="121"/>
    </row>
    <row r="3455" ht="15">
      <c r="D3455" s="121"/>
    </row>
    <row r="3456" ht="15">
      <c r="D3456" s="121"/>
    </row>
    <row r="3457" ht="15">
      <c r="D3457" s="121"/>
    </row>
    <row r="3458" ht="15">
      <c r="D3458" s="121"/>
    </row>
    <row r="3459" ht="15">
      <c r="D3459" s="121"/>
    </row>
    <row r="3460" ht="15">
      <c r="D3460" s="121"/>
    </row>
    <row r="3461" ht="15">
      <c r="D3461" s="121"/>
    </row>
    <row r="3462" ht="15">
      <c r="D3462" s="121"/>
    </row>
    <row r="3463" ht="15">
      <c r="D3463" s="121"/>
    </row>
    <row r="3464" ht="15">
      <c r="D3464" s="121"/>
    </row>
    <row r="3465" ht="15">
      <c r="D3465" s="121"/>
    </row>
    <row r="3466" ht="15">
      <c r="D3466" s="121"/>
    </row>
    <row r="3467" ht="15">
      <c r="D3467" s="121"/>
    </row>
    <row r="3468" ht="15">
      <c r="D3468" s="121"/>
    </row>
    <row r="3469" ht="15">
      <c r="D3469" s="121"/>
    </row>
    <row r="3470" ht="15">
      <c r="D3470" s="121"/>
    </row>
    <row r="3471" ht="15">
      <c r="D3471" s="121"/>
    </row>
    <row r="3472" ht="15">
      <c r="D3472" s="121"/>
    </row>
    <row r="3473" ht="15">
      <c r="D3473" s="121"/>
    </row>
    <row r="3474" ht="15">
      <c r="D3474" s="121"/>
    </row>
    <row r="3475" ht="15">
      <c r="D3475" s="121"/>
    </row>
    <row r="3476" ht="15">
      <c r="D3476" s="121"/>
    </row>
    <row r="3477" ht="15">
      <c r="D3477" s="121"/>
    </row>
    <row r="3478" ht="15">
      <c r="D3478" s="121"/>
    </row>
    <row r="3479" ht="15">
      <c r="D3479" s="121"/>
    </row>
    <row r="3480" ht="15">
      <c r="D3480" s="121"/>
    </row>
    <row r="3481" ht="15">
      <c r="D3481" s="121"/>
    </row>
    <row r="3482" ht="15">
      <c r="D3482" s="121"/>
    </row>
    <row r="3483" ht="15">
      <c r="D3483" s="121"/>
    </row>
    <row r="3484" ht="15">
      <c r="D3484" s="121"/>
    </row>
    <row r="3485" ht="15">
      <c r="D3485" s="121"/>
    </row>
    <row r="3486" ht="15">
      <c r="D3486" s="121"/>
    </row>
    <row r="3487" ht="15">
      <c r="D3487" s="121"/>
    </row>
    <row r="3488" ht="15">
      <c r="D3488" s="121"/>
    </row>
    <row r="3489" ht="15">
      <c r="D3489" s="121"/>
    </row>
    <row r="3490" ht="15">
      <c r="D3490" s="121"/>
    </row>
    <row r="3491" ht="15">
      <c r="D3491" s="121"/>
    </row>
    <row r="3492" ht="15">
      <c r="D3492" s="121"/>
    </row>
    <row r="3493" ht="15">
      <c r="D3493" s="121"/>
    </row>
    <row r="3494" ht="15">
      <c r="D3494" s="121"/>
    </row>
    <row r="3495" ht="15">
      <c r="D3495" s="121"/>
    </row>
    <row r="3496" ht="15">
      <c r="D3496" s="121"/>
    </row>
    <row r="3497" ht="15">
      <c r="D3497" s="121"/>
    </row>
    <row r="3498" ht="15">
      <c r="D3498" s="121"/>
    </row>
    <row r="3499" ht="15">
      <c r="D3499" s="121"/>
    </row>
    <row r="3500" ht="15">
      <c r="D3500" s="121"/>
    </row>
    <row r="3501" ht="15">
      <c r="D3501" s="121"/>
    </row>
    <row r="3502" ht="15">
      <c r="D3502" s="121"/>
    </row>
    <row r="3503" ht="15">
      <c r="D3503" s="121"/>
    </row>
    <row r="3504" ht="15">
      <c r="D3504" s="121"/>
    </row>
    <row r="3505" ht="15">
      <c r="D3505" s="121"/>
    </row>
    <row r="3506" ht="15">
      <c r="D3506" s="121"/>
    </row>
    <row r="3507" ht="15">
      <c r="D3507" s="121"/>
    </row>
    <row r="3508" ht="15">
      <c r="D3508" s="121"/>
    </row>
    <row r="3509" ht="15">
      <c r="D3509" s="121"/>
    </row>
    <row r="3510" ht="15">
      <c r="D3510" s="121"/>
    </row>
    <row r="3511" ht="15">
      <c r="D3511" s="121"/>
    </row>
    <row r="3512" ht="15">
      <c r="D3512" s="121"/>
    </row>
    <row r="3513" ht="15">
      <c r="D3513" s="121"/>
    </row>
    <row r="3514" ht="15">
      <c r="D3514" s="121"/>
    </row>
    <row r="3515" ht="15">
      <c r="D3515" s="121"/>
    </row>
    <row r="3516" ht="15">
      <c r="D3516" s="121"/>
    </row>
    <row r="3517" ht="15">
      <c r="D3517" s="121"/>
    </row>
    <row r="3518" ht="15">
      <c r="D3518" s="121"/>
    </row>
    <row r="3519" ht="15">
      <c r="D3519" s="121"/>
    </row>
    <row r="3520" ht="15">
      <c r="D3520" s="121"/>
    </row>
    <row r="3521" ht="15">
      <c r="D3521" s="121"/>
    </row>
    <row r="3522" ht="15">
      <c r="D3522" s="121"/>
    </row>
    <row r="3523" ht="15">
      <c r="D3523" s="121"/>
    </row>
    <row r="3524" ht="15">
      <c r="D3524" s="121"/>
    </row>
    <row r="3525" ht="15">
      <c r="D3525" s="121"/>
    </row>
    <row r="3526" ht="15">
      <c r="D3526" s="121"/>
    </row>
    <row r="3527" ht="15">
      <c r="D3527" s="121"/>
    </row>
    <row r="3528" ht="15">
      <c r="D3528" s="121"/>
    </row>
    <row r="3529" ht="15">
      <c r="D3529" s="121"/>
    </row>
    <row r="3530" ht="15">
      <c r="D3530" s="121"/>
    </row>
    <row r="3531" ht="15">
      <c r="D3531" s="121"/>
    </row>
    <row r="3532" ht="15">
      <c r="D3532" s="121"/>
    </row>
    <row r="3533" ht="15">
      <c r="D3533" s="121"/>
    </row>
    <row r="3534" ht="15">
      <c r="D3534" s="121"/>
    </row>
    <row r="3535" ht="15">
      <c r="D3535" s="121"/>
    </row>
    <row r="3536" ht="15">
      <c r="D3536" s="121"/>
    </row>
    <row r="3537" ht="15">
      <c r="D3537" s="121"/>
    </row>
    <row r="3538" ht="15">
      <c r="D3538" s="121"/>
    </row>
    <row r="3539" ht="15">
      <c r="D3539" s="121"/>
    </row>
    <row r="3540" ht="15">
      <c r="D3540" s="121"/>
    </row>
    <row r="3541" ht="15">
      <c r="D3541" s="121"/>
    </row>
    <row r="3542" ht="15">
      <c r="D3542" s="121"/>
    </row>
    <row r="3543" ht="15">
      <c r="D3543" s="121"/>
    </row>
    <row r="3544" ht="15">
      <c r="D3544" s="121"/>
    </row>
    <row r="3545" ht="15">
      <c r="D3545" s="121"/>
    </row>
    <row r="3546" ht="15">
      <c r="D3546" s="121"/>
    </row>
    <row r="3547" ht="15">
      <c r="D3547" s="121"/>
    </row>
    <row r="3548" ht="15">
      <c r="D3548" s="121"/>
    </row>
    <row r="3549" ht="15">
      <c r="D3549" s="121"/>
    </row>
    <row r="3550" ht="15">
      <c r="D3550" s="121"/>
    </row>
    <row r="3551" ht="15">
      <c r="D3551" s="121"/>
    </row>
    <row r="3552" ht="15">
      <c r="D3552" s="121"/>
    </row>
    <row r="3553" ht="15">
      <c r="D3553" s="121"/>
    </row>
    <row r="3554" ht="15">
      <c r="D3554" s="121"/>
    </row>
    <row r="3555" ht="15">
      <c r="D3555" s="121"/>
    </row>
    <row r="3556" ht="15">
      <c r="D3556" s="121"/>
    </row>
    <row r="3557" ht="15">
      <c r="D3557" s="121"/>
    </row>
    <row r="3558" ht="15">
      <c r="D3558" s="121"/>
    </row>
    <row r="3559" ht="15">
      <c r="D3559" s="121"/>
    </row>
    <row r="3560" ht="15">
      <c r="D3560" s="121"/>
    </row>
    <row r="3561" ht="15">
      <c r="D3561" s="121"/>
    </row>
    <row r="3562" ht="15">
      <c r="D3562" s="121"/>
    </row>
    <row r="3563" ht="15">
      <c r="D3563" s="121"/>
    </row>
    <row r="3564" ht="15">
      <c r="D3564" s="121"/>
    </row>
    <row r="3565" ht="15">
      <c r="D3565" s="121"/>
    </row>
    <row r="3566" ht="15">
      <c r="D3566" s="121"/>
    </row>
    <row r="3567" ht="15">
      <c r="D3567" s="121"/>
    </row>
    <row r="3568" ht="15">
      <c r="D3568" s="121"/>
    </row>
    <row r="3569" ht="15">
      <c r="D3569" s="121"/>
    </row>
    <row r="3570" ht="15">
      <c r="D3570" s="121"/>
    </row>
    <row r="3571" ht="15">
      <c r="D3571" s="121"/>
    </row>
    <row r="3572" ht="15">
      <c r="D3572" s="121"/>
    </row>
    <row r="3573" ht="15">
      <c r="D3573" s="121"/>
    </row>
    <row r="3574" ht="15">
      <c r="D3574" s="121"/>
    </row>
    <row r="3575" ht="15">
      <c r="D3575" s="121"/>
    </row>
    <row r="3576" ht="15">
      <c r="D3576" s="121"/>
    </row>
    <row r="3577" ht="15">
      <c r="D3577" s="121"/>
    </row>
    <row r="3578" ht="15">
      <c r="D3578" s="121"/>
    </row>
    <row r="3579" ht="15">
      <c r="D3579" s="121"/>
    </row>
    <row r="3580" ht="15">
      <c r="D3580" s="121"/>
    </row>
    <row r="3581" ht="15">
      <c r="D3581" s="121"/>
    </row>
    <row r="3582" ht="15">
      <c r="D3582" s="121"/>
    </row>
    <row r="3583" ht="15">
      <c r="D3583" s="121"/>
    </row>
    <row r="3584" ht="15">
      <c r="D3584" s="121"/>
    </row>
    <row r="3585" ht="15">
      <c r="D3585" s="121"/>
    </row>
    <row r="3586" ht="15">
      <c r="D3586" s="121"/>
    </row>
    <row r="3587" ht="15">
      <c r="D3587" s="121"/>
    </row>
    <row r="3588" ht="15">
      <c r="D3588" s="121"/>
    </row>
    <row r="3589" ht="15">
      <c r="D3589" s="121"/>
    </row>
    <row r="3590" ht="15">
      <c r="D3590" s="121"/>
    </row>
    <row r="3591" ht="15">
      <c r="D3591" s="121"/>
    </row>
    <row r="3592" ht="15">
      <c r="D3592" s="121"/>
    </row>
    <row r="3593" ht="15">
      <c r="D3593" s="121"/>
    </row>
    <row r="3594" ht="15">
      <c r="D3594" s="121"/>
    </row>
    <row r="3595" ht="15">
      <c r="D3595" s="121"/>
    </row>
    <row r="3596" ht="15">
      <c r="D3596" s="121"/>
    </row>
    <row r="3597" ht="15">
      <c r="D3597" s="121"/>
    </row>
    <row r="3598" ht="15">
      <c r="D3598" s="121"/>
    </row>
    <row r="3599" ht="15">
      <c r="D3599" s="121"/>
    </row>
    <row r="3600" ht="15">
      <c r="D3600" s="121"/>
    </row>
    <row r="3601" ht="15">
      <c r="D3601" s="121"/>
    </row>
    <row r="3602" ht="15">
      <c r="D3602" s="121"/>
    </row>
    <row r="3603" ht="15">
      <c r="D3603" s="121"/>
    </row>
    <row r="3604" ht="15">
      <c r="D3604" s="121"/>
    </row>
    <row r="3605" ht="15">
      <c r="D3605" s="121"/>
    </row>
    <row r="3606" ht="15">
      <c r="D3606" s="121"/>
    </row>
    <row r="3607" ht="15">
      <c r="D3607" s="121"/>
    </row>
    <row r="3608" ht="15">
      <c r="D3608" s="121"/>
    </row>
    <row r="3609" ht="15">
      <c r="D3609" s="121"/>
    </row>
    <row r="3610" ht="15">
      <c r="D3610" s="121"/>
    </row>
    <row r="3611" ht="15">
      <c r="D3611" s="121"/>
    </row>
    <row r="3612" ht="15">
      <c r="D3612" s="121"/>
    </row>
    <row r="3613" ht="15">
      <c r="D3613" s="121"/>
    </row>
    <row r="3614" ht="15">
      <c r="D3614" s="121"/>
    </row>
    <row r="3615" ht="15">
      <c r="D3615" s="121"/>
    </row>
    <row r="3616" ht="15">
      <c r="D3616" s="121"/>
    </row>
    <row r="3617" ht="15">
      <c r="D3617" s="121"/>
    </row>
    <row r="3618" ht="15">
      <c r="D3618" s="121"/>
    </row>
    <row r="3619" ht="15">
      <c r="D3619" s="121"/>
    </row>
    <row r="3620" ht="15">
      <c r="D3620" s="121"/>
    </row>
    <row r="3621" ht="15">
      <c r="D3621" s="121"/>
    </row>
    <row r="3622" ht="15">
      <c r="D3622" s="121"/>
    </row>
    <row r="3623" ht="15">
      <c r="D3623" s="121"/>
    </row>
    <row r="3624" ht="15">
      <c r="D3624" s="121"/>
    </row>
    <row r="3625" ht="15">
      <c r="D3625" s="121"/>
    </row>
    <row r="3626" ht="15">
      <c r="D3626" s="121"/>
    </row>
    <row r="3627" ht="15">
      <c r="D3627" s="121"/>
    </row>
    <row r="3628" ht="15">
      <c r="D3628" s="121"/>
    </row>
    <row r="3629" ht="15">
      <c r="D3629" s="121"/>
    </row>
    <row r="3630" ht="15">
      <c r="D3630" s="121"/>
    </row>
    <row r="3631" ht="15">
      <c r="D3631" s="121"/>
    </row>
    <row r="3632" ht="15">
      <c r="D3632" s="121"/>
    </row>
    <row r="3633" ht="15">
      <c r="D3633" s="121"/>
    </row>
    <row r="3634" ht="15">
      <c r="D3634" s="121"/>
    </row>
    <row r="3635" ht="15">
      <c r="D3635" s="121"/>
    </row>
    <row r="3636" ht="15">
      <c r="D3636" s="121"/>
    </row>
    <row r="3637" ht="15">
      <c r="D3637" s="121"/>
    </row>
    <row r="3638" ht="15">
      <c r="D3638" s="121"/>
    </row>
    <row r="3639" ht="15">
      <c r="D3639" s="121"/>
    </row>
    <row r="3640" ht="15">
      <c r="D3640" s="121"/>
    </row>
    <row r="3641" ht="15">
      <c r="D3641" s="121"/>
    </row>
    <row r="3642" ht="15">
      <c r="D3642" s="121"/>
    </row>
    <row r="3643" ht="15">
      <c r="D3643" s="121"/>
    </row>
    <row r="3644" ht="15">
      <c r="D3644" s="121"/>
    </row>
    <row r="3645" ht="15">
      <c r="D3645" s="121"/>
    </row>
    <row r="3646" ht="15">
      <c r="D3646" s="121"/>
    </row>
    <row r="3647" ht="15">
      <c r="D3647" s="121"/>
    </row>
    <row r="3648" ht="15">
      <c r="D3648" s="121"/>
    </row>
    <row r="3649" ht="15">
      <c r="D3649" s="121"/>
    </row>
    <row r="3650" ht="15">
      <c r="D3650" s="121"/>
    </row>
    <row r="3651" ht="15">
      <c r="D3651" s="121"/>
    </row>
    <row r="3652" ht="15">
      <c r="D3652" s="121"/>
    </row>
    <row r="3653" ht="15">
      <c r="D3653" s="121"/>
    </row>
    <row r="3654" ht="15">
      <c r="D3654" s="121"/>
    </row>
    <row r="3655" ht="15">
      <c r="D3655" s="121"/>
    </row>
    <row r="3656" ht="15">
      <c r="D3656" s="121"/>
    </row>
    <row r="3657" ht="15">
      <c r="D3657" s="121"/>
    </row>
    <row r="3658" ht="15">
      <c r="D3658" s="121"/>
    </row>
    <row r="3659" ht="15">
      <c r="D3659" s="121"/>
    </row>
    <row r="3660" ht="15">
      <c r="D3660" s="121"/>
    </row>
    <row r="3661" ht="15">
      <c r="D3661" s="121"/>
    </row>
    <row r="3662" ht="15">
      <c r="D3662" s="121"/>
    </row>
    <row r="3663" ht="15">
      <c r="D3663" s="121"/>
    </row>
    <row r="3664" ht="15">
      <c r="D3664" s="121"/>
    </row>
    <row r="3665" ht="15">
      <c r="D3665" s="121"/>
    </row>
    <row r="3666" ht="15">
      <c r="D3666" s="121"/>
    </row>
    <row r="3667" ht="15">
      <c r="D3667" s="121"/>
    </row>
    <row r="3668" ht="15">
      <c r="D3668" s="121"/>
    </row>
    <row r="3669" ht="15">
      <c r="D3669" s="121"/>
    </row>
    <row r="3670" ht="15">
      <c r="D3670" s="121"/>
    </row>
    <row r="3671" ht="15">
      <c r="D3671" s="121"/>
    </row>
    <row r="3672" ht="15">
      <c r="D3672" s="121"/>
    </row>
    <row r="3673" ht="15">
      <c r="D3673" s="121"/>
    </row>
    <row r="3674" ht="15">
      <c r="D3674" s="121"/>
    </row>
    <row r="3675" ht="15">
      <c r="D3675" s="121"/>
    </row>
    <row r="3676" ht="15">
      <c r="D3676" s="121"/>
    </row>
    <row r="3677" ht="15">
      <c r="D3677" s="121"/>
    </row>
    <row r="3678" ht="15">
      <c r="D3678" s="121"/>
    </row>
    <row r="3679" ht="15">
      <c r="D3679" s="121"/>
    </row>
    <row r="3680" ht="15">
      <c r="D3680" s="121"/>
    </row>
    <row r="3681" ht="15">
      <c r="D3681" s="121"/>
    </row>
    <row r="3682" ht="15">
      <c r="D3682" s="121"/>
    </row>
    <row r="3683" ht="15">
      <c r="D3683" s="121"/>
    </row>
    <row r="3684" ht="15">
      <c r="D3684" s="121"/>
    </row>
    <row r="3685" ht="15">
      <c r="D3685" s="121"/>
    </row>
    <row r="3686" ht="15">
      <c r="D3686" s="121"/>
    </row>
    <row r="3687" ht="15">
      <c r="D3687" s="121"/>
    </row>
    <row r="3688" ht="15">
      <c r="D3688" s="121"/>
    </row>
    <row r="3689" ht="15">
      <c r="D3689" s="121"/>
    </row>
    <row r="3690" ht="15">
      <c r="D3690" s="121"/>
    </row>
    <row r="3691" ht="15">
      <c r="D3691" s="121"/>
    </row>
    <row r="3692" ht="15">
      <c r="D3692" s="121"/>
    </row>
    <row r="3693" ht="15">
      <c r="D3693" s="121"/>
    </row>
    <row r="3694" ht="15">
      <c r="D3694" s="121"/>
    </row>
    <row r="3695" ht="15">
      <c r="D3695" s="121"/>
    </row>
    <row r="3696" ht="15">
      <c r="D3696" s="121"/>
    </row>
    <row r="3697" ht="15">
      <c r="D3697" s="121"/>
    </row>
    <row r="3698" ht="15">
      <c r="D3698" s="121"/>
    </row>
    <row r="3699" ht="15">
      <c r="D3699" s="121"/>
    </row>
    <row r="3700" ht="15">
      <c r="D3700" s="121"/>
    </row>
    <row r="3701" ht="15">
      <c r="D3701" s="121"/>
    </row>
    <row r="3702" ht="15">
      <c r="D3702" s="121"/>
    </row>
    <row r="3703" ht="15">
      <c r="D3703" s="121"/>
    </row>
    <row r="3704" ht="15">
      <c r="D3704" s="121"/>
    </row>
    <row r="3705" ht="15">
      <c r="D3705" s="121"/>
    </row>
    <row r="3706" ht="15">
      <c r="D3706" s="121"/>
    </row>
    <row r="3707" ht="15">
      <c r="D3707" s="121"/>
    </row>
    <row r="3708" ht="15">
      <c r="D3708" s="121"/>
    </row>
    <row r="3709" ht="15">
      <c r="D3709" s="121"/>
    </row>
    <row r="3710" ht="15">
      <c r="D3710" s="121"/>
    </row>
    <row r="3711" ht="15">
      <c r="D3711" s="121"/>
    </row>
    <row r="3712" ht="15">
      <c r="D3712" s="121"/>
    </row>
    <row r="3713" ht="15">
      <c r="D3713" s="121"/>
    </row>
    <row r="3714" ht="15">
      <c r="D3714" s="121"/>
    </row>
    <row r="3715" ht="15">
      <c r="D3715" s="121"/>
    </row>
    <row r="3716" ht="15">
      <c r="D3716" s="121"/>
    </row>
    <row r="3717" ht="15">
      <c r="D3717" s="121"/>
    </row>
    <row r="3718" ht="15">
      <c r="D3718" s="121"/>
    </row>
    <row r="3719" ht="15">
      <c r="D3719" s="121"/>
    </row>
    <row r="3720" ht="15">
      <c r="D3720" s="121"/>
    </row>
    <row r="3721" ht="15">
      <c r="D3721" s="121"/>
    </row>
    <row r="3722" ht="15">
      <c r="D3722" s="121"/>
    </row>
    <row r="3723" ht="15">
      <c r="D3723" s="121"/>
    </row>
    <row r="3724" ht="15">
      <c r="D3724" s="121"/>
    </row>
    <row r="3725" ht="15">
      <c r="D3725" s="121"/>
    </row>
    <row r="3726" ht="15">
      <c r="D3726" s="121"/>
    </row>
    <row r="3727" ht="15">
      <c r="D3727" s="121"/>
    </row>
    <row r="3728" ht="15">
      <c r="D3728" s="121"/>
    </row>
    <row r="3729" ht="15">
      <c r="D3729" s="121"/>
    </row>
    <row r="3730" ht="15">
      <c r="D3730" s="121"/>
    </row>
    <row r="3731" ht="15">
      <c r="D3731" s="121"/>
    </row>
    <row r="3732" ht="15">
      <c r="D3732" s="121"/>
    </row>
    <row r="3733" ht="15">
      <c r="D3733" s="121"/>
    </row>
    <row r="3734" ht="15">
      <c r="D3734" s="121"/>
    </row>
    <row r="3735" ht="15">
      <c r="D3735" s="121"/>
    </row>
    <row r="3736" ht="15">
      <c r="D3736" s="121"/>
    </row>
    <row r="3737" ht="15">
      <c r="D3737" s="121"/>
    </row>
    <row r="3738" ht="15">
      <c r="D3738" s="121"/>
    </row>
    <row r="3739" ht="15">
      <c r="D3739" s="121"/>
    </row>
    <row r="3740" ht="15">
      <c r="D3740" s="121"/>
    </row>
    <row r="3741" ht="15">
      <c r="D3741" s="121"/>
    </row>
    <row r="3742" ht="15">
      <c r="D3742" s="121"/>
    </row>
    <row r="3743" ht="15">
      <c r="D3743" s="121"/>
    </row>
    <row r="3744" ht="15">
      <c r="D3744" s="121"/>
    </row>
    <row r="3745" ht="15">
      <c r="D3745" s="121"/>
    </row>
    <row r="3746" ht="15">
      <c r="D3746" s="121"/>
    </row>
    <row r="3747" ht="15">
      <c r="D3747" s="121"/>
    </row>
    <row r="3748" ht="15">
      <c r="D3748" s="121"/>
    </row>
    <row r="3749" ht="15">
      <c r="D3749" s="121"/>
    </row>
    <row r="3750" ht="15">
      <c r="D3750" s="121"/>
    </row>
    <row r="3751" ht="15">
      <c r="D3751" s="121"/>
    </row>
    <row r="3752" ht="15">
      <c r="D3752" s="121"/>
    </row>
    <row r="3753" ht="15">
      <c r="D3753" s="121"/>
    </row>
    <row r="3754" ht="15">
      <c r="D3754" s="121"/>
    </row>
    <row r="3755" ht="15">
      <c r="D3755" s="121"/>
    </row>
    <row r="3756" ht="15">
      <c r="D3756" s="121"/>
    </row>
    <row r="3757" ht="15">
      <c r="D3757" s="121"/>
    </row>
    <row r="3758" ht="15">
      <c r="D3758" s="121"/>
    </row>
    <row r="3759" ht="15">
      <c r="D3759" s="121"/>
    </row>
    <row r="3760" ht="15">
      <c r="D3760" s="121"/>
    </row>
    <row r="3761" ht="15">
      <c r="D3761" s="121"/>
    </row>
    <row r="3762" ht="15">
      <c r="D3762" s="121"/>
    </row>
    <row r="3763" ht="15">
      <c r="D3763" s="121"/>
    </row>
    <row r="3764" ht="15">
      <c r="D3764" s="121"/>
    </row>
    <row r="3765" ht="15">
      <c r="D3765" s="121"/>
    </row>
    <row r="3766" ht="15">
      <c r="D3766" s="121"/>
    </row>
    <row r="3767" ht="15">
      <c r="D3767" s="121"/>
    </row>
    <row r="3768" ht="15">
      <c r="D3768" s="121"/>
    </row>
    <row r="3769" ht="15">
      <c r="D3769" s="121"/>
    </row>
    <row r="3770" ht="15">
      <c r="D3770" s="121"/>
    </row>
    <row r="3771" ht="15">
      <c r="D3771" s="121"/>
    </row>
    <row r="3772" ht="15">
      <c r="D3772" s="121"/>
    </row>
    <row r="3773" ht="15">
      <c r="D3773" s="121"/>
    </row>
    <row r="3774" ht="15">
      <c r="D3774" s="121"/>
    </row>
    <row r="3775" ht="15">
      <c r="D3775" s="121"/>
    </row>
    <row r="3776" ht="15">
      <c r="D3776" s="121"/>
    </row>
    <row r="3777" ht="15">
      <c r="D3777" s="121"/>
    </row>
    <row r="3778" ht="15">
      <c r="D3778" s="121"/>
    </row>
    <row r="3779" ht="15">
      <c r="D3779" s="121"/>
    </row>
    <row r="3780" ht="15">
      <c r="D3780" s="121"/>
    </row>
    <row r="3781" ht="15">
      <c r="D3781" s="121"/>
    </row>
    <row r="3782" ht="15">
      <c r="D3782" s="121"/>
    </row>
    <row r="3783" ht="15">
      <c r="D3783" s="121"/>
    </row>
    <row r="3784" ht="15">
      <c r="D3784" s="121"/>
    </row>
    <row r="3785" ht="15">
      <c r="D3785" s="121"/>
    </row>
    <row r="3786" ht="15">
      <c r="D3786" s="121"/>
    </row>
    <row r="3787" ht="15">
      <c r="D3787" s="121"/>
    </row>
    <row r="3788" ht="15">
      <c r="D3788" s="121"/>
    </row>
    <row r="3789" ht="15">
      <c r="D3789" s="121"/>
    </row>
    <row r="3790" ht="15">
      <c r="D3790" s="121"/>
    </row>
    <row r="3791" ht="15">
      <c r="D3791" s="121"/>
    </row>
    <row r="3792" ht="15">
      <c r="D3792" s="121"/>
    </row>
    <row r="3793" ht="15">
      <c r="D3793" s="121"/>
    </row>
    <row r="3794" ht="15">
      <c r="D3794" s="121"/>
    </row>
    <row r="3795" ht="15">
      <c r="D3795" s="121"/>
    </row>
    <row r="3796" ht="15">
      <c r="D3796" s="121"/>
    </row>
    <row r="3797" ht="15">
      <c r="D3797" s="121"/>
    </row>
    <row r="3798" ht="15">
      <c r="D3798" s="121"/>
    </row>
    <row r="3799" ht="15">
      <c r="D3799" s="121"/>
    </row>
    <row r="3800" ht="15">
      <c r="D3800" s="121"/>
    </row>
    <row r="3801" ht="15">
      <c r="D3801" s="121"/>
    </row>
    <row r="3802" ht="15">
      <c r="D3802" s="121"/>
    </row>
    <row r="3803" ht="15">
      <c r="D3803" s="121"/>
    </row>
    <row r="3804" ht="15">
      <c r="D3804" s="121"/>
    </row>
    <row r="3805" ht="15">
      <c r="D3805" s="121"/>
    </row>
    <row r="3806" ht="15">
      <c r="D3806" s="121"/>
    </row>
    <row r="3807" ht="15">
      <c r="D3807" s="121"/>
    </row>
    <row r="3808" ht="15">
      <c r="D3808" s="121"/>
    </row>
    <row r="3809" ht="15">
      <c r="D3809" s="121"/>
    </row>
    <row r="3810" ht="15">
      <c r="D3810" s="121"/>
    </row>
    <row r="3811" ht="15">
      <c r="D3811" s="121"/>
    </row>
    <row r="3812" ht="15">
      <c r="D3812" s="121"/>
    </row>
    <row r="3813" ht="15">
      <c r="D3813" s="121"/>
    </row>
    <row r="3814" ht="15">
      <c r="D3814" s="121"/>
    </row>
    <row r="3815" ht="15">
      <c r="D3815" s="121"/>
    </row>
    <row r="3816" ht="15">
      <c r="D3816" s="121"/>
    </row>
    <row r="3817" ht="15">
      <c r="D3817" s="121"/>
    </row>
    <row r="3818" ht="15">
      <c r="D3818" s="121"/>
    </row>
    <row r="3819" ht="15">
      <c r="D3819" s="121"/>
    </row>
    <row r="3820" ht="15">
      <c r="D3820" s="121"/>
    </row>
    <row r="3821" ht="15">
      <c r="D3821" s="121"/>
    </row>
    <row r="3822" ht="15">
      <c r="D3822" s="121"/>
    </row>
    <row r="3823" ht="15">
      <c r="D3823" s="121"/>
    </row>
    <row r="3824" ht="15">
      <c r="D3824" s="121"/>
    </row>
    <row r="3825" ht="15">
      <c r="D3825" s="121"/>
    </row>
    <row r="3826" ht="15">
      <c r="D3826" s="121"/>
    </row>
    <row r="3827" ht="15">
      <c r="D3827" s="121"/>
    </row>
    <row r="3828" ht="15">
      <c r="D3828" s="121"/>
    </row>
    <row r="3829" ht="15">
      <c r="D3829" s="121"/>
    </row>
    <row r="3830" ht="15">
      <c r="D3830" s="121"/>
    </row>
    <row r="3831" ht="15">
      <c r="D3831" s="121"/>
    </row>
    <row r="3832" ht="15">
      <c r="D3832" s="121"/>
    </row>
    <row r="3833" ht="15">
      <c r="D3833" s="121"/>
    </row>
    <row r="3834" ht="15">
      <c r="D3834" s="121"/>
    </row>
    <row r="3835" ht="15">
      <c r="D3835" s="121"/>
    </row>
    <row r="3836" ht="15">
      <c r="D3836" s="121"/>
    </row>
    <row r="3837" ht="15">
      <c r="D3837" s="121"/>
    </row>
    <row r="3838" ht="15">
      <c r="D3838" s="121"/>
    </row>
    <row r="3839" ht="15">
      <c r="D3839" s="121"/>
    </row>
    <row r="3840" ht="15">
      <c r="D3840" s="121"/>
    </row>
    <row r="3841" ht="15">
      <c r="D3841" s="121"/>
    </row>
    <row r="3842" ht="15">
      <c r="D3842" s="121"/>
    </row>
    <row r="3843" ht="15">
      <c r="D3843" s="121"/>
    </row>
    <row r="3844" ht="15">
      <c r="D3844" s="121"/>
    </row>
    <row r="3845" ht="15">
      <c r="D3845" s="121"/>
    </row>
    <row r="3846" ht="15">
      <c r="D3846" s="121"/>
    </row>
    <row r="3847" ht="15">
      <c r="D3847" s="121"/>
    </row>
    <row r="3848" ht="15">
      <c r="D3848" s="121"/>
    </row>
    <row r="3849" ht="15">
      <c r="D3849" s="121"/>
    </row>
    <row r="3850" ht="15">
      <c r="D3850" s="121"/>
    </row>
    <row r="3851" ht="15">
      <c r="D3851" s="121"/>
    </row>
    <row r="3852" ht="15">
      <c r="D3852" s="121"/>
    </row>
    <row r="3853" ht="15">
      <c r="D3853" s="121"/>
    </row>
    <row r="3854" ht="15">
      <c r="D3854" s="121"/>
    </row>
    <row r="3855" ht="15">
      <c r="D3855" s="121"/>
    </row>
    <row r="3856" ht="15">
      <c r="D3856" s="121"/>
    </row>
    <row r="3857" ht="15">
      <c r="D3857" s="121"/>
    </row>
    <row r="3858" ht="15">
      <c r="D3858" s="121"/>
    </row>
    <row r="3859" ht="15">
      <c r="D3859" s="121"/>
    </row>
    <row r="3860" ht="15">
      <c r="D3860" s="121"/>
    </row>
    <row r="3861" ht="15">
      <c r="D3861" s="121"/>
    </row>
    <row r="3862" ht="15">
      <c r="D3862" s="121"/>
    </row>
    <row r="3863" ht="15">
      <c r="D3863" s="121"/>
    </row>
    <row r="3864" ht="15">
      <c r="D3864" s="121"/>
    </row>
    <row r="3865" ht="15">
      <c r="D3865" s="121"/>
    </row>
    <row r="3866" ht="15">
      <c r="D3866" s="121"/>
    </row>
    <row r="3867" ht="15">
      <c r="D3867" s="121"/>
    </row>
    <row r="3868" ht="15">
      <c r="D3868" s="121"/>
    </row>
    <row r="3869" ht="15">
      <c r="D3869" s="121"/>
    </row>
    <row r="3870" ht="15">
      <c r="D3870" s="121"/>
    </row>
    <row r="3871" ht="15">
      <c r="D3871" s="121"/>
    </row>
    <row r="3872" ht="15">
      <c r="D3872" s="121"/>
    </row>
    <row r="3873" ht="15">
      <c r="D3873" s="121"/>
    </row>
    <row r="3874" ht="15">
      <c r="D3874" s="121"/>
    </row>
    <row r="3875" ht="15">
      <c r="D3875" s="121"/>
    </row>
    <row r="3876" ht="15">
      <c r="D3876" s="121"/>
    </row>
    <row r="3877" ht="15">
      <c r="D3877" s="121"/>
    </row>
    <row r="3878" ht="15">
      <c r="D3878" s="121"/>
    </row>
    <row r="3879" ht="15">
      <c r="D3879" s="121"/>
    </row>
    <row r="3880" ht="15">
      <c r="D3880" s="121"/>
    </row>
    <row r="3881" ht="15">
      <c r="D3881" s="121"/>
    </row>
    <row r="3882" ht="15">
      <c r="D3882" s="121"/>
    </row>
    <row r="3883" ht="15">
      <c r="D3883" s="121"/>
    </row>
    <row r="3884" ht="15">
      <c r="D3884" s="121"/>
    </row>
    <row r="3885" ht="15">
      <c r="D3885" s="121"/>
    </row>
    <row r="3886" ht="15">
      <c r="D3886" s="121"/>
    </row>
    <row r="3887" ht="15">
      <c r="D3887" s="121"/>
    </row>
    <row r="3888" ht="15">
      <c r="D3888" s="121"/>
    </row>
    <row r="3889" ht="15">
      <c r="D3889" s="121"/>
    </row>
    <row r="3890" ht="15">
      <c r="D3890" s="121"/>
    </row>
    <row r="3891" ht="15">
      <c r="D3891" s="121"/>
    </row>
    <row r="3892" ht="15">
      <c r="D3892" s="121"/>
    </row>
    <row r="3893" ht="15">
      <c r="D3893" s="121"/>
    </row>
    <row r="3894" ht="15">
      <c r="D3894" s="121"/>
    </row>
    <row r="3895" ht="15">
      <c r="D3895" s="121"/>
    </row>
    <row r="3896" ht="15">
      <c r="D3896" s="121"/>
    </row>
    <row r="3897" ht="15">
      <c r="D3897" s="121"/>
    </row>
    <row r="3898" ht="15">
      <c r="D3898" s="121"/>
    </row>
    <row r="3899" ht="15">
      <c r="D3899" s="121"/>
    </row>
    <row r="3900" ht="15">
      <c r="D3900" s="121"/>
    </row>
    <row r="3901" ht="15">
      <c r="D3901" s="121"/>
    </row>
    <row r="3902" ht="15">
      <c r="D3902" s="121"/>
    </row>
    <row r="3903" ht="15">
      <c r="D3903" s="121"/>
    </row>
    <row r="3904" ht="15">
      <c r="D3904" s="121"/>
    </row>
    <row r="3905" ht="15">
      <c r="D3905" s="121"/>
    </row>
    <row r="3906" ht="15">
      <c r="D3906" s="121"/>
    </row>
    <row r="3907" ht="15">
      <c r="D3907" s="121"/>
    </row>
    <row r="3908" ht="15">
      <c r="D3908" s="121"/>
    </row>
    <row r="3909" ht="15">
      <c r="D3909" s="121"/>
    </row>
    <row r="3910" ht="15">
      <c r="D3910" s="121"/>
    </row>
    <row r="3911" ht="15">
      <c r="D3911" s="121"/>
    </row>
    <row r="3912" ht="15">
      <c r="D3912" s="121"/>
    </row>
    <row r="3913" ht="15">
      <c r="D3913" s="121"/>
    </row>
    <row r="3914" ht="15">
      <c r="D3914" s="121"/>
    </row>
    <row r="3915" ht="15">
      <c r="D3915" s="121"/>
    </row>
    <row r="3916" ht="15">
      <c r="D3916" s="121"/>
    </row>
    <row r="3917" ht="15">
      <c r="D3917" s="121"/>
    </row>
    <row r="3918" ht="15">
      <c r="D3918" s="121"/>
    </row>
    <row r="3919" ht="15">
      <c r="D3919" s="121"/>
    </row>
    <row r="3920" ht="15">
      <c r="D3920" s="121"/>
    </row>
    <row r="3921" ht="15">
      <c r="D3921" s="121"/>
    </row>
    <row r="3922" ht="15">
      <c r="D3922" s="121"/>
    </row>
    <row r="3923" ht="15">
      <c r="D3923" s="121"/>
    </row>
    <row r="3924" ht="15">
      <c r="D3924" s="121"/>
    </row>
    <row r="3925" ht="15">
      <c r="D3925" s="121"/>
    </row>
    <row r="3926" ht="15">
      <c r="D3926" s="121"/>
    </row>
    <row r="3927" ht="15">
      <c r="D3927" s="121"/>
    </row>
    <row r="3928" ht="15">
      <c r="D3928" s="121"/>
    </row>
    <row r="3929" ht="15">
      <c r="D3929" s="121"/>
    </row>
    <row r="3930" ht="15">
      <c r="D3930" s="121"/>
    </row>
    <row r="3931" ht="15">
      <c r="D3931" s="121"/>
    </row>
    <row r="3932" ht="15">
      <c r="D3932" s="121"/>
    </row>
    <row r="3933" ht="15">
      <c r="D3933" s="121"/>
    </row>
    <row r="3934" ht="15">
      <c r="D3934" s="121"/>
    </row>
    <row r="3935" ht="15">
      <c r="D3935" s="121"/>
    </row>
    <row r="3936" ht="15">
      <c r="D3936" s="121"/>
    </row>
    <row r="3937" ht="15">
      <c r="D3937" s="121"/>
    </row>
    <row r="3938" ht="15">
      <c r="D3938" s="121"/>
    </row>
    <row r="3939" ht="15">
      <c r="D3939" s="121"/>
    </row>
    <row r="3940" ht="15">
      <c r="D3940" s="121"/>
    </row>
    <row r="3941" ht="15">
      <c r="D3941" s="121"/>
    </row>
    <row r="3942" ht="15">
      <c r="D3942" s="121"/>
    </row>
    <row r="3943" ht="15">
      <c r="D3943" s="121"/>
    </row>
    <row r="3944" ht="15">
      <c r="D3944" s="121"/>
    </row>
    <row r="3945" ht="15">
      <c r="D3945" s="121"/>
    </row>
    <row r="3946" ht="15">
      <c r="D3946" s="121"/>
    </row>
    <row r="3947" ht="15">
      <c r="D3947" s="121"/>
    </row>
    <row r="3948" ht="15">
      <c r="D3948" s="121"/>
    </row>
    <row r="3949" ht="15">
      <c r="D3949" s="121"/>
    </row>
    <row r="3950" ht="15">
      <c r="D3950" s="121"/>
    </row>
    <row r="3951" ht="15">
      <c r="D3951" s="121"/>
    </row>
    <row r="3952" ht="15">
      <c r="D3952" s="121"/>
    </row>
    <row r="3953" ht="15">
      <c r="D3953" s="121"/>
    </row>
    <row r="3954" ht="15">
      <c r="D3954" s="121"/>
    </row>
    <row r="3955" ht="15">
      <c r="D3955" s="121"/>
    </row>
    <row r="3956" ht="15">
      <c r="D3956" s="121"/>
    </row>
    <row r="3957" ht="15">
      <c r="D3957" s="121"/>
    </row>
    <row r="3958" ht="15">
      <c r="D3958" s="121"/>
    </row>
    <row r="3959" ht="15">
      <c r="D3959" s="121"/>
    </row>
    <row r="3960" ht="15">
      <c r="D3960" s="121"/>
    </row>
    <row r="3961" ht="15">
      <c r="D3961" s="121"/>
    </row>
    <row r="3962" ht="15">
      <c r="D3962" s="121"/>
    </row>
    <row r="3963" ht="15">
      <c r="D3963" s="121"/>
    </row>
    <row r="3964" ht="15">
      <c r="D3964" s="121"/>
    </row>
    <row r="3965" ht="15">
      <c r="D3965" s="121"/>
    </row>
    <row r="3966" ht="15">
      <c r="D3966" s="121"/>
    </row>
    <row r="3967" ht="15">
      <c r="D3967" s="121"/>
    </row>
    <row r="3968" ht="15">
      <c r="D3968" s="121"/>
    </row>
    <row r="3969" ht="15">
      <c r="D3969" s="121"/>
    </row>
    <row r="3970" ht="15">
      <c r="D3970" s="121"/>
    </row>
    <row r="3971" ht="15">
      <c r="D3971" s="121"/>
    </row>
    <row r="3972" ht="15">
      <c r="D3972" s="121"/>
    </row>
    <row r="3973" ht="15">
      <c r="D3973" s="121"/>
    </row>
    <row r="3974" ht="15">
      <c r="D3974" s="121"/>
    </row>
    <row r="3975" ht="15">
      <c r="D3975" s="121"/>
    </row>
    <row r="3976" ht="15">
      <c r="D3976" s="121"/>
    </row>
    <row r="3977" ht="15">
      <c r="D3977" s="121"/>
    </row>
    <row r="3978" ht="15">
      <c r="D3978" s="121"/>
    </row>
    <row r="3979" ht="15">
      <c r="D3979" s="121"/>
    </row>
    <row r="3980" ht="15">
      <c r="D3980" s="121"/>
    </row>
    <row r="3981" ht="15">
      <c r="D3981" s="121"/>
    </row>
    <row r="3982" ht="15">
      <c r="D3982" s="121"/>
    </row>
    <row r="3983" ht="15">
      <c r="D3983" s="121"/>
    </row>
    <row r="3984" ht="15">
      <c r="D3984" s="121"/>
    </row>
    <row r="3985" ht="15">
      <c r="D3985" s="121"/>
    </row>
    <row r="3986" ht="15">
      <c r="D3986" s="121"/>
    </row>
    <row r="3987" ht="15">
      <c r="D3987" s="121"/>
    </row>
    <row r="3988" ht="15">
      <c r="D3988" s="121"/>
    </row>
    <row r="3989" ht="15">
      <c r="D3989" s="121"/>
    </row>
    <row r="3990" ht="15">
      <c r="D3990" s="121"/>
    </row>
    <row r="3991" ht="15">
      <c r="D3991" s="121"/>
    </row>
    <row r="3992" ht="15">
      <c r="D3992" s="121"/>
    </row>
    <row r="3993" ht="15">
      <c r="D3993" s="121"/>
    </row>
    <row r="3994" ht="15">
      <c r="D3994" s="121"/>
    </row>
    <row r="3995" ht="15">
      <c r="D3995" s="121"/>
    </row>
    <row r="3996" ht="15">
      <c r="D3996" s="121"/>
    </row>
    <row r="3997" ht="15">
      <c r="D3997" s="121"/>
    </row>
    <row r="3998" ht="15">
      <c r="D3998" s="121"/>
    </row>
    <row r="3999" ht="15">
      <c r="D3999" s="121"/>
    </row>
    <row r="4000" ht="15">
      <c r="D4000" s="121"/>
    </row>
    <row r="4001" ht="15">
      <c r="D4001" s="121"/>
    </row>
    <row r="4002" ht="15">
      <c r="D4002" s="121"/>
    </row>
    <row r="4003" ht="15">
      <c r="D4003" s="121"/>
    </row>
    <row r="4004" ht="15">
      <c r="D4004" s="121"/>
    </row>
    <row r="4005" ht="15">
      <c r="D4005" s="121"/>
    </row>
    <row r="4006" ht="15">
      <c r="D4006" s="121"/>
    </row>
    <row r="4007" ht="15">
      <c r="D4007" s="121"/>
    </row>
    <row r="4008" ht="15">
      <c r="D4008" s="121"/>
    </row>
    <row r="4009" ht="15">
      <c r="D4009" s="121"/>
    </row>
    <row r="4010" ht="15">
      <c r="D4010" s="121"/>
    </row>
    <row r="4011" ht="15">
      <c r="D4011" s="121"/>
    </row>
    <row r="4012" ht="15">
      <c r="D4012" s="121"/>
    </row>
    <row r="4013" ht="15">
      <c r="D4013" s="121"/>
    </row>
    <row r="4014" ht="15">
      <c r="D4014" s="121"/>
    </row>
    <row r="4015" ht="15">
      <c r="D4015" s="121"/>
    </row>
    <row r="4016" ht="15">
      <c r="D4016" s="121"/>
    </row>
    <row r="4017" ht="15">
      <c r="D4017" s="121"/>
    </row>
    <row r="4018" ht="15">
      <c r="D4018" s="121"/>
    </row>
    <row r="4019" ht="15">
      <c r="D4019" s="121"/>
    </row>
    <row r="4020" ht="15">
      <c r="D4020" s="121"/>
    </row>
    <row r="4021" ht="15">
      <c r="D4021" s="121"/>
    </row>
    <row r="4022" ht="15">
      <c r="D4022" s="121"/>
    </row>
    <row r="4023" ht="15">
      <c r="D4023" s="121"/>
    </row>
    <row r="4024" ht="15">
      <c r="D4024" s="121"/>
    </row>
    <row r="4025" ht="15">
      <c r="D4025" s="121"/>
    </row>
    <row r="4026" ht="15">
      <c r="D4026" s="121"/>
    </row>
    <row r="4027" ht="15">
      <c r="D4027" s="121"/>
    </row>
    <row r="4028" ht="15">
      <c r="D4028" s="121"/>
    </row>
    <row r="4029" ht="15">
      <c r="D4029" s="121"/>
    </row>
    <row r="4030" ht="15">
      <c r="D4030" s="121"/>
    </row>
    <row r="4031" ht="15">
      <c r="D4031" s="121"/>
    </row>
    <row r="4032" ht="15">
      <c r="D4032" s="121"/>
    </row>
    <row r="4033" ht="15">
      <c r="D4033" s="121"/>
    </row>
    <row r="4034" ht="15">
      <c r="D4034" s="121"/>
    </row>
    <row r="4035" ht="15">
      <c r="D4035" s="121"/>
    </row>
    <row r="4036" ht="15">
      <c r="D4036" s="121"/>
    </row>
    <row r="4037" ht="15">
      <c r="D4037" s="121"/>
    </row>
    <row r="4038" ht="15">
      <c r="D4038" s="121"/>
    </row>
    <row r="4039" ht="15">
      <c r="D4039" s="121"/>
    </row>
    <row r="4040" ht="15">
      <c r="D4040" s="121"/>
    </row>
    <row r="4041" ht="15">
      <c r="D4041" s="121"/>
    </row>
    <row r="4042" ht="15">
      <c r="D4042" s="121"/>
    </row>
    <row r="4043" ht="15">
      <c r="D4043" s="121"/>
    </row>
    <row r="4044" ht="15">
      <c r="D4044" s="121"/>
    </row>
    <row r="4045" ht="15">
      <c r="D4045" s="121"/>
    </row>
    <row r="4046" ht="15">
      <c r="D4046" s="121"/>
    </row>
    <row r="4047" ht="15">
      <c r="D4047" s="121"/>
    </row>
    <row r="4048" ht="15">
      <c r="D4048" s="121"/>
    </row>
    <row r="4049" ht="15">
      <c r="D4049" s="121"/>
    </row>
    <row r="4050" ht="15">
      <c r="D4050" s="121"/>
    </row>
    <row r="4051" ht="15">
      <c r="D4051" s="121"/>
    </row>
    <row r="4052" ht="15">
      <c r="D4052" s="121"/>
    </row>
    <row r="4053" ht="15">
      <c r="D4053" s="121"/>
    </row>
    <row r="4054" ht="15">
      <c r="D4054" s="121"/>
    </row>
    <row r="4055" ht="15">
      <c r="D4055" s="121"/>
    </row>
    <row r="4056" ht="15">
      <c r="D4056" s="121"/>
    </row>
    <row r="4057" ht="15">
      <c r="D4057" s="121"/>
    </row>
    <row r="4058" ht="15">
      <c r="D4058" s="121"/>
    </row>
    <row r="4059" ht="15">
      <c r="D4059" s="121"/>
    </row>
    <row r="4060" ht="15">
      <c r="D4060" s="121"/>
    </row>
    <row r="4061" ht="15">
      <c r="D4061" s="121"/>
    </row>
    <row r="4062" ht="15">
      <c r="D4062" s="121"/>
    </row>
    <row r="4063" ht="15">
      <c r="D4063" s="121"/>
    </row>
    <row r="4064" ht="15">
      <c r="D4064" s="121"/>
    </row>
    <row r="4065" ht="15">
      <c r="D4065" s="121"/>
    </row>
    <row r="4066" ht="15">
      <c r="D4066" s="121"/>
    </row>
    <row r="4067" ht="15">
      <c r="D4067" s="121"/>
    </row>
    <row r="4068" ht="15">
      <c r="D4068" s="121"/>
    </row>
    <row r="4069" ht="15">
      <c r="D4069" s="121"/>
    </row>
    <row r="4070" ht="15">
      <c r="D4070" s="121"/>
    </row>
    <row r="4071" ht="15">
      <c r="D4071" s="121"/>
    </row>
    <row r="4072" ht="15">
      <c r="D4072" s="121"/>
    </row>
    <row r="4073" ht="15">
      <c r="D4073" s="121"/>
    </row>
    <row r="4074" ht="15">
      <c r="D4074" s="121"/>
    </row>
    <row r="4075" ht="15">
      <c r="D4075" s="121"/>
    </row>
    <row r="4076" ht="15">
      <c r="D4076" s="121"/>
    </row>
    <row r="4077" ht="15">
      <c r="D4077" s="121"/>
    </row>
    <row r="4078" ht="15">
      <c r="D4078" s="121"/>
    </row>
    <row r="4079" ht="15">
      <c r="D4079" s="121"/>
    </row>
    <row r="4080" ht="15">
      <c r="D4080" s="121"/>
    </row>
    <row r="4081" ht="15">
      <c r="D4081" s="121"/>
    </row>
    <row r="4082" ht="15">
      <c r="D4082" s="121"/>
    </row>
    <row r="4083" ht="15">
      <c r="D4083" s="121"/>
    </row>
    <row r="4084" ht="15">
      <c r="D4084" s="121"/>
    </row>
    <row r="4085" ht="15">
      <c r="D4085" s="121"/>
    </row>
    <row r="4086" ht="15">
      <c r="D4086" s="121"/>
    </row>
    <row r="4087" ht="15">
      <c r="D4087" s="121"/>
    </row>
    <row r="4088" ht="15">
      <c r="D4088" s="121"/>
    </row>
    <row r="4089" ht="15">
      <c r="D4089" s="121"/>
    </row>
    <row r="4090" ht="15">
      <c r="D4090" s="121"/>
    </row>
    <row r="4091" ht="15">
      <c r="D4091" s="121"/>
    </row>
    <row r="4092" ht="15">
      <c r="D4092" s="121"/>
    </row>
    <row r="4093" ht="15">
      <c r="D4093" s="121"/>
    </row>
    <row r="4094" ht="15">
      <c r="D4094" s="121"/>
    </row>
    <row r="4095" ht="15">
      <c r="D4095" s="121"/>
    </row>
    <row r="4096" ht="15">
      <c r="D4096" s="121"/>
    </row>
    <row r="4097" ht="15">
      <c r="D4097" s="121"/>
    </row>
    <row r="4098" ht="15">
      <c r="D4098" s="121"/>
    </row>
    <row r="4099" ht="15">
      <c r="D4099" s="121"/>
    </row>
    <row r="4100" ht="15">
      <c r="D4100" s="121"/>
    </row>
    <row r="4101" ht="15">
      <c r="D4101" s="121"/>
    </row>
    <row r="4102" ht="15">
      <c r="D4102" s="121"/>
    </row>
    <row r="4103" ht="15">
      <c r="D4103" s="121"/>
    </row>
    <row r="4104" ht="15">
      <c r="D4104" s="121"/>
    </row>
    <row r="4105" ht="15">
      <c r="D4105" s="121"/>
    </row>
    <row r="4106" ht="15">
      <c r="D4106" s="121"/>
    </row>
    <row r="4107" ht="15">
      <c r="D4107" s="121"/>
    </row>
    <row r="4108" ht="15">
      <c r="D4108" s="121"/>
    </row>
    <row r="4109" ht="15">
      <c r="D4109" s="121"/>
    </row>
    <row r="4110" ht="15">
      <c r="D4110" s="121"/>
    </row>
    <row r="4111" ht="15">
      <c r="D4111" s="121"/>
    </row>
    <row r="4112" ht="15">
      <c r="D4112" s="121"/>
    </row>
    <row r="4113" ht="15">
      <c r="D4113" s="121"/>
    </row>
    <row r="4114" ht="15">
      <c r="D4114" s="121"/>
    </row>
    <row r="4115" ht="15">
      <c r="D4115" s="121"/>
    </row>
    <row r="4116" ht="15">
      <c r="D4116" s="121"/>
    </row>
    <row r="4117" ht="15">
      <c r="D4117" s="121"/>
    </row>
    <row r="4118" ht="15">
      <c r="D4118" s="121"/>
    </row>
    <row r="4119" ht="15">
      <c r="D4119" s="121"/>
    </row>
    <row r="4120" ht="15">
      <c r="D4120" s="121"/>
    </row>
    <row r="4121" ht="15">
      <c r="D4121" s="121"/>
    </row>
    <row r="4122" ht="15">
      <c r="D4122" s="121"/>
    </row>
    <row r="4123" ht="15">
      <c r="D4123" s="121"/>
    </row>
    <row r="4124" ht="15">
      <c r="D4124" s="121"/>
    </row>
    <row r="4125" ht="15">
      <c r="D4125" s="121"/>
    </row>
    <row r="4126" ht="15">
      <c r="D4126" s="121"/>
    </row>
    <row r="4127" ht="15">
      <c r="D4127" s="121"/>
    </row>
    <row r="4128" ht="15">
      <c r="D4128" s="121"/>
    </row>
    <row r="4129" ht="15">
      <c r="D4129" s="121"/>
    </row>
    <row r="4130" ht="15">
      <c r="D4130" s="121"/>
    </row>
    <row r="4131" ht="15">
      <c r="D4131" s="121"/>
    </row>
    <row r="4132" ht="15">
      <c r="D4132" s="121"/>
    </row>
    <row r="4133" ht="15">
      <c r="D4133" s="121"/>
    </row>
    <row r="4134" ht="15">
      <c r="D4134" s="121"/>
    </row>
    <row r="4135" ht="15">
      <c r="D4135" s="121"/>
    </row>
    <row r="4136" ht="15">
      <c r="D4136" s="121"/>
    </row>
    <row r="4137" ht="15">
      <c r="D4137" s="121"/>
    </row>
    <row r="4138" ht="15">
      <c r="D4138" s="121"/>
    </row>
    <row r="4139" ht="15">
      <c r="D4139" s="121"/>
    </row>
    <row r="4140" ht="15">
      <c r="D4140" s="121"/>
    </row>
    <row r="4141" ht="15">
      <c r="D4141" s="121"/>
    </row>
    <row r="4142" ht="15">
      <c r="D4142" s="121"/>
    </row>
    <row r="4143" ht="15">
      <c r="D4143" s="121"/>
    </row>
    <row r="4144" ht="15">
      <c r="D4144" s="121"/>
    </row>
    <row r="4145" ht="15">
      <c r="D4145" s="121"/>
    </row>
    <row r="4146" ht="15">
      <c r="D4146" s="121"/>
    </row>
    <row r="4147" ht="15">
      <c r="D4147" s="121"/>
    </row>
    <row r="4148" ht="15">
      <c r="D4148" s="121"/>
    </row>
    <row r="4149" ht="15">
      <c r="D4149" s="121"/>
    </row>
    <row r="4150" ht="15">
      <c r="D4150" s="121"/>
    </row>
    <row r="4151" ht="15">
      <c r="D4151" s="121"/>
    </row>
    <row r="4152" ht="15">
      <c r="D4152" s="121"/>
    </row>
    <row r="4153" ht="15">
      <c r="D4153" s="121"/>
    </row>
    <row r="4154" ht="15">
      <c r="D4154" s="121"/>
    </row>
    <row r="4155" ht="15">
      <c r="D4155" s="121"/>
    </row>
    <row r="4156" ht="15">
      <c r="D4156" s="121"/>
    </row>
    <row r="4157" ht="15">
      <c r="D4157" s="121"/>
    </row>
    <row r="4158" ht="15">
      <c r="D4158" s="121"/>
    </row>
    <row r="4159" ht="15">
      <c r="D4159" s="121"/>
    </row>
    <row r="4160" ht="15">
      <c r="D4160" s="121"/>
    </row>
    <row r="4161" ht="15">
      <c r="D4161" s="121"/>
    </row>
    <row r="4162" ht="15">
      <c r="D4162" s="121"/>
    </row>
    <row r="4163" ht="15">
      <c r="D4163" s="121"/>
    </row>
    <row r="4164" ht="15">
      <c r="D4164" s="121"/>
    </row>
    <row r="4165" ht="15">
      <c r="D4165" s="121"/>
    </row>
    <row r="4166" ht="15">
      <c r="D4166" s="121"/>
    </row>
    <row r="4167" ht="15">
      <c r="D4167" s="121"/>
    </row>
    <row r="4168" ht="15">
      <c r="D4168" s="121"/>
    </row>
    <row r="4169" ht="15">
      <c r="D4169" s="121"/>
    </row>
    <row r="4170" ht="15">
      <c r="D4170" s="121"/>
    </row>
    <row r="4171" ht="15">
      <c r="D4171" s="121"/>
    </row>
    <row r="4172" ht="15">
      <c r="D4172" s="121"/>
    </row>
    <row r="4173" ht="15">
      <c r="D4173" s="121"/>
    </row>
    <row r="4174" ht="15">
      <c r="D4174" s="121"/>
    </row>
    <row r="4175" ht="15">
      <c r="D4175" s="121"/>
    </row>
    <row r="4176" ht="15">
      <c r="D4176" s="121"/>
    </row>
    <row r="4177" ht="15">
      <c r="D4177" s="121"/>
    </row>
    <row r="4178" ht="15">
      <c r="D4178" s="121"/>
    </row>
    <row r="4179" ht="15">
      <c r="D4179" s="121"/>
    </row>
    <row r="4180" ht="15">
      <c r="D4180" s="121"/>
    </row>
    <row r="4181" ht="15">
      <c r="D4181" s="121"/>
    </row>
    <row r="4182" ht="15">
      <c r="D4182" s="121"/>
    </row>
    <row r="4183" ht="15">
      <c r="D4183" s="121"/>
    </row>
    <row r="4184" ht="15">
      <c r="D4184" s="121"/>
    </row>
    <row r="4185" ht="15">
      <c r="D4185" s="121"/>
    </row>
    <row r="4186" ht="15">
      <c r="D4186" s="121"/>
    </row>
    <row r="4187" ht="15">
      <c r="D4187" s="121"/>
    </row>
    <row r="4188" ht="15">
      <c r="D4188" s="121"/>
    </row>
    <row r="4189" ht="15">
      <c r="D4189" s="121"/>
    </row>
    <row r="4190" ht="15">
      <c r="D4190" s="121"/>
    </row>
    <row r="4191" ht="15">
      <c r="D4191" s="121"/>
    </row>
    <row r="4192" ht="15">
      <c r="D4192" s="121"/>
    </row>
    <row r="4193" ht="15">
      <c r="D4193" s="121"/>
    </row>
    <row r="4194" ht="15">
      <c r="D4194" s="121"/>
    </row>
    <row r="4195" ht="15">
      <c r="D4195" s="121"/>
    </row>
    <row r="4196" ht="15">
      <c r="D4196" s="121"/>
    </row>
    <row r="4197" ht="15">
      <c r="D4197" s="121"/>
    </row>
    <row r="4198" ht="15">
      <c r="D4198" s="121"/>
    </row>
    <row r="4199" ht="15">
      <c r="D4199" s="121"/>
    </row>
    <row r="4200" ht="15">
      <c r="D4200" s="121"/>
    </row>
    <row r="4201" ht="15">
      <c r="D4201" s="121"/>
    </row>
    <row r="4202" ht="15">
      <c r="D4202" s="121"/>
    </row>
    <row r="4203" ht="15">
      <c r="D4203" s="121"/>
    </row>
    <row r="4204" ht="15">
      <c r="D4204" s="121"/>
    </row>
    <row r="4205" ht="15">
      <c r="D4205" s="121"/>
    </row>
    <row r="4206" ht="15">
      <c r="D4206" s="121"/>
    </row>
    <row r="4207" ht="15">
      <c r="D4207" s="121"/>
    </row>
    <row r="4208" ht="15">
      <c r="D4208" s="121"/>
    </row>
    <row r="4209" ht="15">
      <c r="D4209" s="121"/>
    </row>
    <row r="4210" ht="15">
      <c r="D4210" s="121"/>
    </row>
    <row r="4211" ht="15">
      <c r="D4211" s="121"/>
    </row>
    <row r="4212" ht="15">
      <c r="D4212" s="121"/>
    </row>
    <row r="4213" ht="15">
      <c r="D4213" s="121"/>
    </row>
    <row r="4214" ht="15">
      <c r="D4214" s="121"/>
    </row>
    <row r="4215" ht="15">
      <c r="D4215" s="121"/>
    </row>
    <row r="4216" ht="15">
      <c r="D4216" s="121"/>
    </row>
    <row r="4217" ht="15">
      <c r="D4217" s="121"/>
    </row>
    <row r="4218" ht="15">
      <c r="D4218" s="121"/>
    </row>
    <row r="4219" ht="15">
      <c r="D4219" s="121"/>
    </row>
    <row r="4220" ht="15">
      <c r="D4220" s="121"/>
    </row>
    <row r="4221" ht="15">
      <c r="D4221" s="121"/>
    </row>
    <row r="4222" ht="15">
      <c r="D4222" s="121"/>
    </row>
    <row r="4223" ht="15">
      <c r="D4223" s="121"/>
    </row>
    <row r="4224" ht="15">
      <c r="D4224" s="121"/>
    </row>
    <row r="4225" ht="15">
      <c r="D4225" s="121"/>
    </row>
    <row r="4226" ht="15">
      <c r="D4226" s="121"/>
    </row>
    <row r="4227" ht="15">
      <c r="D4227" s="121"/>
    </row>
    <row r="4228" ht="15">
      <c r="D4228" s="121"/>
    </row>
    <row r="4229" ht="15">
      <c r="D4229" s="121"/>
    </row>
    <row r="4230" ht="15">
      <c r="D4230" s="121"/>
    </row>
    <row r="4231" ht="15">
      <c r="D4231" s="121"/>
    </row>
    <row r="4232" ht="15">
      <c r="D4232" s="121"/>
    </row>
    <row r="4233" ht="15">
      <c r="D4233" s="121"/>
    </row>
    <row r="4234" ht="15">
      <c r="D4234" s="121"/>
    </row>
    <row r="4235" ht="15">
      <c r="D4235" s="121"/>
    </row>
    <row r="4236" ht="15">
      <c r="D4236" s="121"/>
    </row>
    <row r="4237" ht="15">
      <c r="D4237" s="121"/>
    </row>
    <row r="4238" ht="15">
      <c r="D4238" s="121"/>
    </row>
    <row r="4239" ht="15">
      <c r="D4239" s="121"/>
    </row>
    <row r="4240" ht="15">
      <c r="D4240" s="121"/>
    </row>
    <row r="4241" ht="15">
      <c r="D4241" s="121"/>
    </row>
    <row r="4242" ht="15">
      <c r="D4242" s="121"/>
    </row>
    <row r="4243" ht="15">
      <c r="D4243" s="121"/>
    </row>
    <row r="4244" ht="15">
      <c r="D4244" s="121"/>
    </row>
    <row r="4245" ht="15">
      <c r="D4245" s="121"/>
    </row>
    <row r="4246" ht="15">
      <c r="D4246" s="121"/>
    </row>
    <row r="4247" ht="15">
      <c r="D4247" s="121"/>
    </row>
    <row r="4248" ht="15">
      <c r="D4248" s="121"/>
    </row>
    <row r="4249" ht="15">
      <c r="D4249" s="121"/>
    </row>
    <row r="4250" ht="15">
      <c r="D4250" s="121"/>
    </row>
    <row r="4251" ht="15">
      <c r="D4251" s="121"/>
    </row>
    <row r="4252" ht="15">
      <c r="D4252" s="121"/>
    </row>
    <row r="4253" ht="15">
      <c r="D4253" s="121"/>
    </row>
    <row r="4254" ht="15">
      <c r="D4254" s="121"/>
    </row>
    <row r="4255" ht="15">
      <c r="D4255" s="121"/>
    </row>
    <row r="4256" ht="15">
      <c r="D4256" s="121"/>
    </row>
    <row r="4257" ht="15">
      <c r="D4257" s="121"/>
    </row>
    <row r="4258" ht="15">
      <c r="D4258" s="121"/>
    </row>
    <row r="4259" ht="15">
      <c r="D4259" s="121"/>
    </row>
    <row r="4260" ht="15">
      <c r="D4260" s="121"/>
    </row>
    <row r="4261" ht="15">
      <c r="D4261" s="121"/>
    </row>
    <row r="4262" ht="15">
      <c r="D4262" s="121"/>
    </row>
    <row r="4263" ht="15">
      <c r="D4263" s="121"/>
    </row>
    <row r="4264" ht="15">
      <c r="D4264" s="121"/>
    </row>
    <row r="4265" ht="15">
      <c r="D4265" s="121"/>
    </row>
    <row r="4266" ht="15">
      <c r="D4266" s="121"/>
    </row>
    <row r="4267" ht="15">
      <c r="D4267" s="121"/>
    </row>
    <row r="4268" ht="15">
      <c r="D4268" s="121"/>
    </row>
    <row r="4269" ht="15">
      <c r="D4269" s="121"/>
    </row>
    <row r="4270" ht="15">
      <c r="D4270" s="121"/>
    </row>
    <row r="4271" ht="15">
      <c r="D4271" s="121"/>
    </row>
    <row r="4272" ht="15">
      <c r="D4272" s="121"/>
    </row>
    <row r="4273" ht="15">
      <c r="D4273" s="121"/>
    </row>
    <row r="4274" ht="15">
      <c r="D4274" s="121"/>
    </row>
    <row r="4275" ht="15">
      <c r="D4275" s="121"/>
    </row>
    <row r="4276" ht="15">
      <c r="D4276" s="121"/>
    </row>
    <row r="4277" ht="15">
      <c r="D4277" s="121"/>
    </row>
    <row r="4278" ht="15">
      <c r="D4278" s="121"/>
    </row>
    <row r="4279" ht="15">
      <c r="D4279" s="121"/>
    </row>
    <row r="4280" ht="15">
      <c r="D4280" s="121"/>
    </row>
    <row r="4281" ht="15">
      <c r="D4281" s="121"/>
    </row>
    <row r="4282" ht="15">
      <c r="D4282" s="121"/>
    </row>
    <row r="4283" ht="15">
      <c r="D4283" s="121"/>
    </row>
    <row r="4284" ht="15">
      <c r="D4284" s="121"/>
    </row>
    <row r="4285" ht="15">
      <c r="D4285" s="121"/>
    </row>
    <row r="4286" ht="15">
      <c r="D4286" s="121"/>
    </row>
    <row r="4287" ht="15">
      <c r="D4287" s="121"/>
    </row>
    <row r="4288" ht="15">
      <c r="D4288" s="121"/>
    </row>
    <row r="4289" ht="15">
      <c r="D4289" s="121"/>
    </row>
    <row r="4290" ht="15">
      <c r="D4290" s="121"/>
    </row>
    <row r="4291" ht="15">
      <c r="D4291" s="121"/>
    </row>
    <row r="4292" ht="15">
      <c r="D4292" s="121"/>
    </row>
    <row r="4293" ht="15">
      <c r="D4293" s="121"/>
    </row>
    <row r="4294" ht="15">
      <c r="D4294" s="121"/>
    </row>
    <row r="4295" ht="15">
      <c r="D4295" s="121"/>
    </row>
    <row r="4296" ht="15">
      <c r="D4296" s="121"/>
    </row>
    <row r="4297" ht="15">
      <c r="D4297" s="121"/>
    </row>
    <row r="4298" ht="15">
      <c r="D4298" s="121"/>
    </row>
    <row r="4299" ht="15">
      <c r="D4299" s="121"/>
    </row>
    <row r="4300" ht="15">
      <c r="D4300" s="121"/>
    </row>
    <row r="4301" ht="15">
      <c r="D4301" s="121"/>
    </row>
    <row r="4302" ht="15">
      <c r="D4302" s="121"/>
    </row>
    <row r="4303" ht="15">
      <c r="D4303" s="121"/>
    </row>
    <row r="4304" ht="15">
      <c r="D4304" s="121"/>
    </row>
    <row r="4305" ht="15">
      <c r="D4305" s="121"/>
    </row>
    <row r="4306" ht="15">
      <c r="D4306" s="121"/>
    </row>
    <row r="4307" ht="15">
      <c r="D4307" s="121"/>
    </row>
    <row r="4308" ht="15">
      <c r="D4308" s="121"/>
    </row>
    <row r="4309" ht="15">
      <c r="D4309" s="121"/>
    </row>
    <row r="4310" ht="15">
      <c r="D4310" s="121"/>
    </row>
    <row r="4311" ht="15">
      <c r="D4311" s="121"/>
    </row>
    <row r="4312" ht="15">
      <c r="D4312" s="121"/>
    </row>
    <row r="4313" ht="15">
      <c r="D4313" s="121"/>
    </row>
    <row r="4314" ht="15">
      <c r="D4314" s="121"/>
    </row>
    <row r="4315" ht="15">
      <c r="D4315" s="121"/>
    </row>
    <row r="4316" ht="15">
      <c r="D4316" s="121"/>
    </row>
    <row r="4317" ht="15">
      <c r="D4317" s="121"/>
    </row>
    <row r="4318" ht="15">
      <c r="D4318" s="121"/>
    </row>
    <row r="4319" ht="15">
      <c r="D4319" s="121"/>
    </row>
    <row r="4320" ht="15">
      <c r="D4320" s="121"/>
    </row>
    <row r="4321" ht="15">
      <c r="D4321" s="121"/>
    </row>
    <row r="4322" ht="15">
      <c r="D4322" s="121"/>
    </row>
    <row r="4323" ht="15">
      <c r="D4323" s="121"/>
    </row>
    <row r="4324" ht="15">
      <c r="D4324" s="121"/>
    </row>
    <row r="4325" ht="15">
      <c r="D4325" s="121"/>
    </row>
    <row r="4326" ht="15">
      <c r="D4326" s="121"/>
    </row>
    <row r="4327" ht="15">
      <c r="D4327" s="121"/>
    </row>
    <row r="4328" ht="15">
      <c r="D4328" s="121"/>
    </row>
    <row r="4329" ht="15">
      <c r="D4329" s="121"/>
    </row>
    <row r="4330" ht="15">
      <c r="D4330" s="121"/>
    </row>
    <row r="4331" ht="15">
      <c r="D4331" s="121"/>
    </row>
    <row r="4332" ht="15">
      <c r="D4332" s="121"/>
    </row>
    <row r="4333" ht="15">
      <c r="D4333" s="121"/>
    </row>
    <row r="4334" ht="15">
      <c r="D4334" s="121"/>
    </row>
    <row r="4335" ht="15">
      <c r="D4335" s="121"/>
    </row>
    <row r="4336" ht="15">
      <c r="D4336" s="121"/>
    </row>
    <row r="4337" ht="15">
      <c r="D4337" s="121"/>
    </row>
    <row r="4338" ht="15">
      <c r="D4338" s="121"/>
    </row>
    <row r="4339" ht="15">
      <c r="D4339" s="121"/>
    </row>
    <row r="4340" ht="15">
      <c r="D4340" s="121"/>
    </row>
    <row r="4341" ht="15">
      <c r="D4341" s="121"/>
    </row>
    <row r="4342" ht="15">
      <c r="D4342" s="121"/>
    </row>
    <row r="4343" ht="15">
      <c r="D4343" s="121"/>
    </row>
    <row r="4344" ht="15">
      <c r="D4344" s="121"/>
    </row>
    <row r="4345" ht="15">
      <c r="D4345" s="121"/>
    </row>
    <row r="4346" ht="15">
      <c r="D4346" s="121"/>
    </row>
    <row r="4347" ht="15">
      <c r="D4347" s="121"/>
    </row>
    <row r="4348" ht="15">
      <c r="D4348" s="121"/>
    </row>
    <row r="4349" ht="15">
      <c r="D4349" s="121"/>
    </row>
    <row r="4350" ht="15">
      <c r="D4350" s="121"/>
    </row>
    <row r="4351" ht="15">
      <c r="D4351" s="121"/>
    </row>
    <row r="4352" ht="15">
      <c r="D4352" s="121"/>
    </row>
    <row r="4353" ht="15">
      <c r="D4353" s="121"/>
    </row>
    <row r="4354" ht="15">
      <c r="D4354" s="121"/>
    </row>
    <row r="4355" ht="15">
      <c r="D4355" s="121"/>
    </row>
    <row r="4356" ht="15">
      <c r="D4356" s="121"/>
    </row>
    <row r="4357" ht="15">
      <c r="D4357" s="121"/>
    </row>
    <row r="4358" ht="15">
      <c r="D4358" s="121"/>
    </row>
    <row r="4359" ht="15">
      <c r="D4359" s="121"/>
    </row>
    <row r="4360" ht="15">
      <c r="D4360" s="121"/>
    </row>
    <row r="4361" ht="15">
      <c r="D4361" s="121"/>
    </row>
    <row r="4362" ht="15">
      <c r="D4362" s="121"/>
    </row>
    <row r="4363" ht="15">
      <c r="D4363" s="121"/>
    </row>
    <row r="4364" ht="15">
      <c r="D4364" s="121"/>
    </row>
    <row r="4365" ht="15">
      <c r="D4365" s="121"/>
    </row>
    <row r="4366" ht="15">
      <c r="D4366" s="121"/>
    </row>
    <row r="4367" ht="15">
      <c r="D4367" s="121"/>
    </row>
    <row r="4368" ht="15">
      <c r="D4368" s="121"/>
    </row>
    <row r="4369" ht="15">
      <c r="D4369" s="121"/>
    </row>
    <row r="4370" ht="15">
      <c r="D4370" s="121"/>
    </row>
    <row r="4371" ht="15">
      <c r="D4371" s="121"/>
    </row>
    <row r="4372" ht="15">
      <c r="D4372" s="121"/>
    </row>
    <row r="4373" ht="15">
      <c r="D4373" s="121"/>
    </row>
    <row r="4374" ht="15">
      <c r="D4374" s="121"/>
    </row>
    <row r="4375" ht="15">
      <c r="D4375" s="121"/>
    </row>
    <row r="4376" ht="15">
      <c r="D4376" s="121"/>
    </row>
    <row r="4377" ht="15">
      <c r="D4377" s="121"/>
    </row>
    <row r="4378" ht="15">
      <c r="D4378" s="121"/>
    </row>
    <row r="4379" ht="15">
      <c r="D4379" s="121"/>
    </row>
    <row r="4380" ht="15">
      <c r="D4380" s="121"/>
    </row>
    <row r="4381" ht="15">
      <c r="D4381" s="121"/>
    </row>
    <row r="4382" ht="15">
      <c r="D4382" s="121"/>
    </row>
    <row r="4383" ht="15">
      <c r="D4383" s="121"/>
    </row>
    <row r="4384" ht="15">
      <c r="D4384" s="121"/>
    </row>
    <row r="4385" ht="15">
      <c r="D4385" s="121"/>
    </row>
    <row r="4386" ht="15">
      <c r="D4386" s="121"/>
    </row>
    <row r="4387" ht="15">
      <c r="D4387" s="121"/>
    </row>
    <row r="4388" ht="15">
      <c r="D4388" s="121"/>
    </row>
    <row r="4389" ht="15">
      <c r="D4389" s="121"/>
    </row>
    <row r="4390" ht="15">
      <c r="D4390" s="121"/>
    </row>
    <row r="4391" ht="15">
      <c r="D4391" s="121"/>
    </row>
    <row r="4392" ht="15">
      <c r="D4392" s="121"/>
    </row>
    <row r="4393" ht="15">
      <c r="D4393" s="121"/>
    </row>
    <row r="4394" ht="15">
      <c r="D4394" s="121"/>
    </row>
    <row r="4395" ht="15">
      <c r="D4395" s="121"/>
    </row>
    <row r="4396" ht="15">
      <c r="D4396" s="121"/>
    </row>
    <row r="4397" ht="15">
      <c r="D4397" s="121"/>
    </row>
    <row r="4398" ht="15">
      <c r="D4398" s="121"/>
    </row>
    <row r="4399" ht="15">
      <c r="D4399" s="121"/>
    </row>
    <row r="4400" ht="15">
      <c r="D4400" s="121"/>
    </row>
    <row r="4401" ht="15">
      <c r="D4401" s="121"/>
    </row>
    <row r="4402" ht="15">
      <c r="D4402" s="121"/>
    </row>
    <row r="4403" ht="15">
      <c r="D4403" s="121"/>
    </row>
    <row r="4404" ht="15">
      <c r="D4404" s="121"/>
    </row>
    <row r="4405" ht="15">
      <c r="D4405" s="121"/>
    </row>
    <row r="4406" ht="15">
      <c r="D4406" s="121"/>
    </row>
    <row r="4407" ht="15">
      <c r="D4407" s="121"/>
    </row>
    <row r="4408" ht="15">
      <c r="D4408" s="121"/>
    </row>
    <row r="4409" ht="15">
      <c r="D4409" s="121"/>
    </row>
    <row r="4410" ht="15">
      <c r="D4410" s="121"/>
    </row>
    <row r="4411" ht="15">
      <c r="D4411" s="121"/>
    </row>
    <row r="4412" ht="15">
      <c r="D4412" s="121"/>
    </row>
    <row r="4413" ht="15">
      <c r="D4413" s="121"/>
    </row>
    <row r="4414" ht="15">
      <c r="D4414" s="121"/>
    </row>
    <row r="4415" ht="15">
      <c r="D4415" s="121"/>
    </row>
    <row r="4416" ht="15">
      <c r="D4416" s="121"/>
    </row>
    <row r="4417" ht="15">
      <c r="D4417" s="121"/>
    </row>
    <row r="4418" ht="15">
      <c r="D4418" s="121"/>
    </row>
    <row r="4419" ht="15">
      <c r="D4419" s="121"/>
    </row>
    <row r="4420" ht="15">
      <c r="D4420" s="121"/>
    </row>
    <row r="4421" ht="15">
      <c r="D4421" s="121"/>
    </row>
    <row r="4422" ht="15">
      <c r="D4422" s="121"/>
    </row>
    <row r="4423" ht="15">
      <c r="D4423" s="121"/>
    </row>
    <row r="4424" ht="15">
      <c r="D4424" s="121"/>
    </row>
    <row r="4425" ht="15">
      <c r="D4425" s="121"/>
    </row>
    <row r="4426" ht="15">
      <c r="D4426" s="121"/>
    </row>
    <row r="4427" ht="15">
      <c r="D4427" s="121"/>
    </row>
    <row r="4428" ht="15">
      <c r="D4428" s="121"/>
    </row>
    <row r="4429" ht="15">
      <c r="D4429" s="121"/>
    </row>
    <row r="4430" ht="15">
      <c r="D4430" s="121"/>
    </row>
    <row r="4431" ht="15">
      <c r="D4431" s="121"/>
    </row>
    <row r="4432" ht="15">
      <c r="D4432" s="121"/>
    </row>
    <row r="4433" ht="15">
      <c r="D4433" s="121"/>
    </row>
    <row r="4434" ht="15">
      <c r="D4434" s="121"/>
    </row>
    <row r="4435" ht="15">
      <c r="D4435" s="121"/>
    </row>
    <row r="4436" ht="15">
      <c r="D4436" s="121"/>
    </row>
    <row r="4437" ht="15">
      <c r="D4437" s="121"/>
    </row>
    <row r="4438" ht="15">
      <c r="D4438" s="121"/>
    </row>
    <row r="4439" ht="15">
      <c r="D4439" s="121"/>
    </row>
    <row r="4440" ht="15">
      <c r="D4440" s="121"/>
    </row>
    <row r="4441" ht="15">
      <c r="D4441" s="121"/>
    </row>
    <row r="4442" ht="15">
      <c r="D4442" s="121"/>
    </row>
    <row r="4443" ht="15">
      <c r="D4443" s="121"/>
    </row>
    <row r="4444" ht="15">
      <c r="D4444" s="121"/>
    </row>
    <row r="4445" ht="15">
      <c r="D4445" s="121"/>
    </row>
    <row r="4446" ht="15">
      <c r="D4446" s="121"/>
    </row>
    <row r="4447" ht="15">
      <c r="D4447" s="121"/>
    </row>
    <row r="4448" ht="15">
      <c r="D4448" s="121"/>
    </row>
    <row r="4449" ht="15">
      <c r="D4449" s="121"/>
    </row>
    <row r="4450" ht="15">
      <c r="D4450" s="121"/>
    </row>
    <row r="4451" ht="15">
      <c r="D4451" s="121"/>
    </row>
    <row r="4452" ht="15">
      <c r="D4452" s="121"/>
    </row>
    <row r="4453" ht="15">
      <c r="D4453" s="121"/>
    </row>
    <row r="4454" ht="15">
      <c r="D4454" s="121"/>
    </row>
    <row r="4455" ht="15">
      <c r="D4455" s="121"/>
    </row>
    <row r="4456" ht="15">
      <c r="D4456" s="121"/>
    </row>
    <row r="4457" ht="15">
      <c r="D4457" s="121"/>
    </row>
    <row r="4458" ht="15">
      <c r="D4458" s="121"/>
    </row>
    <row r="4459" ht="15">
      <c r="D4459" s="121"/>
    </row>
    <row r="4460" ht="15">
      <c r="D4460" s="121"/>
    </row>
    <row r="4461" ht="15">
      <c r="D4461" s="121"/>
    </row>
    <row r="4462" ht="15">
      <c r="D4462" s="121"/>
    </row>
    <row r="4463" ht="15">
      <c r="D4463" s="121"/>
    </row>
    <row r="4464" ht="15">
      <c r="D4464" s="121"/>
    </row>
    <row r="4465" ht="15">
      <c r="D4465" s="121"/>
    </row>
    <row r="4466" ht="15">
      <c r="D4466" s="121"/>
    </row>
    <row r="4467" ht="15">
      <c r="D4467" s="121"/>
    </row>
    <row r="4468" ht="15">
      <c r="D4468" s="121"/>
    </row>
    <row r="4469" ht="15">
      <c r="D4469" s="121"/>
    </row>
    <row r="4470" ht="15">
      <c r="D4470" s="121"/>
    </row>
    <row r="4471" ht="15">
      <c r="D4471" s="121"/>
    </row>
    <row r="4472" ht="15">
      <c r="D4472" s="121"/>
    </row>
    <row r="4473" ht="15">
      <c r="D4473" s="121"/>
    </row>
    <row r="4474" ht="15">
      <c r="D4474" s="121"/>
    </row>
    <row r="4475" ht="15">
      <c r="D4475" s="121"/>
    </row>
    <row r="4476" ht="15">
      <c r="D4476" s="121"/>
    </row>
    <row r="4477" ht="15">
      <c r="D4477" s="121"/>
    </row>
    <row r="4478" ht="15">
      <c r="D4478" s="121"/>
    </row>
    <row r="4479" ht="15">
      <c r="D4479" s="121"/>
    </row>
    <row r="4480" ht="15">
      <c r="D4480" s="121"/>
    </row>
    <row r="4481" ht="15">
      <c r="D4481" s="121"/>
    </row>
    <row r="4482" ht="15">
      <c r="D4482" s="121"/>
    </row>
    <row r="4483" ht="15">
      <c r="D4483" s="121"/>
    </row>
    <row r="4484" ht="15">
      <c r="D4484" s="121"/>
    </row>
    <row r="4485" ht="15">
      <c r="D4485" s="121"/>
    </row>
    <row r="4486" ht="15">
      <c r="D4486" s="121"/>
    </row>
    <row r="4487" ht="15">
      <c r="D4487" s="121"/>
    </row>
    <row r="4488" ht="15">
      <c r="D4488" s="121"/>
    </row>
    <row r="4489" ht="15">
      <c r="D4489" s="121"/>
    </row>
    <row r="4490" ht="15">
      <c r="D4490" s="121"/>
    </row>
    <row r="4491" ht="15">
      <c r="D4491" s="121"/>
    </row>
    <row r="4492" ht="15">
      <c r="D4492" s="121"/>
    </row>
    <row r="4493" ht="15">
      <c r="D4493" s="121"/>
    </row>
    <row r="4494" ht="15">
      <c r="D4494" s="121"/>
    </row>
    <row r="4495" ht="15">
      <c r="D4495" s="121"/>
    </row>
    <row r="4496" ht="15">
      <c r="D4496" s="121"/>
    </row>
    <row r="4497" ht="15">
      <c r="D4497" s="121"/>
    </row>
    <row r="4498" ht="15">
      <c r="D4498" s="121"/>
    </row>
    <row r="4499" ht="15">
      <c r="D4499" s="121"/>
    </row>
    <row r="4500" ht="15">
      <c r="D4500" s="121"/>
    </row>
    <row r="4501" ht="15">
      <c r="D4501" s="121"/>
    </row>
    <row r="4502" ht="15">
      <c r="D4502" s="121"/>
    </row>
    <row r="4503" ht="15">
      <c r="D4503" s="121"/>
    </row>
    <row r="4504" ht="15">
      <c r="D4504" s="121"/>
    </row>
    <row r="4505" ht="15">
      <c r="D4505" s="121"/>
    </row>
    <row r="4506" ht="15">
      <c r="D4506" s="121"/>
    </row>
    <row r="4507" ht="15">
      <c r="D4507" s="121"/>
    </row>
    <row r="4508" ht="15">
      <c r="D4508" s="121"/>
    </row>
    <row r="4509" ht="15">
      <c r="D4509" s="121"/>
    </row>
    <row r="4510" ht="15">
      <c r="D4510" s="121"/>
    </row>
    <row r="4511" ht="15">
      <c r="D4511" s="121"/>
    </row>
    <row r="4512" ht="15">
      <c r="D4512" s="121"/>
    </row>
    <row r="4513" ht="15">
      <c r="D4513" s="121"/>
    </row>
    <row r="4514" ht="15">
      <c r="D4514" s="121"/>
    </row>
    <row r="4515" ht="15">
      <c r="D4515" s="121"/>
    </row>
    <row r="4516" ht="15">
      <c r="D4516" s="121"/>
    </row>
    <row r="4517" ht="15">
      <c r="D4517" s="121"/>
    </row>
    <row r="4518" ht="15">
      <c r="D4518" s="121"/>
    </row>
    <row r="4519" ht="15">
      <c r="D4519" s="121"/>
    </row>
    <row r="4520" ht="15">
      <c r="D4520" s="121"/>
    </row>
    <row r="4521" ht="15">
      <c r="D4521" s="121"/>
    </row>
    <row r="4522" ht="15">
      <c r="D4522" s="121"/>
    </row>
    <row r="4523" ht="15">
      <c r="D4523" s="121"/>
    </row>
    <row r="4524" ht="15">
      <c r="D4524" s="121"/>
    </row>
    <row r="4525" ht="15">
      <c r="D4525" s="121"/>
    </row>
    <row r="4526" ht="15">
      <c r="D4526" s="121"/>
    </row>
    <row r="4527" ht="15">
      <c r="D4527" s="121"/>
    </row>
    <row r="4528" ht="15">
      <c r="D4528" s="121"/>
    </row>
    <row r="4529" ht="15">
      <c r="D4529" s="121"/>
    </row>
    <row r="4530" ht="15">
      <c r="D4530" s="121"/>
    </row>
    <row r="4531" ht="15">
      <c r="D4531" s="121"/>
    </row>
    <row r="4532" ht="15">
      <c r="D4532" s="121"/>
    </row>
    <row r="4533" ht="15">
      <c r="D4533" s="121"/>
    </row>
    <row r="4534" ht="15">
      <c r="D4534" s="121"/>
    </row>
    <row r="4535" ht="15">
      <c r="D4535" s="121"/>
    </row>
    <row r="4536" ht="15">
      <c r="D4536" s="121"/>
    </row>
    <row r="4537" ht="15">
      <c r="D4537" s="121"/>
    </row>
    <row r="4538" ht="15">
      <c r="D4538" s="121"/>
    </row>
    <row r="4539" ht="15">
      <c r="D4539" s="121"/>
    </row>
    <row r="4540" ht="15">
      <c r="D4540" s="121"/>
    </row>
    <row r="4541" ht="15">
      <c r="D4541" s="121"/>
    </row>
    <row r="4542" ht="15">
      <c r="D4542" s="121"/>
    </row>
    <row r="4543" ht="15">
      <c r="D4543" s="121"/>
    </row>
    <row r="4544" ht="15">
      <c r="D4544" s="121"/>
    </row>
    <row r="4545" ht="15">
      <c r="D4545" s="121"/>
    </row>
    <row r="4546" ht="15">
      <c r="D4546" s="121"/>
    </row>
    <row r="4547" ht="15">
      <c r="D4547" s="121"/>
    </row>
    <row r="4548" ht="15">
      <c r="D4548" s="121"/>
    </row>
    <row r="4549" ht="15">
      <c r="D4549" s="121"/>
    </row>
    <row r="4550" ht="15">
      <c r="D4550" s="121"/>
    </row>
    <row r="4551" ht="15">
      <c r="D4551" s="121"/>
    </row>
    <row r="4552" ht="15">
      <c r="D4552" s="121"/>
    </row>
    <row r="4553" ht="15">
      <c r="D4553" s="121"/>
    </row>
    <row r="4554" ht="15">
      <c r="D4554" s="121"/>
    </row>
    <row r="4555" ht="15">
      <c r="D4555" s="121"/>
    </row>
    <row r="4556" ht="15">
      <c r="D4556" s="121"/>
    </row>
    <row r="4557" ht="15">
      <c r="D4557" s="121"/>
    </row>
    <row r="4558" ht="15">
      <c r="D4558" s="121"/>
    </row>
    <row r="4559" ht="15">
      <c r="D4559" s="121"/>
    </row>
    <row r="4560" ht="15">
      <c r="D4560" s="121"/>
    </row>
    <row r="4561" ht="15">
      <c r="D4561" s="121"/>
    </row>
    <row r="4562" ht="15">
      <c r="D4562" s="121"/>
    </row>
    <row r="4563" ht="15">
      <c r="D4563" s="121"/>
    </row>
    <row r="4564" ht="15">
      <c r="D4564" s="121"/>
    </row>
    <row r="4565" ht="15">
      <c r="D4565" s="121"/>
    </row>
    <row r="4566" ht="15">
      <c r="D4566" s="121"/>
    </row>
    <row r="4567" ht="15">
      <c r="D4567" s="121"/>
    </row>
    <row r="4568" ht="15">
      <c r="D4568" s="121"/>
    </row>
    <row r="4569" ht="15">
      <c r="D4569" s="121"/>
    </row>
    <row r="4570" ht="15">
      <c r="D4570" s="121"/>
    </row>
    <row r="4571" ht="15">
      <c r="D4571" s="121"/>
    </row>
    <row r="4572" ht="15">
      <c r="D4572" s="121"/>
    </row>
    <row r="4573" ht="15">
      <c r="D4573" s="121"/>
    </row>
    <row r="4574" ht="15">
      <c r="D4574" s="121"/>
    </row>
    <row r="4575" ht="15">
      <c r="D4575" s="121"/>
    </row>
    <row r="4576" ht="15">
      <c r="D4576" s="121"/>
    </row>
    <row r="4577" ht="15">
      <c r="D4577" s="121"/>
    </row>
    <row r="4578" ht="15">
      <c r="D4578" s="121"/>
    </row>
    <row r="4579" ht="15">
      <c r="D4579" s="121"/>
    </row>
    <row r="4580" ht="15">
      <c r="D4580" s="121"/>
    </row>
    <row r="4581" ht="15">
      <c r="D4581" s="121"/>
    </row>
    <row r="4582" ht="15">
      <c r="D4582" s="121"/>
    </row>
    <row r="4583" ht="15">
      <c r="D4583" s="121"/>
    </row>
    <row r="4584" ht="15">
      <c r="D4584" s="121"/>
    </row>
    <row r="4585" ht="15">
      <c r="D4585" s="121"/>
    </row>
    <row r="4586" ht="15">
      <c r="D4586" s="121"/>
    </row>
    <row r="4587" ht="15">
      <c r="D4587" s="121"/>
    </row>
    <row r="4588" ht="15">
      <c r="D4588" s="121"/>
    </row>
    <row r="4589" ht="15">
      <c r="D4589" s="121"/>
    </row>
    <row r="4590" ht="15">
      <c r="D4590" s="121"/>
    </row>
    <row r="4591" ht="15">
      <c r="D4591" s="121"/>
    </row>
    <row r="4592" ht="15">
      <c r="D4592" s="121"/>
    </row>
    <row r="4593" ht="15">
      <c r="D4593" s="121"/>
    </row>
    <row r="4594" ht="15">
      <c r="D4594" s="121"/>
    </row>
    <row r="4595" ht="15">
      <c r="D4595" s="121"/>
    </row>
    <row r="4596" ht="15">
      <c r="D4596" s="121"/>
    </row>
    <row r="4597" ht="15">
      <c r="D4597" s="121"/>
    </row>
    <row r="4598" ht="15">
      <c r="D4598" s="121"/>
    </row>
    <row r="4599" ht="15">
      <c r="D4599" s="121"/>
    </row>
    <row r="4600" ht="15">
      <c r="D4600" s="121"/>
    </row>
    <row r="4601" ht="15">
      <c r="D4601" s="121"/>
    </row>
    <row r="4602" ht="15">
      <c r="D4602" s="121"/>
    </row>
    <row r="4603" ht="15">
      <c r="D4603" s="121"/>
    </row>
    <row r="4604" ht="15">
      <c r="D4604" s="121"/>
    </row>
    <row r="4605" ht="15">
      <c r="D4605" s="121"/>
    </row>
    <row r="4606" ht="15">
      <c r="D4606" s="121"/>
    </row>
    <row r="4607" ht="15">
      <c r="D4607" s="121"/>
    </row>
    <row r="4608" ht="15">
      <c r="D4608" s="121"/>
    </row>
    <row r="4609" ht="15">
      <c r="D4609" s="121"/>
    </row>
    <row r="4610" ht="15">
      <c r="D4610" s="121"/>
    </row>
    <row r="4611" ht="15">
      <c r="D4611" s="121"/>
    </row>
    <row r="4612" ht="15">
      <c r="D4612" s="121"/>
    </row>
    <row r="4613" ht="15">
      <c r="D4613" s="121"/>
    </row>
    <row r="4614" ht="15">
      <c r="D4614" s="121"/>
    </row>
    <row r="4615" ht="15">
      <c r="D4615" s="121"/>
    </row>
    <row r="4616" ht="15">
      <c r="D4616" s="121"/>
    </row>
    <row r="4617" ht="15">
      <c r="D4617" s="121"/>
    </row>
    <row r="4618" ht="15">
      <c r="D4618" s="121"/>
    </row>
    <row r="4619" ht="15">
      <c r="D4619" s="121"/>
    </row>
    <row r="4620" ht="15">
      <c r="D4620" s="121"/>
    </row>
    <row r="4621" ht="15">
      <c r="D4621" s="121"/>
    </row>
    <row r="4622" ht="15">
      <c r="D4622" s="121"/>
    </row>
    <row r="4623" ht="15">
      <c r="D4623" s="121"/>
    </row>
    <row r="4624" ht="15">
      <c r="D4624" s="121"/>
    </row>
    <row r="4625" ht="15">
      <c r="D4625" s="121"/>
    </row>
    <row r="4626" ht="15">
      <c r="D4626" s="121"/>
    </row>
    <row r="4627" ht="15">
      <c r="D4627" s="121"/>
    </row>
    <row r="4628" ht="15">
      <c r="D4628" s="121"/>
    </row>
    <row r="4629" ht="15">
      <c r="D4629" s="121"/>
    </row>
    <row r="4630" ht="15">
      <c r="D4630" s="121"/>
    </row>
    <row r="4631" ht="15">
      <c r="D4631" s="121"/>
    </row>
    <row r="4632" ht="15">
      <c r="D4632" s="121"/>
    </row>
    <row r="4633" ht="15">
      <c r="D4633" s="121"/>
    </row>
    <row r="4634" ht="15">
      <c r="D4634" s="121"/>
    </row>
    <row r="4635" ht="15">
      <c r="D4635" s="121"/>
    </row>
    <row r="4636" ht="15">
      <c r="D4636" s="121"/>
    </row>
    <row r="4637" ht="15">
      <c r="D4637" s="121"/>
    </row>
    <row r="4638" ht="15">
      <c r="D4638" s="121"/>
    </row>
    <row r="4639" ht="15">
      <c r="D4639" s="121"/>
    </row>
    <row r="4640" ht="15">
      <c r="D4640" s="121"/>
    </row>
    <row r="4641" ht="15">
      <c r="D4641" s="121"/>
    </row>
    <row r="4642" ht="15">
      <c r="D4642" s="121"/>
    </row>
    <row r="4643" ht="15">
      <c r="D4643" s="121"/>
    </row>
    <row r="4644" ht="15">
      <c r="D4644" s="121"/>
    </row>
    <row r="4645" ht="15">
      <c r="D4645" s="121"/>
    </row>
    <row r="4646" ht="15">
      <c r="D4646" s="121"/>
    </row>
    <row r="4647" ht="15">
      <c r="D4647" s="121"/>
    </row>
    <row r="4648" ht="15">
      <c r="D4648" s="121"/>
    </row>
    <row r="4649" ht="15">
      <c r="D4649" s="121"/>
    </row>
    <row r="4650" ht="15">
      <c r="D4650" s="121"/>
    </row>
    <row r="4651" ht="15">
      <c r="D4651" s="121"/>
    </row>
    <row r="4652" ht="15">
      <c r="D4652" s="121"/>
    </row>
    <row r="4653" ht="15">
      <c r="D4653" s="121"/>
    </row>
    <row r="4654" ht="15">
      <c r="D4654" s="121"/>
    </row>
    <row r="4655" ht="15">
      <c r="D4655" s="121"/>
    </row>
    <row r="4656" ht="15">
      <c r="D4656" s="121"/>
    </row>
    <row r="4657" ht="15">
      <c r="D4657" s="121"/>
    </row>
    <row r="4658" ht="15">
      <c r="D4658" s="121"/>
    </row>
    <row r="4659" ht="15">
      <c r="D4659" s="121"/>
    </row>
    <row r="4660" ht="15">
      <c r="D4660" s="121"/>
    </row>
    <row r="4661" ht="15">
      <c r="D4661" s="121"/>
    </row>
    <row r="4662" ht="15">
      <c r="D4662" s="121"/>
    </row>
    <row r="4663" ht="15">
      <c r="D4663" s="121"/>
    </row>
    <row r="4664" ht="15">
      <c r="D4664" s="121"/>
    </row>
    <row r="4665" ht="15">
      <c r="D4665" s="121"/>
    </row>
    <row r="4666" ht="15">
      <c r="D4666" s="121"/>
    </row>
    <row r="4667" ht="15">
      <c r="D4667" s="121"/>
    </row>
    <row r="4668" ht="15">
      <c r="D4668" s="121"/>
    </row>
    <row r="4669" ht="15">
      <c r="D4669" s="121"/>
    </row>
    <row r="4670" ht="15">
      <c r="D4670" s="121"/>
    </row>
    <row r="4671" ht="15">
      <c r="D4671" s="121"/>
    </row>
    <row r="4672" ht="15">
      <c r="D4672" s="121"/>
    </row>
    <row r="4673" ht="15">
      <c r="D4673" s="121"/>
    </row>
    <row r="4674" ht="15">
      <c r="D4674" s="121"/>
    </row>
    <row r="4675" ht="15">
      <c r="D4675" s="121"/>
    </row>
    <row r="4676" ht="15">
      <c r="D4676" s="121"/>
    </row>
    <row r="4677" ht="15">
      <c r="D4677" s="121"/>
    </row>
    <row r="4678" ht="15">
      <c r="D4678" s="121"/>
    </row>
    <row r="4679" ht="15">
      <c r="D4679" s="121"/>
    </row>
    <row r="4680" ht="15">
      <c r="D4680" s="121"/>
    </row>
    <row r="4681" ht="15">
      <c r="D4681" s="121"/>
    </row>
    <row r="4682" ht="15">
      <c r="D4682" s="121"/>
    </row>
    <row r="4683" ht="15">
      <c r="D4683" s="121"/>
    </row>
    <row r="4684" ht="15">
      <c r="D4684" s="121"/>
    </row>
    <row r="4685" ht="15">
      <c r="D4685" s="121"/>
    </row>
    <row r="4686" ht="15">
      <c r="D4686" s="121"/>
    </row>
    <row r="4687" ht="15">
      <c r="D4687" s="121"/>
    </row>
    <row r="4688" ht="15">
      <c r="D4688" s="121"/>
    </row>
    <row r="4689" ht="15">
      <c r="D4689" s="121"/>
    </row>
    <row r="4690" ht="15">
      <c r="D4690" s="121"/>
    </row>
    <row r="4691" ht="15">
      <c r="D4691" s="121"/>
    </row>
    <row r="4692" ht="15">
      <c r="D4692" s="121"/>
    </row>
    <row r="4693" ht="15">
      <c r="D4693" s="121"/>
    </row>
    <row r="4694" ht="15">
      <c r="D4694" s="121"/>
    </row>
    <row r="4695" ht="15">
      <c r="D4695" s="121"/>
    </row>
    <row r="4696" ht="15">
      <c r="D4696" s="121"/>
    </row>
    <row r="4697" ht="15">
      <c r="D4697" s="121"/>
    </row>
    <row r="4698" ht="15">
      <c r="D4698" s="121"/>
    </row>
    <row r="4699" ht="15">
      <c r="D4699" s="121"/>
    </row>
    <row r="4700" ht="15">
      <c r="D4700" s="121"/>
    </row>
    <row r="4701" ht="15">
      <c r="D4701" s="121"/>
    </row>
    <row r="4702" ht="15">
      <c r="D4702" s="121"/>
    </row>
    <row r="4703" ht="15">
      <c r="D4703" s="121"/>
    </row>
    <row r="4704" ht="15">
      <c r="D4704" s="121"/>
    </row>
    <row r="4705" ht="15">
      <c r="D4705" s="121"/>
    </row>
    <row r="4706" ht="15">
      <c r="D4706" s="121"/>
    </row>
    <row r="4707" ht="15">
      <c r="D4707" s="121"/>
    </row>
    <row r="4708" ht="15">
      <c r="D4708" s="121"/>
    </row>
    <row r="4709" ht="15">
      <c r="D4709" s="121"/>
    </row>
    <row r="4710" ht="15">
      <c r="D4710" s="121"/>
    </row>
    <row r="4711" ht="15">
      <c r="D4711" s="121"/>
    </row>
    <row r="4712" ht="15">
      <c r="D4712" s="121"/>
    </row>
    <row r="4713" ht="15">
      <c r="D4713" s="121"/>
    </row>
    <row r="4714" ht="15">
      <c r="D4714" s="121"/>
    </row>
    <row r="4715" ht="15">
      <c r="D4715" s="121"/>
    </row>
    <row r="4716" ht="15">
      <c r="D4716" s="121"/>
    </row>
    <row r="4717" ht="15">
      <c r="D4717" s="121"/>
    </row>
    <row r="4718" ht="15">
      <c r="D4718" s="121"/>
    </row>
    <row r="4719" ht="15">
      <c r="D4719" s="121"/>
    </row>
    <row r="4720" ht="15">
      <c r="D4720" s="121"/>
    </row>
    <row r="4721" ht="15">
      <c r="D4721" s="121"/>
    </row>
    <row r="4722" ht="15">
      <c r="D4722" s="121"/>
    </row>
    <row r="4723" ht="15">
      <c r="D4723" s="121"/>
    </row>
    <row r="4724" ht="15">
      <c r="D4724" s="121"/>
    </row>
    <row r="4725" ht="15">
      <c r="D4725" s="121"/>
    </row>
    <row r="4726" ht="15">
      <c r="D4726" s="121"/>
    </row>
    <row r="4727" ht="15">
      <c r="D4727" s="121"/>
    </row>
    <row r="4728" ht="15">
      <c r="D4728" s="121"/>
    </row>
    <row r="4729" ht="15">
      <c r="D4729" s="121"/>
    </row>
    <row r="4730" ht="15">
      <c r="D4730" s="121"/>
    </row>
    <row r="4731" ht="15">
      <c r="D4731" s="121"/>
    </row>
    <row r="4732" ht="15">
      <c r="D4732" s="121"/>
    </row>
    <row r="4733" ht="15">
      <c r="D4733" s="121"/>
    </row>
    <row r="4734" ht="15">
      <c r="D4734" s="121"/>
    </row>
    <row r="4735" ht="15">
      <c r="D4735" s="121"/>
    </row>
    <row r="4736" ht="15">
      <c r="D4736" s="121"/>
    </row>
    <row r="4737" ht="15">
      <c r="D4737" s="121"/>
    </row>
    <row r="4738" ht="15">
      <c r="D4738" s="121"/>
    </row>
    <row r="4739" ht="15">
      <c r="D4739" s="121"/>
    </row>
    <row r="4740" ht="15">
      <c r="D4740" s="121"/>
    </row>
    <row r="4741" ht="15">
      <c r="D4741" s="121"/>
    </row>
    <row r="4742" ht="15">
      <c r="D4742" s="121"/>
    </row>
    <row r="4743" ht="15">
      <c r="D4743" s="121"/>
    </row>
    <row r="4744" ht="15">
      <c r="D4744" s="121"/>
    </row>
    <row r="4745" ht="15">
      <c r="D4745" s="121"/>
    </row>
    <row r="4746" ht="15">
      <c r="D4746" s="121"/>
    </row>
    <row r="4747" ht="15">
      <c r="D4747" s="121"/>
    </row>
    <row r="4748" ht="15">
      <c r="D4748" s="121"/>
    </row>
    <row r="4749" ht="15">
      <c r="D4749" s="121"/>
    </row>
    <row r="4750" ht="15">
      <c r="D4750" s="121"/>
    </row>
    <row r="4751" ht="15">
      <c r="D4751" s="121"/>
    </row>
    <row r="4752" ht="15">
      <c r="D4752" s="121"/>
    </row>
    <row r="4753" ht="15">
      <c r="D4753" s="121"/>
    </row>
    <row r="4754" ht="15">
      <c r="D4754" s="121"/>
    </row>
    <row r="4755" ht="15">
      <c r="D4755" s="121"/>
    </row>
    <row r="4756" ht="15">
      <c r="D4756" s="121"/>
    </row>
    <row r="4757" ht="15">
      <c r="D4757" s="121"/>
    </row>
    <row r="4758" ht="15">
      <c r="D4758" s="121"/>
    </row>
    <row r="4759" ht="15">
      <c r="D4759" s="121"/>
    </row>
    <row r="4760" ht="15">
      <c r="D4760" s="121"/>
    </row>
    <row r="4761" ht="15">
      <c r="D4761" s="121"/>
    </row>
    <row r="4762" ht="15">
      <c r="D4762" s="121"/>
    </row>
    <row r="4763" ht="15">
      <c r="D4763" s="121"/>
    </row>
    <row r="4764" ht="15">
      <c r="D4764" s="121"/>
    </row>
    <row r="4765" ht="15">
      <c r="D4765" s="121"/>
    </row>
    <row r="4766" ht="15">
      <c r="D4766" s="121"/>
    </row>
    <row r="4767" ht="15">
      <c r="D4767" s="121"/>
    </row>
    <row r="4768" ht="15">
      <c r="D4768" s="121"/>
    </row>
    <row r="4769" ht="15">
      <c r="D4769" s="121"/>
    </row>
    <row r="4770" ht="15">
      <c r="D4770" s="121"/>
    </row>
    <row r="4771" ht="15">
      <c r="D4771" s="121"/>
    </row>
    <row r="4772" ht="15">
      <c r="D4772" s="121"/>
    </row>
    <row r="4773" ht="15">
      <c r="D4773" s="121"/>
    </row>
    <row r="4774" ht="15">
      <c r="D4774" s="121"/>
    </row>
    <row r="4775" ht="15">
      <c r="D4775" s="121"/>
    </row>
    <row r="4776" ht="15">
      <c r="D4776" s="121"/>
    </row>
    <row r="4777" ht="15">
      <c r="D4777" s="121"/>
    </row>
    <row r="4778" ht="15">
      <c r="D4778" s="121"/>
    </row>
    <row r="4779" ht="15">
      <c r="D4779" s="121"/>
    </row>
    <row r="4780" ht="15">
      <c r="D4780" s="121"/>
    </row>
    <row r="4781" ht="15">
      <c r="D4781" s="121"/>
    </row>
    <row r="4782" ht="15">
      <c r="D4782" s="121"/>
    </row>
    <row r="4783" ht="15">
      <c r="D4783" s="121"/>
    </row>
    <row r="4784" ht="15">
      <c r="D4784" s="121"/>
    </row>
    <row r="4785" ht="15">
      <c r="D4785" s="121"/>
    </row>
    <row r="4786" ht="15">
      <c r="D4786" s="121"/>
    </row>
    <row r="4787" ht="15">
      <c r="D4787" s="121"/>
    </row>
    <row r="4788" ht="15">
      <c r="D4788" s="121"/>
    </row>
    <row r="4789" ht="15">
      <c r="D4789" s="121"/>
    </row>
    <row r="4790" ht="15">
      <c r="D4790" s="121"/>
    </row>
    <row r="4791" ht="15">
      <c r="D4791" s="121"/>
    </row>
    <row r="4792" ht="15">
      <c r="D4792" s="121"/>
    </row>
    <row r="4793" ht="15">
      <c r="D4793" s="121"/>
    </row>
    <row r="4794" ht="15">
      <c r="D4794" s="121"/>
    </row>
    <row r="4795" ht="15">
      <c r="D4795" s="121"/>
    </row>
    <row r="4796" ht="15">
      <c r="D4796" s="121"/>
    </row>
    <row r="4797" ht="15">
      <c r="D4797" s="121"/>
    </row>
    <row r="4798" ht="15">
      <c r="D4798" s="121"/>
    </row>
    <row r="4799" ht="15">
      <c r="D4799" s="121"/>
    </row>
    <row r="4800" ht="15">
      <c r="D4800" s="121"/>
    </row>
    <row r="4801" ht="15">
      <c r="D4801" s="121"/>
    </row>
    <row r="4802" ht="15">
      <c r="D4802" s="121"/>
    </row>
    <row r="4803" ht="15">
      <c r="D4803" s="121"/>
    </row>
    <row r="4804" ht="15">
      <c r="D4804" s="121"/>
    </row>
    <row r="4805" ht="15">
      <c r="D4805" s="121"/>
    </row>
    <row r="4806" ht="15">
      <c r="D4806" s="121"/>
    </row>
    <row r="4807" ht="15">
      <c r="D4807" s="121"/>
    </row>
    <row r="4808" ht="15">
      <c r="D4808" s="121"/>
    </row>
    <row r="4809" ht="15">
      <c r="D4809" s="121"/>
    </row>
    <row r="4810" ht="15">
      <c r="D4810" s="121"/>
    </row>
    <row r="4811" ht="15">
      <c r="D4811" s="121"/>
    </row>
    <row r="4812" ht="15">
      <c r="D4812" s="121"/>
    </row>
    <row r="4813" ht="15">
      <c r="D4813" s="121"/>
    </row>
    <row r="4814" ht="15">
      <c r="D4814" s="121"/>
    </row>
    <row r="4815" ht="15">
      <c r="D4815" s="121"/>
    </row>
    <row r="4816" ht="15">
      <c r="D4816" s="121"/>
    </row>
    <row r="4817" ht="15">
      <c r="D4817" s="121"/>
    </row>
    <row r="4818" ht="15">
      <c r="D4818" s="121"/>
    </row>
    <row r="4819" ht="15">
      <c r="D4819" s="121"/>
    </row>
    <row r="4820" ht="15">
      <c r="D4820" s="121"/>
    </row>
    <row r="4821" ht="15">
      <c r="D4821" s="121"/>
    </row>
    <row r="4822" ht="15">
      <c r="D4822" s="121"/>
    </row>
    <row r="4823" ht="15">
      <c r="D4823" s="121"/>
    </row>
    <row r="4824" ht="15">
      <c r="D4824" s="121"/>
    </row>
    <row r="4825" ht="15">
      <c r="D4825" s="121"/>
    </row>
    <row r="4826" ht="15">
      <c r="D4826" s="121"/>
    </row>
    <row r="4827" ht="15">
      <c r="D4827" s="121"/>
    </row>
    <row r="4828" ht="15">
      <c r="D4828" s="121"/>
    </row>
    <row r="4829" ht="15">
      <c r="D4829" s="121"/>
    </row>
    <row r="4830" ht="15">
      <c r="D4830" s="121"/>
    </row>
    <row r="4831" ht="15">
      <c r="D4831" s="121"/>
    </row>
    <row r="4832" ht="15">
      <c r="D4832" s="121"/>
    </row>
    <row r="4833" ht="15">
      <c r="D4833" s="121"/>
    </row>
    <row r="4834" ht="15">
      <c r="D4834" s="121"/>
    </row>
    <row r="4835" ht="15">
      <c r="D4835" s="121"/>
    </row>
    <row r="4836" ht="15">
      <c r="D4836" s="121"/>
    </row>
    <row r="4837" ht="15">
      <c r="D4837" s="121"/>
    </row>
    <row r="4838" ht="15">
      <c r="D4838" s="121"/>
    </row>
    <row r="4839" ht="15">
      <c r="D4839" s="121"/>
    </row>
    <row r="4840" ht="15">
      <c r="D4840" s="121"/>
    </row>
    <row r="4841" ht="15">
      <c r="D4841" s="121"/>
    </row>
    <row r="4842" ht="15">
      <c r="D4842" s="121"/>
    </row>
    <row r="4843" ht="15">
      <c r="D4843" s="121"/>
    </row>
    <row r="4844" ht="15">
      <c r="D4844" s="121"/>
    </row>
    <row r="4845" ht="15">
      <c r="D4845" s="121"/>
    </row>
    <row r="4846" ht="15">
      <c r="D4846" s="121"/>
    </row>
    <row r="4847" ht="15">
      <c r="D4847" s="121"/>
    </row>
    <row r="4848" ht="15">
      <c r="D4848" s="121"/>
    </row>
    <row r="4849" ht="15">
      <c r="D4849" s="121"/>
    </row>
    <row r="4850" ht="15">
      <c r="D4850" s="121"/>
    </row>
    <row r="4851" ht="15">
      <c r="D4851" s="121"/>
    </row>
    <row r="4852" ht="15">
      <c r="D4852" s="121"/>
    </row>
    <row r="4853" ht="15">
      <c r="D4853" s="121"/>
    </row>
    <row r="4854" ht="15">
      <c r="D4854" s="121"/>
    </row>
    <row r="4855" ht="15">
      <c r="D4855" s="121"/>
    </row>
    <row r="4856" ht="15">
      <c r="D4856" s="121"/>
    </row>
    <row r="4857" ht="15">
      <c r="D4857" s="121"/>
    </row>
    <row r="4858" ht="15">
      <c r="D4858" s="121"/>
    </row>
    <row r="4859" ht="15">
      <c r="D4859" s="121"/>
    </row>
    <row r="4860" ht="15">
      <c r="D4860" s="121"/>
    </row>
    <row r="4861" ht="15">
      <c r="D4861" s="121"/>
    </row>
    <row r="4862" ht="15">
      <c r="D4862" s="121"/>
    </row>
    <row r="4863" ht="15">
      <c r="D4863" s="121"/>
    </row>
    <row r="4864" ht="15">
      <c r="D4864" s="121"/>
    </row>
    <row r="4865" ht="15">
      <c r="D4865" s="121"/>
    </row>
    <row r="4866" ht="15">
      <c r="D4866" s="121"/>
    </row>
    <row r="4867" ht="15">
      <c r="D4867" s="121"/>
    </row>
    <row r="4868" ht="15">
      <c r="D4868" s="121"/>
    </row>
    <row r="4869" ht="15">
      <c r="D4869" s="121"/>
    </row>
    <row r="4870" ht="15">
      <c r="D4870" s="121"/>
    </row>
    <row r="4871" ht="15">
      <c r="D4871" s="121"/>
    </row>
    <row r="4872" ht="15">
      <c r="D4872" s="121"/>
    </row>
    <row r="4873" ht="15">
      <c r="D4873" s="121"/>
    </row>
    <row r="4874" ht="15">
      <c r="D4874" s="121"/>
    </row>
    <row r="4875" ht="15">
      <c r="D4875" s="121"/>
    </row>
    <row r="4876" ht="15">
      <c r="D4876" s="121"/>
    </row>
    <row r="4877" ht="15">
      <c r="D4877" s="121"/>
    </row>
    <row r="4878" ht="15">
      <c r="D4878" s="121"/>
    </row>
    <row r="4879" ht="15">
      <c r="D4879" s="121"/>
    </row>
    <row r="4880" ht="15">
      <c r="D4880" s="121"/>
    </row>
    <row r="4881" ht="15">
      <c r="D4881" s="121"/>
    </row>
    <row r="4882" ht="15">
      <c r="D4882" s="121"/>
    </row>
    <row r="4883" ht="15">
      <c r="D4883" s="121"/>
    </row>
    <row r="4884" ht="15">
      <c r="D4884" s="121"/>
    </row>
    <row r="4885" ht="15">
      <c r="D4885" s="121"/>
    </row>
    <row r="4886" ht="15">
      <c r="D4886" s="121"/>
    </row>
    <row r="4887" ht="15">
      <c r="D4887" s="121"/>
    </row>
    <row r="4888" ht="15">
      <c r="D4888" s="121"/>
    </row>
    <row r="4889" ht="15">
      <c r="D4889" s="121"/>
    </row>
    <row r="4890" ht="15">
      <c r="D4890" s="121"/>
    </row>
    <row r="4891" ht="15">
      <c r="D4891" s="121"/>
    </row>
    <row r="4892" ht="15">
      <c r="D4892" s="121"/>
    </row>
    <row r="4893" ht="15">
      <c r="D4893" s="121"/>
    </row>
    <row r="4894" ht="15">
      <c r="D4894" s="121"/>
    </row>
    <row r="4895" ht="15">
      <c r="D4895" s="121"/>
    </row>
    <row r="4896" ht="15">
      <c r="D4896" s="121"/>
    </row>
    <row r="4897" ht="15">
      <c r="D4897" s="121"/>
    </row>
    <row r="4898" ht="15">
      <c r="D4898" s="121"/>
    </row>
    <row r="4899" ht="15">
      <c r="D4899" s="121"/>
    </row>
    <row r="4900" ht="15">
      <c r="D4900" s="121"/>
    </row>
    <row r="4901" ht="15">
      <c r="D4901" s="121"/>
    </row>
    <row r="4902" ht="15">
      <c r="D4902" s="121"/>
    </row>
    <row r="4903" ht="15">
      <c r="D4903" s="121"/>
    </row>
    <row r="4904" ht="15">
      <c r="D4904" s="121"/>
    </row>
    <row r="4905" ht="15">
      <c r="D4905" s="121"/>
    </row>
    <row r="4906" ht="15">
      <c r="D4906" s="121"/>
    </row>
    <row r="4907" ht="15">
      <c r="D4907" s="121"/>
    </row>
    <row r="4908" ht="15">
      <c r="D4908" s="121"/>
    </row>
    <row r="4909" ht="15">
      <c r="D4909" s="121"/>
    </row>
    <row r="4910" ht="15">
      <c r="D4910" s="121"/>
    </row>
    <row r="4911" ht="15">
      <c r="D4911" s="121"/>
    </row>
    <row r="4912" ht="15">
      <c r="D4912" s="121"/>
    </row>
    <row r="4913" ht="15">
      <c r="D4913" s="121"/>
    </row>
    <row r="4914" ht="15">
      <c r="D4914" s="121"/>
    </row>
    <row r="4915" ht="15">
      <c r="D4915" s="121"/>
    </row>
    <row r="4916" ht="15">
      <c r="D4916" s="121"/>
    </row>
    <row r="4917" ht="15">
      <c r="D4917" s="121"/>
    </row>
    <row r="4918" ht="15">
      <c r="D4918" s="121"/>
    </row>
    <row r="4919" ht="15">
      <c r="D4919" s="121"/>
    </row>
    <row r="4920" ht="15">
      <c r="D4920" s="121"/>
    </row>
    <row r="4921" ht="15">
      <c r="D4921" s="121"/>
    </row>
    <row r="4922" ht="15">
      <c r="D4922" s="121"/>
    </row>
    <row r="4923" ht="15">
      <c r="D4923" s="121"/>
    </row>
    <row r="4924" ht="15">
      <c r="D4924" s="121"/>
    </row>
    <row r="4925" ht="15">
      <c r="D4925" s="121"/>
    </row>
    <row r="4926" ht="15">
      <c r="D4926" s="121"/>
    </row>
    <row r="4927" ht="15">
      <c r="D4927" s="121"/>
    </row>
    <row r="4928" ht="15">
      <c r="D4928" s="121"/>
    </row>
    <row r="4929" ht="15">
      <c r="D4929" s="121"/>
    </row>
    <row r="4930" ht="15">
      <c r="D4930" s="121"/>
    </row>
    <row r="4931" ht="15">
      <c r="D4931" s="121"/>
    </row>
    <row r="4932" ht="15">
      <c r="D4932" s="121"/>
    </row>
    <row r="4933" ht="15">
      <c r="D4933" s="121"/>
    </row>
    <row r="4934" ht="15">
      <c r="D4934" s="121"/>
    </row>
    <row r="4935" ht="15">
      <c r="D4935" s="121"/>
    </row>
    <row r="4936" ht="15">
      <c r="D4936" s="121"/>
    </row>
    <row r="4937" ht="15">
      <c r="D4937" s="121"/>
    </row>
    <row r="4938" ht="15">
      <c r="D4938" s="121"/>
    </row>
    <row r="4939" ht="15">
      <c r="D4939" s="121"/>
    </row>
    <row r="4940" ht="15">
      <c r="D4940" s="121"/>
    </row>
    <row r="4941" ht="15">
      <c r="D4941" s="121"/>
    </row>
    <row r="4942" ht="15">
      <c r="D4942" s="121"/>
    </row>
    <row r="4943" ht="15">
      <c r="D4943" s="121"/>
    </row>
    <row r="4944" ht="15">
      <c r="D4944" s="121"/>
    </row>
    <row r="4945" ht="15">
      <c r="D4945" s="121"/>
    </row>
    <row r="4946" ht="15">
      <c r="D4946" s="121"/>
    </row>
    <row r="4947" ht="15">
      <c r="D4947" s="121"/>
    </row>
    <row r="4948" ht="15">
      <c r="D4948" s="121"/>
    </row>
    <row r="4949" ht="15">
      <c r="D4949" s="121"/>
    </row>
    <row r="4950" ht="15">
      <c r="D4950" s="121"/>
    </row>
    <row r="4951" ht="15">
      <c r="D4951" s="121"/>
    </row>
    <row r="4952" ht="15">
      <c r="D4952" s="121"/>
    </row>
    <row r="4953" ht="15">
      <c r="D4953" s="121"/>
    </row>
    <row r="4954" ht="15">
      <c r="D4954" s="121"/>
    </row>
    <row r="4955" ht="15">
      <c r="D4955" s="121"/>
    </row>
    <row r="4956" ht="15">
      <c r="D4956" s="121"/>
    </row>
    <row r="4957" ht="15">
      <c r="D4957" s="121"/>
    </row>
    <row r="4958" ht="15">
      <c r="D4958" s="121"/>
    </row>
    <row r="4959" ht="15">
      <c r="D4959" s="121"/>
    </row>
    <row r="4960" ht="15">
      <c r="D4960" s="121"/>
    </row>
    <row r="4961" ht="15">
      <c r="D4961" s="121"/>
    </row>
    <row r="4962" ht="15">
      <c r="D4962" s="121"/>
    </row>
    <row r="4963" ht="15">
      <c r="D4963" s="121"/>
    </row>
    <row r="4964" ht="15">
      <c r="D4964" s="121"/>
    </row>
    <row r="4965" ht="15">
      <c r="D4965" s="121"/>
    </row>
    <row r="4966" ht="15">
      <c r="D4966" s="121"/>
    </row>
    <row r="4967" ht="15">
      <c r="D4967" s="121"/>
    </row>
    <row r="4968" ht="15">
      <c r="D4968" s="121"/>
    </row>
    <row r="4969" ht="15">
      <c r="D4969" s="121"/>
    </row>
    <row r="4970" ht="15">
      <c r="D4970" s="121"/>
    </row>
    <row r="4971" ht="15">
      <c r="D4971" s="121"/>
    </row>
    <row r="4972" ht="15">
      <c r="D4972" s="121"/>
    </row>
    <row r="4973" ht="15">
      <c r="D4973" s="121"/>
    </row>
  </sheetData>
  <mergeCells count="5">
    <mergeCell ref="A1:G1"/>
    <mergeCell ref="C2:G2"/>
    <mergeCell ref="C3:G3"/>
    <mergeCell ref="C4:G4"/>
    <mergeCell ref="C11:G11"/>
  </mergeCells>
  <printOptions/>
  <pageMargins left="0.590551181102362" right="0.196850393700787" top="0.787401575" bottom="0.787401575" header="0.3" footer="0.3"/>
  <pageSetup fitToHeight="0" fitToWidth="1" horizontalDpi="600" verticalDpi="600" orientation="portrait" paperSize="9" scale="97" r:id="rId1"/>
  <headerFooter>
    <oddFooter>&amp;LZpracováno programem BUILDpower S,  © RTS, a.s.&amp;RStránka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8F6B3-2E6B-4FCF-AA86-A82C2A280BCC}">
  <sheetPr>
    <tabColor theme="9" tint="0.5999900102615356"/>
  </sheetPr>
  <dimension ref="A1:I65"/>
  <sheetViews>
    <sheetView workbookViewId="0" topLeftCell="A1">
      <selection activeCell="J36" sqref="J36"/>
    </sheetView>
  </sheetViews>
  <sheetFormatPr defaultColWidth="9.140625" defaultRowHeight="15"/>
  <cols>
    <col min="1" max="1" width="5.8515625" style="71" customWidth="1"/>
    <col min="2" max="2" width="6.140625" style="71" customWidth="1"/>
    <col min="3" max="3" width="11.421875" style="71" customWidth="1"/>
    <col min="4" max="4" width="15.8515625" style="71" customWidth="1"/>
    <col min="5" max="5" width="11.28125" style="71" customWidth="1"/>
    <col min="6" max="6" width="10.8515625" style="71" customWidth="1"/>
    <col min="7" max="7" width="11.00390625" style="71" customWidth="1"/>
    <col min="8" max="8" width="8.7109375" style="71" customWidth="1"/>
    <col min="9" max="9" width="10.7109375" style="71" customWidth="1"/>
    <col min="10" max="256" width="9.140625" style="71" customWidth="1"/>
    <col min="257" max="257" width="5.8515625" style="71" customWidth="1"/>
    <col min="258" max="258" width="6.140625" style="71" customWidth="1"/>
    <col min="259" max="259" width="11.421875" style="71" customWidth="1"/>
    <col min="260" max="260" width="15.8515625" style="71" customWidth="1"/>
    <col min="261" max="261" width="11.28125" style="71" customWidth="1"/>
    <col min="262" max="262" width="10.8515625" style="71" customWidth="1"/>
    <col min="263" max="263" width="11.00390625" style="71" customWidth="1"/>
    <col min="264" max="264" width="8.7109375" style="71" customWidth="1"/>
    <col min="265" max="265" width="10.7109375" style="71" customWidth="1"/>
    <col min="266" max="512" width="9.140625" style="71" customWidth="1"/>
    <col min="513" max="513" width="5.8515625" style="71" customWidth="1"/>
    <col min="514" max="514" width="6.140625" style="71" customWidth="1"/>
    <col min="515" max="515" width="11.421875" style="71" customWidth="1"/>
    <col min="516" max="516" width="15.8515625" style="71" customWidth="1"/>
    <col min="517" max="517" width="11.28125" style="71" customWidth="1"/>
    <col min="518" max="518" width="10.8515625" style="71" customWidth="1"/>
    <col min="519" max="519" width="11.00390625" style="71" customWidth="1"/>
    <col min="520" max="520" width="8.7109375" style="71" customWidth="1"/>
    <col min="521" max="521" width="10.7109375" style="71" customWidth="1"/>
    <col min="522" max="768" width="9.140625" style="71" customWidth="1"/>
    <col min="769" max="769" width="5.8515625" style="71" customWidth="1"/>
    <col min="770" max="770" width="6.140625" style="71" customWidth="1"/>
    <col min="771" max="771" width="11.421875" style="71" customWidth="1"/>
    <col min="772" max="772" width="15.8515625" style="71" customWidth="1"/>
    <col min="773" max="773" width="11.28125" style="71" customWidth="1"/>
    <col min="774" max="774" width="10.8515625" style="71" customWidth="1"/>
    <col min="775" max="775" width="11.00390625" style="71" customWidth="1"/>
    <col min="776" max="776" width="8.7109375" style="71" customWidth="1"/>
    <col min="777" max="777" width="10.7109375" style="71" customWidth="1"/>
    <col min="778" max="1024" width="9.140625" style="71" customWidth="1"/>
    <col min="1025" max="1025" width="5.8515625" style="71" customWidth="1"/>
    <col min="1026" max="1026" width="6.140625" style="71" customWidth="1"/>
    <col min="1027" max="1027" width="11.421875" style="71" customWidth="1"/>
    <col min="1028" max="1028" width="15.8515625" style="71" customWidth="1"/>
    <col min="1029" max="1029" width="11.28125" style="71" customWidth="1"/>
    <col min="1030" max="1030" width="10.8515625" style="71" customWidth="1"/>
    <col min="1031" max="1031" width="11.00390625" style="71" customWidth="1"/>
    <col min="1032" max="1032" width="8.7109375" style="71" customWidth="1"/>
    <col min="1033" max="1033" width="10.7109375" style="71" customWidth="1"/>
    <col min="1034" max="1280" width="9.140625" style="71" customWidth="1"/>
    <col min="1281" max="1281" width="5.8515625" style="71" customWidth="1"/>
    <col min="1282" max="1282" width="6.140625" style="71" customWidth="1"/>
    <col min="1283" max="1283" width="11.421875" style="71" customWidth="1"/>
    <col min="1284" max="1284" width="15.8515625" style="71" customWidth="1"/>
    <col min="1285" max="1285" width="11.28125" style="71" customWidth="1"/>
    <col min="1286" max="1286" width="10.8515625" style="71" customWidth="1"/>
    <col min="1287" max="1287" width="11.00390625" style="71" customWidth="1"/>
    <col min="1288" max="1288" width="8.7109375" style="71" customWidth="1"/>
    <col min="1289" max="1289" width="10.7109375" style="71" customWidth="1"/>
    <col min="1290" max="1536" width="9.140625" style="71" customWidth="1"/>
    <col min="1537" max="1537" width="5.8515625" style="71" customWidth="1"/>
    <col min="1538" max="1538" width="6.140625" style="71" customWidth="1"/>
    <col min="1539" max="1539" width="11.421875" style="71" customWidth="1"/>
    <col min="1540" max="1540" width="15.8515625" style="71" customWidth="1"/>
    <col min="1541" max="1541" width="11.28125" style="71" customWidth="1"/>
    <col min="1542" max="1542" width="10.8515625" style="71" customWidth="1"/>
    <col min="1543" max="1543" width="11.00390625" style="71" customWidth="1"/>
    <col min="1544" max="1544" width="8.7109375" style="71" customWidth="1"/>
    <col min="1545" max="1545" width="10.7109375" style="71" customWidth="1"/>
    <col min="1546" max="1792" width="9.140625" style="71" customWidth="1"/>
    <col min="1793" max="1793" width="5.8515625" style="71" customWidth="1"/>
    <col min="1794" max="1794" width="6.140625" style="71" customWidth="1"/>
    <col min="1795" max="1795" width="11.421875" style="71" customWidth="1"/>
    <col min="1796" max="1796" width="15.8515625" style="71" customWidth="1"/>
    <col min="1797" max="1797" width="11.28125" style="71" customWidth="1"/>
    <col min="1798" max="1798" width="10.8515625" style="71" customWidth="1"/>
    <col min="1799" max="1799" width="11.00390625" style="71" customWidth="1"/>
    <col min="1800" max="1800" width="8.7109375" style="71" customWidth="1"/>
    <col min="1801" max="1801" width="10.7109375" style="71" customWidth="1"/>
    <col min="1802" max="2048" width="9.140625" style="71" customWidth="1"/>
    <col min="2049" max="2049" width="5.8515625" style="71" customWidth="1"/>
    <col min="2050" max="2050" width="6.140625" style="71" customWidth="1"/>
    <col min="2051" max="2051" width="11.421875" style="71" customWidth="1"/>
    <col min="2052" max="2052" width="15.8515625" style="71" customWidth="1"/>
    <col min="2053" max="2053" width="11.28125" style="71" customWidth="1"/>
    <col min="2054" max="2054" width="10.8515625" style="71" customWidth="1"/>
    <col min="2055" max="2055" width="11.00390625" style="71" customWidth="1"/>
    <col min="2056" max="2056" width="8.7109375" style="71" customWidth="1"/>
    <col min="2057" max="2057" width="10.7109375" style="71" customWidth="1"/>
    <col min="2058" max="2304" width="9.140625" style="71" customWidth="1"/>
    <col min="2305" max="2305" width="5.8515625" style="71" customWidth="1"/>
    <col min="2306" max="2306" width="6.140625" style="71" customWidth="1"/>
    <col min="2307" max="2307" width="11.421875" style="71" customWidth="1"/>
    <col min="2308" max="2308" width="15.8515625" style="71" customWidth="1"/>
    <col min="2309" max="2309" width="11.28125" style="71" customWidth="1"/>
    <col min="2310" max="2310" width="10.8515625" style="71" customWidth="1"/>
    <col min="2311" max="2311" width="11.00390625" style="71" customWidth="1"/>
    <col min="2312" max="2312" width="8.7109375" style="71" customWidth="1"/>
    <col min="2313" max="2313" width="10.7109375" style="71" customWidth="1"/>
    <col min="2314" max="2560" width="9.140625" style="71" customWidth="1"/>
    <col min="2561" max="2561" width="5.8515625" style="71" customWidth="1"/>
    <col min="2562" max="2562" width="6.140625" style="71" customWidth="1"/>
    <col min="2563" max="2563" width="11.421875" style="71" customWidth="1"/>
    <col min="2564" max="2564" width="15.8515625" style="71" customWidth="1"/>
    <col min="2565" max="2565" width="11.28125" style="71" customWidth="1"/>
    <col min="2566" max="2566" width="10.8515625" style="71" customWidth="1"/>
    <col min="2567" max="2567" width="11.00390625" style="71" customWidth="1"/>
    <col min="2568" max="2568" width="8.7109375" style="71" customWidth="1"/>
    <col min="2569" max="2569" width="10.7109375" style="71" customWidth="1"/>
    <col min="2570" max="2816" width="9.140625" style="71" customWidth="1"/>
    <col min="2817" max="2817" width="5.8515625" style="71" customWidth="1"/>
    <col min="2818" max="2818" width="6.140625" style="71" customWidth="1"/>
    <col min="2819" max="2819" width="11.421875" style="71" customWidth="1"/>
    <col min="2820" max="2820" width="15.8515625" style="71" customWidth="1"/>
    <col min="2821" max="2821" width="11.28125" style="71" customWidth="1"/>
    <col min="2822" max="2822" width="10.8515625" style="71" customWidth="1"/>
    <col min="2823" max="2823" width="11.00390625" style="71" customWidth="1"/>
    <col min="2824" max="2824" width="8.7109375" style="71" customWidth="1"/>
    <col min="2825" max="2825" width="10.7109375" style="71" customWidth="1"/>
    <col min="2826" max="3072" width="9.140625" style="71" customWidth="1"/>
    <col min="3073" max="3073" width="5.8515625" style="71" customWidth="1"/>
    <col min="3074" max="3074" width="6.140625" style="71" customWidth="1"/>
    <col min="3075" max="3075" width="11.421875" style="71" customWidth="1"/>
    <col min="3076" max="3076" width="15.8515625" style="71" customWidth="1"/>
    <col min="3077" max="3077" width="11.28125" style="71" customWidth="1"/>
    <col min="3078" max="3078" width="10.8515625" style="71" customWidth="1"/>
    <col min="3079" max="3079" width="11.00390625" style="71" customWidth="1"/>
    <col min="3080" max="3080" width="8.7109375" style="71" customWidth="1"/>
    <col min="3081" max="3081" width="10.7109375" style="71" customWidth="1"/>
    <col min="3082" max="3328" width="9.140625" style="71" customWidth="1"/>
    <col min="3329" max="3329" width="5.8515625" style="71" customWidth="1"/>
    <col min="3330" max="3330" width="6.140625" style="71" customWidth="1"/>
    <col min="3331" max="3331" width="11.421875" style="71" customWidth="1"/>
    <col min="3332" max="3332" width="15.8515625" style="71" customWidth="1"/>
    <col min="3333" max="3333" width="11.28125" style="71" customWidth="1"/>
    <col min="3334" max="3334" width="10.8515625" style="71" customWidth="1"/>
    <col min="3335" max="3335" width="11.00390625" style="71" customWidth="1"/>
    <col min="3336" max="3336" width="8.7109375" style="71" customWidth="1"/>
    <col min="3337" max="3337" width="10.7109375" style="71" customWidth="1"/>
    <col min="3338" max="3584" width="9.140625" style="71" customWidth="1"/>
    <col min="3585" max="3585" width="5.8515625" style="71" customWidth="1"/>
    <col min="3586" max="3586" width="6.140625" style="71" customWidth="1"/>
    <col min="3587" max="3587" width="11.421875" style="71" customWidth="1"/>
    <col min="3588" max="3588" width="15.8515625" style="71" customWidth="1"/>
    <col min="3589" max="3589" width="11.28125" style="71" customWidth="1"/>
    <col min="3590" max="3590" width="10.8515625" style="71" customWidth="1"/>
    <col min="3591" max="3591" width="11.00390625" style="71" customWidth="1"/>
    <col min="3592" max="3592" width="8.7109375" style="71" customWidth="1"/>
    <col min="3593" max="3593" width="10.7109375" style="71" customWidth="1"/>
    <col min="3594" max="3840" width="9.140625" style="71" customWidth="1"/>
    <col min="3841" max="3841" width="5.8515625" style="71" customWidth="1"/>
    <col min="3842" max="3842" width="6.140625" style="71" customWidth="1"/>
    <col min="3843" max="3843" width="11.421875" style="71" customWidth="1"/>
    <col min="3844" max="3844" width="15.8515625" style="71" customWidth="1"/>
    <col min="3845" max="3845" width="11.28125" style="71" customWidth="1"/>
    <col min="3846" max="3846" width="10.8515625" style="71" customWidth="1"/>
    <col min="3847" max="3847" width="11.00390625" style="71" customWidth="1"/>
    <col min="3848" max="3848" width="8.7109375" style="71" customWidth="1"/>
    <col min="3849" max="3849" width="10.7109375" style="71" customWidth="1"/>
    <col min="3850" max="4096" width="9.140625" style="71" customWidth="1"/>
    <col min="4097" max="4097" width="5.8515625" style="71" customWidth="1"/>
    <col min="4098" max="4098" width="6.140625" style="71" customWidth="1"/>
    <col min="4099" max="4099" width="11.421875" style="71" customWidth="1"/>
    <col min="4100" max="4100" width="15.8515625" style="71" customWidth="1"/>
    <col min="4101" max="4101" width="11.28125" style="71" customWidth="1"/>
    <col min="4102" max="4102" width="10.8515625" style="71" customWidth="1"/>
    <col min="4103" max="4103" width="11.00390625" style="71" customWidth="1"/>
    <col min="4104" max="4104" width="8.7109375" style="71" customWidth="1"/>
    <col min="4105" max="4105" width="10.7109375" style="71" customWidth="1"/>
    <col min="4106" max="4352" width="9.140625" style="71" customWidth="1"/>
    <col min="4353" max="4353" width="5.8515625" style="71" customWidth="1"/>
    <col min="4354" max="4354" width="6.140625" style="71" customWidth="1"/>
    <col min="4355" max="4355" width="11.421875" style="71" customWidth="1"/>
    <col min="4356" max="4356" width="15.8515625" style="71" customWidth="1"/>
    <col min="4357" max="4357" width="11.28125" style="71" customWidth="1"/>
    <col min="4358" max="4358" width="10.8515625" style="71" customWidth="1"/>
    <col min="4359" max="4359" width="11.00390625" style="71" customWidth="1"/>
    <col min="4360" max="4360" width="8.7109375" style="71" customWidth="1"/>
    <col min="4361" max="4361" width="10.7109375" style="71" customWidth="1"/>
    <col min="4362" max="4608" width="9.140625" style="71" customWidth="1"/>
    <col min="4609" max="4609" width="5.8515625" style="71" customWidth="1"/>
    <col min="4610" max="4610" width="6.140625" style="71" customWidth="1"/>
    <col min="4611" max="4611" width="11.421875" style="71" customWidth="1"/>
    <col min="4612" max="4612" width="15.8515625" style="71" customWidth="1"/>
    <col min="4613" max="4613" width="11.28125" style="71" customWidth="1"/>
    <col min="4614" max="4614" width="10.8515625" style="71" customWidth="1"/>
    <col min="4615" max="4615" width="11.00390625" style="71" customWidth="1"/>
    <col min="4616" max="4616" width="8.7109375" style="71" customWidth="1"/>
    <col min="4617" max="4617" width="10.7109375" style="71" customWidth="1"/>
    <col min="4618" max="4864" width="9.140625" style="71" customWidth="1"/>
    <col min="4865" max="4865" width="5.8515625" style="71" customWidth="1"/>
    <col min="4866" max="4866" width="6.140625" style="71" customWidth="1"/>
    <col min="4867" max="4867" width="11.421875" style="71" customWidth="1"/>
    <col min="4868" max="4868" width="15.8515625" style="71" customWidth="1"/>
    <col min="4869" max="4869" width="11.28125" style="71" customWidth="1"/>
    <col min="4870" max="4870" width="10.8515625" style="71" customWidth="1"/>
    <col min="4871" max="4871" width="11.00390625" style="71" customWidth="1"/>
    <col min="4872" max="4872" width="8.7109375" style="71" customWidth="1"/>
    <col min="4873" max="4873" width="10.7109375" style="71" customWidth="1"/>
    <col min="4874" max="5120" width="9.140625" style="71" customWidth="1"/>
    <col min="5121" max="5121" width="5.8515625" style="71" customWidth="1"/>
    <col min="5122" max="5122" width="6.140625" style="71" customWidth="1"/>
    <col min="5123" max="5123" width="11.421875" style="71" customWidth="1"/>
    <col min="5124" max="5124" width="15.8515625" style="71" customWidth="1"/>
    <col min="5125" max="5125" width="11.28125" style="71" customWidth="1"/>
    <col min="5126" max="5126" width="10.8515625" style="71" customWidth="1"/>
    <col min="5127" max="5127" width="11.00390625" style="71" customWidth="1"/>
    <col min="5128" max="5128" width="8.7109375" style="71" customWidth="1"/>
    <col min="5129" max="5129" width="10.7109375" style="71" customWidth="1"/>
    <col min="5130" max="5376" width="9.140625" style="71" customWidth="1"/>
    <col min="5377" max="5377" width="5.8515625" style="71" customWidth="1"/>
    <col min="5378" max="5378" width="6.140625" style="71" customWidth="1"/>
    <col min="5379" max="5379" width="11.421875" style="71" customWidth="1"/>
    <col min="5380" max="5380" width="15.8515625" style="71" customWidth="1"/>
    <col min="5381" max="5381" width="11.28125" style="71" customWidth="1"/>
    <col min="5382" max="5382" width="10.8515625" style="71" customWidth="1"/>
    <col min="5383" max="5383" width="11.00390625" style="71" customWidth="1"/>
    <col min="5384" max="5384" width="8.7109375" style="71" customWidth="1"/>
    <col min="5385" max="5385" width="10.7109375" style="71" customWidth="1"/>
    <col min="5386" max="5632" width="9.140625" style="71" customWidth="1"/>
    <col min="5633" max="5633" width="5.8515625" style="71" customWidth="1"/>
    <col min="5634" max="5634" width="6.140625" style="71" customWidth="1"/>
    <col min="5635" max="5635" width="11.421875" style="71" customWidth="1"/>
    <col min="5636" max="5636" width="15.8515625" style="71" customWidth="1"/>
    <col min="5637" max="5637" width="11.28125" style="71" customWidth="1"/>
    <col min="5638" max="5638" width="10.8515625" style="71" customWidth="1"/>
    <col min="5639" max="5639" width="11.00390625" style="71" customWidth="1"/>
    <col min="5640" max="5640" width="8.7109375" style="71" customWidth="1"/>
    <col min="5641" max="5641" width="10.7109375" style="71" customWidth="1"/>
    <col min="5642" max="5888" width="9.140625" style="71" customWidth="1"/>
    <col min="5889" max="5889" width="5.8515625" style="71" customWidth="1"/>
    <col min="5890" max="5890" width="6.140625" style="71" customWidth="1"/>
    <col min="5891" max="5891" width="11.421875" style="71" customWidth="1"/>
    <col min="5892" max="5892" width="15.8515625" style="71" customWidth="1"/>
    <col min="5893" max="5893" width="11.28125" style="71" customWidth="1"/>
    <col min="5894" max="5894" width="10.8515625" style="71" customWidth="1"/>
    <col min="5895" max="5895" width="11.00390625" style="71" customWidth="1"/>
    <col min="5896" max="5896" width="8.7109375" style="71" customWidth="1"/>
    <col min="5897" max="5897" width="10.7109375" style="71" customWidth="1"/>
    <col min="5898" max="6144" width="9.140625" style="71" customWidth="1"/>
    <col min="6145" max="6145" width="5.8515625" style="71" customWidth="1"/>
    <col min="6146" max="6146" width="6.140625" style="71" customWidth="1"/>
    <col min="6147" max="6147" width="11.421875" style="71" customWidth="1"/>
    <col min="6148" max="6148" width="15.8515625" style="71" customWidth="1"/>
    <col min="6149" max="6149" width="11.28125" style="71" customWidth="1"/>
    <col min="6150" max="6150" width="10.8515625" style="71" customWidth="1"/>
    <col min="6151" max="6151" width="11.00390625" style="71" customWidth="1"/>
    <col min="6152" max="6152" width="8.7109375" style="71" customWidth="1"/>
    <col min="6153" max="6153" width="10.7109375" style="71" customWidth="1"/>
    <col min="6154" max="6400" width="9.140625" style="71" customWidth="1"/>
    <col min="6401" max="6401" width="5.8515625" style="71" customWidth="1"/>
    <col min="6402" max="6402" width="6.140625" style="71" customWidth="1"/>
    <col min="6403" max="6403" width="11.421875" style="71" customWidth="1"/>
    <col min="6404" max="6404" width="15.8515625" style="71" customWidth="1"/>
    <col min="6405" max="6405" width="11.28125" style="71" customWidth="1"/>
    <col min="6406" max="6406" width="10.8515625" style="71" customWidth="1"/>
    <col min="6407" max="6407" width="11.00390625" style="71" customWidth="1"/>
    <col min="6408" max="6408" width="8.7109375" style="71" customWidth="1"/>
    <col min="6409" max="6409" width="10.7109375" style="71" customWidth="1"/>
    <col min="6410" max="6656" width="9.140625" style="71" customWidth="1"/>
    <col min="6657" max="6657" width="5.8515625" style="71" customWidth="1"/>
    <col min="6658" max="6658" width="6.140625" style="71" customWidth="1"/>
    <col min="6659" max="6659" width="11.421875" style="71" customWidth="1"/>
    <col min="6660" max="6660" width="15.8515625" style="71" customWidth="1"/>
    <col min="6661" max="6661" width="11.28125" style="71" customWidth="1"/>
    <col min="6662" max="6662" width="10.8515625" style="71" customWidth="1"/>
    <col min="6663" max="6663" width="11.00390625" style="71" customWidth="1"/>
    <col min="6664" max="6664" width="8.7109375" style="71" customWidth="1"/>
    <col min="6665" max="6665" width="10.7109375" style="71" customWidth="1"/>
    <col min="6666" max="6912" width="9.140625" style="71" customWidth="1"/>
    <col min="6913" max="6913" width="5.8515625" style="71" customWidth="1"/>
    <col min="6914" max="6914" width="6.140625" style="71" customWidth="1"/>
    <col min="6915" max="6915" width="11.421875" style="71" customWidth="1"/>
    <col min="6916" max="6916" width="15.8515625" style="71" customWidth="1"/>
    <col min="6917" max="6917" width="11.28125" style="71" customWidth="1"/>
    <col min="6918" max="6918" width="10.8515625" style="71" customWidth="1"/>
    <col min="6919" max="6919" width="11.00390625" style="71" customWidth="1"/>
    <col min="6920" max="6920" width="8.7109375" style="71" customWidth="1"/>
    <col min="6921" max="6921" width="10.7109375" style="71" customWidth="1"/>
    <col min="6922" max="7168" width="9.140625" style="71" customWidth="1"/>
    <col min="7169" max="7169" width="5.8515625" style="71" customWidth="1"/>
    <col min="7170" max="7170" width="6.140625" style="71" customWidth="1"/>
    <col min="7171" max="7171" width="11.421875" style="71" customWidth="1"/>
    <col min="7172" max="7172" width="15.8515625" style="71" customWidth="1"/>
    <col min="7173" max="7173" width="11.28125" style="71" customWidth="1"/>
    <col min="7174" max="7174" width="10.8515625" style="71" customWidth="1"/>
    <col min="7175" max="7175" width="11.00390625" style="71" customWidth="1"/>
    <col min="7176" max="7176" width="8.7109375" style="71" customWidth="1"/>
    <col min="7177" max="7177" width="10.7109375" style="71" customWidth="1"/>
    <col min="7178" max="7424" width="9.140625" style="71" customWidth="1"/>
    <col min="7425" max="7425" width="5.8515625" style="71" customWidth="1"/>
    <col min="7426" max="7426" width="6.140625" style="71" customWidth="1"/>
    <col min="7427" max="7427" width="11.421875" style="71" customWidth="1"/>
    <col min="7428" max="7428" width="15.8515625" style="71" customWidth="1"/>
    <col min="7429" max="7429" width="11.28125" style="71" customWidth="1"/>
    <col min="7430" max="7430" width="10.8515625" style="71" customWidth="1"/>
    <col min="7431" max="7431" width="11.00390625" style="71" customWidth="1"/>
    <col min="7432" max="7432" width="8.7109375" style="71" customWidth="1"/>
    <col min="7433" max="7433" width="10.7109375" style="71" customWidth="1"/>
    <col min="7434" max="7680" width="9.140625" style="71" customWidth="1"/>
    <col min="7681" max="7681" width="5.8515625" style="71" customWidth="1"/>
    <col min="7682" max="7682" width="6.140625" style="71" customWidth="1"/>
    <col min="7683" max="7683" width="11.421875" style="71" customWidth="1"/>
    <col min="7684" max="7684" width="15.8515625" style="71" customWidth="1"/>
    <col min="7685" max="7685" width="11.28125" style="71" customWidth="1"/>
    <col min="7686" max="7686" width="10.8515625" style="71" customWidth="1"/>
    <col min="7687" max="7687" width="11.00390625" style="71" customWidth="1"/>
    <col min="7688" max="7688" width="8.7109375" style="71" customWidth="1"/>
    <col min="7689" max="7689" width="10.7109375" style="71" customWidth="1"/>
    <col min="7690" max="7936" width="9.140625" style="71" customWidth="1"/>
    <col min="7937" max="7937" width="5.8515625" style="71" customWidth="1"/>
    <col min="7938" max="7938" width="6.140625" style="71" customWidth="1"/>
    <col min="7939" max="7939" width="11.421875" style="71" customWidth="1"/>
    <col min="7940" max="7940" width="15.8515625" style="71" customWidth="1"/>
    <col min="7941" max="7941" width="11.28125" style="71" customWidth="1"/>
    <col min="7942" max="7942" width="10.8515625" style="71" customWidth="1"/>
    <col min="7943" max="7943" width="11.00390625" style="71" customWidth="1"/>
    <col min="7944" max="7944" width="8.7109375" style="71" customWidth="1"/>
    <col min="7945" max="7945" width="10.7109375" style="71" customWidth="1"/>
    <col min="7946" max="8192" width="9.140625" style="71" customWidth="1"/>
    <col min="8193" max="8193" width="5.8515625" style="71" customWidth="1"/>
    <col min="8194" max="8194" width="6.140625" style="71" customWidth="1"/>
    <col min="8195" max="8195" width="11.421875" style="71" customWidth="1"/>
    <col min="8196" max="8196" width="15.8515625" style="71" customWidth="1"/>
    <col min="8197" max="8197" width="11.28125" style="71" customWidth="1"/>
    <col min="8198" max="8198" width="10.8515625" style="71" customWidth="1"/>
    <col min="8199" max="8199" width="11.00390625" style="71" customWidth="1"/>
    <col min="8200" max="8200" width="8.7109375" style="71" customWidth="1"/>
    <col min="8201" max="8201" width="10.7109375" style="71" customWidth="1"/>
    <col min="8202" max="8448" width="9.140625" style="71" customWidth="1"/>
    <col min="8449" max="8449" width="5.8515625" style="71" customWidth="1"/>
    <col min="8450" max="8450" width="6.140625" style="71" customWidth="1"/>
    <col min="8451" max="8451" width="11.421875" style="71" customWidth="1"/>
    <col min="8452" max="8452" width="15.8515625" style="71" customWidth="1"/>
    <col min="8453" max="8453" width="11.28125" style="71" customWidth="1"/>
    <col min="8454" max="8454" width="10.8515625" style="71" customWidth="1"/>
    <col min="8455" max="8455" width="11.00390625" style="71" customWidth="1"/>
    <col min="8456" max="8456" width="8.7109375" style="71" customWidth="1"/>
    <col min="8457" max="8457" width="10.7109375" style="71" customWidth="1"/>
    <col min="8458" max="8704" width="9.140625" style="71" customWidth="1"/>
    <col min="8705" max="8705" width="5.8515625" style="71" customWidth="1"/>
    <col min="8706" max="8706" width="6.140625" style="71" customWidth="1"/>
    <col min="8707" max="8707" width="11.421875" style="71" customWidth="1"/>
    <col min="8708" max="8708" width="15.8515625" style="71" customWidth="1"/>
    <col min="8709" max="8709" width="11.28125" style="71" customWidth="1"/>
    <col min="8710" max="8710" width="10.8515625" style="71" customWidth="1"/>
    <col min="8711" max="8711" width="11.00390625" style="71" customWidth="1"/>
    <col min="8712" max="8712" width="8.7109375" style="71" customWidth="1"/>
    <col min="8713" max="8713" width="10.7109375" style="71" customWidth="1"/>
    <col min="8714" max="8960" width="9.140625" style="71" customWidth="1"/>
    <col min="8961" max="8961" width="5.8515625" style="71" customWidth="1"/>
    <col min="8962" max="8962" width="6.140625" style="71" customWidth="1"/>
    <col min="8963" max="8963" width="11.421875" style="71" customWidth="1"/>
    <col min="8964" max="8964" width="15.8515625" style="71" customWidth="1"/>
    <col min="8965" max="8965" width="11.28125" style="71" customWidth="1"/>
    <col min="8966" max="8966" width="10.8515625" style="71" customWidth="1"/>
    <col min="8967" max="8967" width="11.00390625" style="71" customWidth="1"/>
    <col min="8968" max="8968" width="8.7109375" style="71" customWidth="1"/>
    <col min="8969" max="8969" width="10.7109375" style="71" customWidth="1"/>
    <col min="8970" max="9216" width="9.140625" style="71" customWidth="1"/>
    <col min="9217" max="9217" width="5.8515625" style="71" customWidth="1"/>
    <col min="9218" max="9218" width="6.140625" style="71" customWidth="1"/>
    <col min="9219" max="9219" width="11.421875" style="71" customWidth="1"/>
    <col min="9220" max="9220" width="15.8515625" style="71" customWidth="1"/>
    <col min="9221" max="9221" width="11.28125" style="71" customWidth="1"/>
    <col min="9222" max="9222" width="10.8515625" style="71" customWidth="1"/>
    <col min="9223" max="9223" width="11.00390625" style="71" customWidth="1"/>
    <col min="9224" max="9224" width="8.7109375" style="71" customWidth="1"/>
    <col min="9225" max="9225" width="10.7109375" style="71" customWidth="1"/>
    <col min="9226" max="9472" width="9.140625" style="71" customWidth="1"/>
    <col min="9473" max="9473" width="5.8515625" style="71" customWidth="1"/>
    <col min="9474" max="9474" width="6.140625" style="71" customWidth="1"/>
    <col min="9475" max="9475" width="11.421875" style="71" customWidth="1"/>
    <col min="9476" max="9476" width="15.8515625" style="71" customWidth="1"/>
    <col min="9477" max="9477" width="11.28125" style="71" customWidth="1"/>
    <col min="9478" max="9478" width="10.8515625" style="71" customWidth="1"/>
    <col min="9479" max="9479" width="11.00390625" style="71" customWidth="1"/>
    <col min="9480" max="9480" width="8.7109375" style="71" customWidth="1"/>
    <col min="9481" max="9481" width="10.7109375" style="71" customWidth="1"/>
    <col min="9482" max="9728" width="9.140625" style="71" customWidth="1"/>
    <col min="9729" max="9729" width="5.8515625" style="71" customWidth="1"/>
    <col min="9730" max="9730" width="6.140625" style="71" customWidth="1"/>
    <col min="9731" max="9731" width="11.421875" style="71" customWidth="1"/>
    <col min="9732" max="9732" width="15.8515625" style="71" customWidth="1"/>
    <col min="9733" max="9733" width="11.28125" style="71" customWidth="1"/>
    <col min="9734" max="9734" width="10.8515625" style="71" customWidth="1"/>
    <col min="9735" max="9735" width="11.00390625" style="71" customWidth="1"/>
    <col min="9736" max="9736" width="8.7109375" style="71" customWidth="1"/>
    <col min="9737" max="9737" width="10.7109375" style="71" customWidth="1"/>
    <col min="9738" max="9984" width="9.140625" style="71" customWidth="1"/>
    <col min="9985" max="9985" width="5.8515625" style="71" customWidth="1"/>
    <col min="9986" max="9986" width="6.140625" style="71" customWidth="1"/>
    <col min="9987" max="9987" width="11.421875" style="71" customWidth="1"/>
    <col min="9988" max="9988" width="15.8515625" style="71" customWidth="1"/>
    <col min="9989" max="9989" width="11.28125" style="71" customWidth="1"/>
    <col min="9990" max="9990" width="10.8515625" style="71" customWidth="1"/>
    <col min="9991" max="9991" width="11.00390625" style="71" customWidth="1"/>
    <col min="9992" max="9992" width="8.7109375" style="71" customWidth="1"/>
    <col min="9993" max="9993" width="10.7109375" style="71" customWidth="1"/>
    <col min="9994" max="10240" width="9.140625" style="71" customWidth="1"/>
    <col min="10241" max="10241" width="5.8515625" style="71" customWidth="1"/>
    <col min="10242" max="10242" width="6.140625" style="71" customWidth="1"/>
    <col min="10243" max="10243" width="11.421875" style="71" customWidth="1"/>
    <col min="10244" max="10244" width="15.8515625" style="71" customWidth="1"/>
    <col min="10245" max="10245" width="11.28125" style="71" customWidth="1"/>
    <col min="10246" max="10246" width="10.8515625" style="71" customWidth="1"/>
    <col min="10247" max="10247" width="11.00390625" style="71" customWidth="1"/>
    <col min="10248" max="10248" width="8.7109375" style="71" customWidth="1"/>
    <col min="10249" max="10249" width="10.7109375" style="71" customWidth="1"/>
    <col min="10250" max="10496" width="9.140625" style="71" customWidth="1"/>
    <col min="10497" max="10497" width="5.8515625" style="71" customWidth="1"/>
    <col min="10498" max="10498" width="6.140625" style="71" customWidth="1"/>
    <col min="10499" max="10499" width="11.421875" style="71" customWidth="1"/>
    <col min="10500" max="10500" width="15.8515625" style="71" customWidth="1"/>
    <col min="10501" max="10501" width="11.28125" style="71" customWidth="1"/>
    <col min="10502" max="10502" width="10.8515625" style="71" customWidth="1"/>
    <col min="10503" max="10503" width="11.00390625" style="71" customWidth="1"/>
    <col min="10504" max="10504" width="8.7109375" style="71" customWidth="1"/>
    <col min="10505" max="10505" width="10.7109375" style="71" customWidth="1"/>
    <col min="10506" max="10752" width="9.140625" style="71" customWidth="1"/>
    <col min="10753" max="10753" width="5.8515625" style="71" customWidth="1"/>
    <col min="10754" max="10754" width="6.140625" style="71" customWidth="1"/>
    <col min="10755" max="10755" width="11.421875" style="71" customWidth="1"/>
    <col min="10756" max="10756" width="15.8515625" style="71" customWidth="1"/>
    <col min="10757" max="10757" width="11.28125" style="71" customWidth="1"/>
    <col min="10758" max="10758" width="10.8515625" style="71" customWidth="1"/>
    <col min="10759" max="10759" width="11.00390625" style="71" customWidth="1"/>
    <col min="10760" max="10760" width="8.7109375" style="71" customWidth="1"/>
    <col min="10761" max="10761" width="10.7109375" style="71" customWidth="1"/>
    <col min="10762" max="11008" width="9.140625" style="71" customWidth="1"/>
    <col min="11009" max="11009" width="5.8515625" style="71" customWidth="1"/>
    <col min="11010" max="11010" width="6.140625" style="71" customWidth="1"/>
    <col min="11011" max="11011" width="11.421875" style="71" customWidth="1"/>
    <col min="11012" max="11012" width="15.8515625" style="71" customWidth="1"/>
    <col min="11013" max="11013" width="11.28125" style="71" customWidth="1"/>
    <col min="11014" max="11014" width="10.8515625" style="71" customWidth="1"/>
    <col min="11015" max="11015" width="11.00390625" style="71" customWidth="1"/>
    <col min="11016" max="11016" width="8.7109375" style="71" customWidth="1"/>
    <col min="11017" max="11017" width="10.7109375" style="71" customWidth="1"/>
    <col min="11018" max="11264" width="9.140625" style="71" customWidth="1"/>
    <col min="11265" max="11265" width="5.8515625" style="71" customWidth="1"/>
    <col min="11266" max="11266" width="6.140625" style="71" customWidth="1"/>
    <col min="11267" max="11267" width="11.421875" style="71" customWidth="1"/>
    <col min="11268" max="11268" width="15.8515625" style="71" customWidth="1"/>
    <col min="11269" max="11269" width="11.28125" style="71" customWidth="1"/>
    <col min="11270" max="11270" width="10.8515625" style="71" customWidth="1"/>
    <col min="11271" max="11271" width="11.00390625" style="71" customWidth="1"/>
    <col min="11272" max="11272" width="8.7109375" style="71" customWidth="1"/>
    <col min="11273" max="11273" width="10.7109375" style="71" customWidth="1"/>
    <col min="11274" max="11520" width="9.140625" style="71" customWidth="1"/>
    <col min="11521" max="11521" width="5.8515625" style="71" customWidth="1"/>
    <col min="11522" max="11522" width="6.140625" style="71" customWidth="1"/>
    <col min="11523" max="11523" width="11.421875" style="71" customWidth="1"/>
    <col min="11524" max="11524" width="15.8515625" style="71" customWidth="1"/>
    <col min="11525" max="11525" width="11.28125" style="71" customWidth="1"/>
    <col min="11526" max="11526" width="10.8515625" style="71" customWidth="1"/>
    <col min="11527" max="11527" width="11.00390625" style="71" customWidth="1"/>
    <col min="11528" max="11528" width="8.7109375" style="71" customWidth="1"/>
    <col min="11529" max="11529" width="10.7109375" style="71" customWidth="1"/>
    <col min="11530" max="11776" width="9.140625" style="71" customWidth="1"/>
    <col min="11777" max="11777" width="5.8515625" style="71" customWidth="1"/>
    <col min="11778" max="11778" width="6.140625" style="71" customWidth="1"/>
    <col min="11779" max="11779" width="11.421875" style="71" customWidth="1"/>
    <col min="11780" max="11780" width="15.8515625" style="71" customWidth="1"/>
    <col min="11781" max="11781" width="11.28125" style="71" customWidth="1"/>
    <col min="11782" max="11782" width="10.8515625" style="71" customWidth="1"/>
    <col min="11783" max="11783" width="11.00390625" style="71" customWidth="1"/>
    <col min="11784" max="11784" width="8.7109375" style="71" customWidth="1"/>
    <col min="11785" max="11785" width="10.7109375" style="71" customWidth="1"/>
    <col min="11786" max="12032" width="9.140625" style="71" customWidth="1"/>
    <col min="12033" max="12033" width="5.8515625" style="71" customWidth="1"/>
    <col min="12034" max="12034" width="6.140625" style="71" customWidth="1"/>
    <col min="12035" max="12035" width="11.421875" style="71" customWidth="1"/>
    <col min="12036" max="12036" width="15.8515625" style="71" customWidth="1"/>
    <col min="12037" max="12037" width="11.28125" style="71" customWidth="1"/>
    <col min="12038" max="12038" width="10.8515625" style="71" customWidth="1"/>
    <col min="12039" max="12039" width="11.00390625" style="71" customWidth="1"/>
    <col min="12040" max="12040" width="8.7109375" style="71" customWidth="1"/>
    <col min="12041" max="12041" width="10.7109375" style="71" customWidth="1"/>
    <col min="12042" max="12288" width="9.140625" style="71" customWidth="1"/>
    <col min="12289" max="12289" width="5.8515625" style="71" customWidth="1"/>
    <col min="12290" max="12290" width="6.140625" style="71" customWidth="1"/>
    <col min="12291" max="12291" width="11.421875" style="71" customWidth="1"/>
    <col min="12292" max="12292" width="15.8515625" style="71" customWidth="1"/>
    <col min="12293" max="12293" width="11.28125" style="71" customWidth="1"/>
    <col min="12294" max="12294" width="10.8515625" style="71" customWidth="1"/>
    <col min="12295" max="12295" width="11.00390625" style="71" customWidth="1"/>
    <col min="12296" max="12296" width="8.7109375" style="71" customWidth="1"/>
    <col min="12297" max="12297" width="10.7109375" style="71" customWidth="1"/>
    <col min="12298" max="12544" width="9.140625" style="71" customWidth="1"/>
    <col min="12545" max="12545" width="5.8515625" style="71" customWidth="1"/>
    <col min="12546" max="12546" width="6.140625" style="71" customWidth="1"/>
    <col min="12547" max="12547" width="11.421875" style="71" customWidth="1"/>
    <col min="12548" max="12548" width="15.8515625" style="71" customWidth="1"/>
    <col min="12549" max="12549" width="11.28125" style="71" customWidth="1"/>
    <col min="12550" max="12550" width="10.8515625" style="71" customWidth="1"/>
    <col min="12551" max="12551" width="11.00390625" style="71" customWidth="1"/>
    <col min="12552" max="12552" width="8.7109375" style="71" customWidth="1"/>
    <col min="12553" max="12553" width="10.7109375" style="71" customWidth="1"/>
    <col min="12554" max="12800" width="9.140625" style="71" customWidth="1"/>
    <col min="12801" max="12801" width="5.8515625" style="71" customWidth="1"/>
    <col min="12802" max="12802" width="6.140625" style="71" customWidth="1"/>
    <col min="12803" max="12803" width="11.421875" style="71" customWidth="1"/>
    <col min="12804" max="12804" width="15.8515625" style="71" customWidth="1"/>
    <col min="12805" max="12805" width="11.28125" style="71" customWidth="1"/>
    <col min="12806" max="12806" width="10.8515625" style="71" customWidth="1"/>
    <col min="12807" max="12807" width="11.00390625" style="71" customWidth="1"/>
    <col min="12808" max="12808" width="8.7109375" style="71" customWidth="1"/>
    <col min="12809" max="12809" width="10.7109375" style="71" customWidth="1"/>
    <col min="12810" max="13056" width="9.140625" style="71" customWidth="1"/>
    <col min="13057" max="13057" width="5.8515625" style="71" customWidth="1"/>
    <col min="13058" max="13058" width="6.140625" style="71" customWidth="1"/>
    <col min="13059" max="13059" width="11.421875" style="71" customWidth="1"/>
    <col min="13060" max="13060" width="15.8515625" style="71" customWidth="1"/>
    <col min="13061" max="13061" width="11.28125" style="71" customWidth="1"/>
    <col min="13062" max="13062" width="10.8515625" style="71" customWidth="1"/>
    <col min="13063" max="13063" width="11.00390625" style="71" customWidth="1"/>
    <col min="13064" max="13064" width="8.7109375" style="71" customWidth="1"/>
    <col min="13065" max="13065" width="10.7109375" style="71" customWidth="1"/>
    <col min="13066" max="13312" width="9.140625" style="71" customWidth="1"/>
    <col min="13313" max="13313" width="5.8515625" style="71" customWidth="1"/>
    <col min="13314" max="13314" width="6.140625" style="71" customWidth="1"/>
    <col min="13315" max="13315" width="11.421875" style="71" customWidth="1"/>
    <col min="13316" max="13316" width="15.8515625" style="71" customWidth="1"/>
    <col min="13317" max="13317" width="11.28125" style="71" customWidth="1"/>
    <col min="13318" max="13318" width="10.8515625" style="71" customWidth="1"/>
    <col min="13319" max="13319" width="11.00390625" style="71" customWidth="1"/>
    <col min="13320" max="13320" width="8.7109375" style="71" customWidth="1"/>
    <col min="13321" max="13321" width="10.7109375" style="71" customWidth="1"/>
    <col min="13322" max="13568" width="9.140625" style="71" customWidth="1"/>
    <col min="13569" max="13569" width="5.8515625" style="71" customWidth="1"/>
    <col min="13570" max="13570" width="6.140625" style="71" customWidth="1"/>
    <col min="13571" max="13571" width="11.421875" style="71" customWidth="1"/>
    <col min="13572" max="13572" width="15.8515625" style="71" customWidth="1"/>
    <col min="13573" max="13573" width="11.28125" style="71" customWidth="1"/>
    <col min="13574" max="13574" width="10.8515625" style="71" customWidth="1"/>
    <col min="13575" max="13575" width="11.00390625" style="71" customWidth="1"/>
    <col min="13576" max="13576" width="8.7109375" style="71" customWidth="1"/>
    <col min="13577" max="13577" width="10.7109375" style="71" customWidth="1"/>
    <col min="13578" max="13824" width="9.140625" style="71" customWidth="1"/>
    <col min="13825" max="13825" width="5.8515625" style="71" customWidth="1"/>
    <col min="13826" max="13826" width="6.140625" style="71" customWidth="1"/>
    <col min="13827" max="13827" width="11.421875" style="71" customWidth="1"/>
    <col min="13828" max="13828" width="15.8515625" style="71" customWidth="1"/>
    <col min="13829" max="13829" width="11.28125" style="71" customWidth="1"/>
    <col min="13830" max="13830" width="10.8515625" style="71" customWidth="1"/>
    <col min="13831" max="13831" width="11.00390625" style="71" customWidth="1"/>
    <col min="13832" max="13832" width="8.7109375" style="71" customWidth="1"/>
    <col min="13833" max="13833" width="10.7109375" style="71" customWidth="1"/>
    <col min="13834" max="14080" width="9.140625" style="71" customWidth="1"/>
    <col min="14081" max="14081" width="5.8515625" style="71" customWidth="1"/>
    <col min="14082" max="14082" width="6.140625" style="71" customWidth="1"/>
    <col min="14083" max="14083" width="11.421875" style="71" customWidth="1"/>
    <col min="14084" max="14084" width="15.8515625" style="71" customWidth="1"/>
    <col min="14085" max="14085" width="11.28125" style="71" customWidth="1"/>
    <col min="14086" max="14086" width="10.8515625" style="71" customWidth="1"/>
    <col min="14087" max="14087" width="11.00390625" style="71" customWidth="1"/>
    <col min="14088" max="14088" width="8.7109375" style="71" customWidth="1"/>
    <col min="14089" max="14089" width="10.7109375" style="71" customWidth="1"/>
    <col min="14090" max="14336" width="9.140625" style="71" customWidth="1"/>
    <col min="14337" max="14337" width="5.8515625" style="71" customWidth="1"/>
    <col min="14338" max="14338" width="6.140625" style="71" customWidth="1"/>
    <col min="14339" max="14339" width="11.421875" style="71" customWidth="1"/>
    <col min="14340" max="14340" width="15.8515625" style="71" customWidth="1"/>
    <col min="14341" max="14341" width="11.28125" style="71" customWidth="1"/>
    <col min="14342" max="14342" width="10.8515625" style="71" customWidth="1"/>
    <col min="14343" max="14343" width="11.00390625" style="71" customWidth="1"/>
    <col min="14344" max="14344" width="8.7109375" style="71" customWidth="1"/>
    <col min="14345" max="14345" width="10.7109375" style="71" customWidth="1"/>
    <col min="14346" max="14592" width="9.140625" style="71" customWidth="1"/>
    <col min="14593" max="14593" width="5.8515625" style="71" customWidth="1"/>
    <col min="14594" max="14594" width="6.140625" style="71" customWidth="1"/>
    <col min="14595" max="14595" width="11.421875" style="71" customWidth="1"/>
    <col min="14596" max="14596" width="15.8515625" style="71" customWidth="1"/>
    <col min="14597" max="14597" width="11.28125" style="71" customWidth="1"/>
    <col min="14598" max="14598" width="10.8515625" style="71" customWidth="1"/>
    <col min="14599" max="14599" width="11.00390625" style="71" customWidth="1"/>
    <col min="14600" max="14600" width="8.7109375" style="71" customWidth="1"/>
    <col min="14601" max="14601" width="10.7109375" style="71" customWidth="1"/>
    <col min="14602" max="14848" width="9.140625" style="71" customWidth="1"/>
    <col min="14849" max="14849" width="5.8515625" style="71" customWidth="1"/>
    <col min="14850" max="14850" width="6.140625" style="71" customWidth="1"/>
    <col min="14851" max="14851" width="11.421875" style="71" customWidth="1"/>
    <col min="14852" max="14852" width="15.8515625" style="71" customWidth="1"/>
    <col min="14853" max="14853" width="11.28125" style="71" customWidth="1"/>
    <col min="14854" max="14854" width="10.8515625" style="71" customWidth="1"/>
    <col min="14855" max="14855" width="11.00390625" style="71" customWidth="1"/>
    <col min="14856" max="14856" width="8.7109375" style="71" customWidth="1"/>
    <col min="14857" max="14857" width="10.7109375" style="71" customWidth="1"/>
    <col min="14858" max="15104" width="9.140625" style="71" customWidth="1"/>
    <col min="15105" max="15105" width="5.8515625" style="71" customWidth="1"/>
    <col min="15106" max="15106" width="6.140625" style="71" customWidth="1"/>
    <col min="15107" max="15107" width="11.421875" style="71" customWidth="1"/>
    <col min="15108" max="15108" width="15.8515625" style="71" customWidth="1"/>
    <col min="15109" max="15109" width="11.28125" style="71" customWidth="1"/>
    <col min="15110" max="15110" width="10.8515625" style="71" customWidth="1"/>
    <col min="15111" max="15111" width="11.00390625" style="71" customWidth="1"/>
    <col min="15112" max="15112" width="8.7109375" style="71" customWidth="1"/>
    <col min="15113" max="15113" width="10.7109375" style="71" customWidth="1"/>
    <col min="15114" max="15360" width="9.140625" style="71" customWidth="1"/>
    <col min="15361" max="15361" width="5.8515625" style="71" customWidth="1"/>
    <col min="15362" max="15362" width="6.140625" style="71" customWidth="1"/>
    <col min="15363" max="15363" width="11.421875" style="71" customWidth="1"/>
    <col min="15364" max="15364" width="15.8515625" style="71" customWidth="1"/>
    <col min="15365" max="15365" width="11.28125" style="71" customWidth="1"/>
    <col min="15366" max="15366" width="10.8515625" style="71" customWidth="1"/>
    <col min="15367" max="15367" width="11.00390625" style="71" customWidth="1"/>
    <col min="15368" max="15368" width="8.7109375" style="71" customWidth="1"/>
    <col min="15369" max="15369" width="10.7109375" style="71" customWidth="1"/>
    <col min="15370" max="15616" width="9.140625" style="71" customWidth="1"/>
    <col min="15617" max="15617" width="5.8515625" style="71" customWidth="1"/>
    <col min="15618" max="15618" width="6.140625" style="71" customWidth="1"/>
    <col min="15619" max="15619" width="11.421875" style="71" customWidth="1"/>
    <col min="15620" max="15620" width="15.8515625" style="71" customWidth="1"/>
    <col min="15621" max="15621" width="11.28125" style="71" customWidth="1"/>
    <col min="15622" max="15622" width="10.8515625" style="71" customWidth="1"/>
    <col min="15623" max="15623" width="11.00390625" style="71" customWidth="1"/>
    <col min="15624" max="15624" width="8.7109375" style="71" customWidth="1"/>
    <col min="15625" max="15625" width="10.7109375" style="71" customWidth="1"/>
    <col min="15626" max="15872" width="9.140625" style="71" customWidth="1"/>
    <col min="15873" max="15873" width="5.8515625" style="71" customWidth="1"/>
    <col min="15874" max="15874" width="6.140625" style="71" customWidth="1"/>
    <col min="15875" max="15875" width="11.421875" style="71" customWidth="1"/>
    <col min="15876" max="15876" width="15.8515625" style="71" customWidth="1"/>
    <col min="15877" max="15877" width="11.28125" style="71" customWidth="1"/>
    <col min="15878" max="15878" width="10.8515625" style="71" customWidth="1"/>
    <col min="15879" max="15879" width="11.00390625" style="71" customWidth="1"/>
    <col min="15880" max="15880" width="8.7109375" style="71" customWidth="1"/>
    <col min="15881" max="15881" width="10.7109375" style="71" customWidth="1"/>
    <col min="15882" max="16128" width="9.140625" style="71" customWidth="1"/>
    <col min="16129" max="16129" width="5.8515625" style="71" customWidth="1"/>
    <col min="16130" max="16130" width="6.140625" style="71" customWidth="1"/>
    <col min="16131" max="16131" width="11.421875" style="71" customWidth="1"/>
    <col min="16132" max="16132" width="15.8515625" style="71" customWidth="1"/>
    <col min="16133" max="16133" width="11.28125" style="71" customWidth="1"/>
    <col min="16134" max="16134" width="10.8515625" style="71" customWidth="1"/>
    <col min="16135" max="16135" width="11.00390625" style="71" customWidth="1"/>
    <col min="16136" max="16136" width="8.7109375" style="71" customWidth="1"/>
    <col min="16137" max="16137" width="10.7109375" style="71" customWidth="1"/>
    <col min="16138" max="16384" width="9.140625" style="71" customWidth="1"/>
  </cols>
  <sheetData>
    <row r="1" spans="1:9" ht="13.5" thickTop="1">
      <c r="A1" s="876" t="s">
        <v>9</v>
      </c>
      <c r="B1" s="877"/>
      <c r="C1" s="20" t="s">
        <v>5351</v>
      </c>
      <c r="D1" s="103"/>
      <c r="E1" s="104"/>
      <c r="F1" s="103"/>
      <c r="G1" s="102" t="s">
        <v>63</v>
      </c>
      <c r="H1" s="101" t="s">
        <v>2821</v>
      </c>
      <c r="I1" s="100"/>
    </row>
    <row r="2" spans="1:9" ht="13.5" thickBot="1">
      <c r="A2" s="896" t="s">
        <v>11</v>
      </c>
      <c r="B2" s="879"/>
      <c r="C2" s="25" t="s">
        <v>5350</v>
      </c>
      <c r="D2" s="98"/>
      <c r="E2" s="99"/>
      <c r="F2" s="98"/>
      <c r="G2" s="897" t="s">
        <v>2822</v>
      </c>
      <c r="H2" s="898"/>
      <c r="I2" s="899"/>
    </row>
    <row r="3" spans="1:9" ht="13.5" thickTop="1">
      <c r="A3" s="74"/>
      <c r="B3" s="74"/>
      <c r="C3" s="74"/>
      <c r="D3" s="74"/>
      <c r="E3" s="74"/>
      <c r="F3" s="73"/>
      <c r="G3" s="74"/>
      <c r="H3" s="74"/>
      <c r="I3" s="74"/>
    </row>
    <row r="4" spans="1:9" ht="19.5" customHeight="1">
      <c r="A4" s="97" t="s">
        <v>60</v>
      </c>
      <c r="B4" s="80"/>
      <c r="C4" s="80"/>
      <c r="D4" s="80"/>
      <c r="E4" s="96"/>
      <c r="F4" s="80"/>
      <c r="G4" s="80"/>
      <c r="H4" s="80"/>
      <c r="I4" s="80"/>
    </row>
    <row r="5" spans="1:9" ht="13.5" thickBot="1">
      <c r="A5" s="74"/>
      <c r="B5" s="74"/>
      <c r="C5" s="74"/>
      <c r="D5" s="74"/>
      <c r="E5" s="74"/>
      <c r="F5" s="74"/>
      <c r="G5" s="74"/>
      <c r="H5" s="74"/>
      <c r="I5" s="74"/>
    </row>
    <row r="6" spans="1:9" s="72" customFormat="1" ht="13.5" thickBot="1">
      <c r="A6" s="95"/>
      <c r="B6" s="94" t="s">
        <v>59</v>
      </c>
      <c r="C6" s="94"/>
      <c r="D6" s="93"/>
      <c r="E6" s="92" t="s">
        <v>58</v>
      </c>
      <c r="F6" s="91" t="s">
        <v>57</v>
      </c>
      <c r="G6" s="91" t="s">
        <v>56</v>
      </c>
      <c r="H6" s="91" t="s">
        <v>55</v>
      </c>
      <c r="I6" s="90" t="s">
        <v>51</v>
      </c>
    </row>
    <row r="7" spans="1:9" s="72" customFormat="1" ht="15">
      <c r="A7" s="89" t="s">
        <v>34</v>
      </c>
      <c r="B7" s="88" t="s">
        <v>65</v>
      </c>
      <c r="C7" s="73"/>
      <c r="D7" s="87"/>
      <c r="E7" s="86">
        <f>pol_so04!$G$25</f>
        <v>0</v>
      </c>
      <c r="F7" s="85">
        <v>0</v>
      </c>
      <c r="G7" s="85">
        <v>0</v>
      </c>
      <c r="H7" s="85">
        <v>0</v>
      </c>
      <c r="I7" s="84">
        <v>0</v>
      </c>
    </row>
    <row r="8" spans="1:9" s="72" customFormat="1" ht="15">
      <c r="A8" s="89" t="s">
        <v>385</v>
      </c>
      <c r="B8" s="88" t="s">
        <v>386</v>
      </c>
      <c r="C8" s="73"/>
      <c r="D8" s="87"/>
      <c r="E8" s="86">
        <f>pol_so04!$G$65</f>
        <v>0</v>
      </c>
      <c r="F8" s="85">
        <v>0</v>
      </c>
      <c r="G8" s="85">
        <v>0</v>
      </c>
      <c r="H8" s="85">
        <v>0</v>
      </c>
      <c r="I8" s="84">
        <v>0</v>
      </c>
    </row>
    <row r="9" spans="1:9" s="72" customFormat="1" ht="15">
      <c r="A9" s="89" t="s">
        <v>931</v>
      </c>
      <c r="B9" s="88" t="s">
        <v>932</v>
      </c>
      <c r="C9" s="73"/>
      <c r="D9" s="87"/>
      <c r="E9" s="86">
        <f>pol_so04!$G$88</f>
        <v>0</v>
      </c>
      <c r="F9" s="85">
        <v>0</v>
      </c>
      <c r="G9" s="85">
        <v>0</v>
      </c>
      <c r="H9" s="85">
        <v>0</v>
      </c>
      <c r="I9" s="84">
        <v>0</v>
      </c>
    </row>
    <row r="10" spans="1:9" s="72" customFormat="1" ht="15">
      <c r="A10" s="89" t="s">
        <v>1134</v>
      </c>
      <c r="B10" s="88" t="s">
        <v>1135</v>
      </c>
      <c r="C10" s="73"/>
      <c r="D10" s="87"/>
      <c r="E10" s="86">
        <f>pol_so04!$G$97</f>
        <v>0</v>
      </c>
      <c r="F10" s="85">
        <v>0</v>
      </c>
      <c r="G10" s="85">
        <v>0</v>
      </c>
      <c r="H10" s="85">
        <v>0</v>
      </c>
      <c r="I10" s="84">
        <v>0</v>
      </c>
    </row>
    <row r="11" spans="1:9" s="72" customFormat="1" ht="15">
      <c r="A11" s="89" t="s">
        <v>2888</v>
      </c>
      <c r="B11" s="88" t="s">
        <v>2889</v>
      </c>
      <c r="C11" s="73"/>
      <c r="D11" s="87"/>
      <c r="E11" s="86">
        <f>pol_so04!$G$105</f>
        <v>0</v>
      </c>
      <c r="F11" s="85">
        <v>0</v>
      </c>
      <c r="G11" s="85">
        <v>0</v>
      </c>
      <c r="H11" s="85">
        <v>0</v>
      </c>
      <c r="I11" s="84">
        <v>0</v>
      </c>
    </row>
    <row r="12" spans="1:9" s="72" customFormat="1" ht="15">
      <c r="A12" s="89" t="s">
        <v>1406</v>
      </c>
      <c r="B12" s="88" t="s">
        <v>1407</v>
      </c>
      <c r="C12" s="73"/>
      <c r="D12" s="87"/>
      <c r="E12" s="86">
        <f>pol_so04!$G$108</f>
        <v>0</v>
      </c>
      <c r="F12" s="85">
        <v>0</v>
      </c>
      <c r="G12" s="85">
        <v>0</v>
      </c>
      <c r="H12" s="85">
        <v>0</v>
      </c>
      <c r="I12" s="84">
        <v>0</v>
      </c>
    </row>
    <row r="13" spans="1:9" s="72" customFormat="1" ht="13.5" thickBot="1">
      <c r="A13" s="89" t="s">
        <v>2898</v>
      </c>
      <c r="B13" s="88" t="s">
        <v>2899</v>
      </c>
      <c r="C13" s="73"/>
      <c r="D13" s="87"/>
      <c r="E13" s="86">
        <f>pol_so04!$G$116</f>
        <v>0</v>
      </c>
      <c r="F13" s="85">
        <v>0</v>
      </c>
      <c r="G13" s="85">
        <v>0</v>
      </c>
      <c r="H13" s="85">
        <v>0</v>
      </c>
      <c r="I13" s="84">
        <v>0</v>
      </c>
    </row>
    <row r="14" spans="1:9" s="79" customFormat="1" ht="15.75" customHeight="1" thickBot="1">
      <c r="A14" s="996" t="s">
        <v>54</v>
      </c>
      <c r="B14" s="997"/>
      <c r="C14" s="997"/>
      <c r="D14" s="998"/>
      <c r="E14" s="83">
        <f>SUM(E7:E13)</f>
        <v>0</v>
      </c>
      <c r="F14" s="82">
        <f>SUM(F7:F13)</f>
        <v>0</v>
      </c>
      <c r="G14" s="82">
        <f>SUM(G7:G13)</f>
        <v>0</v>
      </c>
      <c r="H14" s="82">
        <f>SUM(H7:H13)</f>
        <v>0</v>
      </c>
      <c r="I14" s="81">
        <f>SUM(I7:I13)</f>
        <v>0</v>
      </c>
    </row>
    <row r="15" spans="1:9" ht="15.75" customHeight="1" thickBot="1">
      <c r="A15" s="999"/>
      <c r="B15" s="1000"/>
      <c r="C15" s="1000"/>
      <c r="D15" s="1001"/>
      <c r="E15" s="904">
        <f>SUM(E14:I14)</f>
        <v>0</v>
      </c>
      <c r="F15" s="904"/>
      <c r="G15" s="904"/>
      <c r="H15" s="904"/>
      <c r="I15" s="1002"/>
    </row>
    <row r="16" spans="2:9" ht="15">
      <c r="B16" s="79"/>
      <c r="F16" s="78"/>
      <c r="G16" s="77"/>
      <c r="H16" s="77"/>
      <c r="I16" s="76"/>
    </row>
    <row r="17" spans="6:9" ht="15">
      <c r="F17" s="78"/>
      <c r="G17" s="77"/>
      <c r="H17" s="77"/>
      <c r="I17" s="76"/>
    </row>
    <row r="18" spans="6:9" ht="15">
      <c r="F18" s="78"/>
      <c r="G18" s="77"/>
      <c r="H18" s="77"/>
      <c r="I18" s="76"/>
    </row>
    <row r="19" spans="6:9" ht="15">
      <c r="F19" s="78"/>
      <c r="G19" s="77"/>
      <c r="H19" s="77"/>
      <c r="I19" s="76"/>
    </row>
    <row r="20" spans="6:9" ht="15">
      <c r="F20" s="78"/>
      <c r="G20" s="77"/>
      <c r="H20" s="77"/>
      <c r="I20" s="76"/>
    </row>
    <row r="21" spans="6:9" ht="15">
      <c r="F21" s="78"/>
      <c r="G21" s="77"/>
      <c r="H21" s="77"/>
      <c r="I21" s="76"/>
    </row>
    <row r="22" spans="6:9" ht="15">
      <c r="F22" s="78"/>
      <c r="G22" s="77"/>
      <c r="H22" s="77"/>
      <c r="I22" s="76"/>
    </row>
    <row r="23" spans="6:9" ht="15">
      <c r="F23" s="78"/>
      <c r="G23" s="77"/>
      <c r="H23" s="77"/>
      <c r="I23" s="76"/>
    </row>
    <row r="24" spans="6:9" ht="15">
      <c r="F24" s="78"/>
      <c r="G24" s="77"/>
      <c r="H24" s="77"/>
      <c r="I24" s="76"/>
    </row>
    <row r="25" spans="6:9" ht="15">
      <c r="F25" s="78"/>
      <c r="G25" s="77"/>
      <c r="H25" s="77"/>
      <c r="I25" s="76"/>
    </row>
    <row r="26" spans="6:9" ht="15">
      <c r="F26" s="78"/>
      <c r="G26" s="77"/>
      <c r="H26" s="77"/>
      <c r="I26" s="76"/>
    </row>
    <row r="27" spans="6:9" ht="15">
      <c r="F27" s="78"/>
      <c r="G27" s="77"/>
      <c r="H27" s="77"/>
      <c r="I27" s="76"/>
    </row>
    <row r="28" spans="6:9" ht="15">
      <c r="F28" s="78"/>
      <c r="G28" s="77"/>
      <c r="H28" s="77"/>
      <c r="I28" s="76"/>
    </row>
    <row r="29" spans="6:9" ht="15">
      <c r="F29" s="78"/>
      <c r="G29" s="77"/>
      <c r="H29" s="77"/>
      <c r="I29" s="76"/>
    </row>
    <row r="30" spans="6:9" ht="15">
      <c r="F30" s="78"/>
      <c r="G30" s="77"/>
      <c r="H30" s="77"/>
      <c r="I30" s="76"/>
    </row>
    <row r="31" spans="6:9" ht="15">
      <c r="F31" s="78"/>
      <c r="G31" s="77"/>
      <c r="H31" s="77"/>
      <c r="I31" s="76"/>
    </row>
    <row r="32" spans="6:9" ht="15">
      <c r="F32" s="78"/>
      <c r="G32" s="77"/>
      <c r="H32" s="77"/>
      <c r="I32" s="76"/>
    </row>
    <row r="33" spans="6:9" ht="15">
      <c r="F33" s="78"/>
      <c r="G33" s="77"/>
      <c r="H33" s="77"/>
      <c r="I33" s="76"/>
    </row>
    <row r="34" spans="6:9" ht="15">
      <c r="F34" s="78"/>
      <c r="G34" s="77"/>
      <c r="H34" s="77"/>
      <c r="I34" s="76"/>
    </row>
    <row r="35" spans="6:9" ht="15">
      <c r="F35" s="78"/>
      <c r="G35" s="77"/>
      <c r="H35" s="77"/>
      <c r="I35" s="76"/>
    </row>
    <row r="36" spans="6:9" ht="15">
      <c r="F36" s="78"/>
      <c r="G36" s="77"/>
      <c r="H36" s="77"/>
      <c r="I36" s="76"/>
    </row>
    <row r="37" spans="6:9" ht="15">
      <c r="F37" s="78"/>
      <c r="G37" s="77"/>
      <c r="H37" s="77"/>
      <c r="I37" s="76"/>
    </row>
    <row r="38" spans="6:9" ht="15">
      <c r="F38" s="78"/>
      <c r="G38" s="77"/>
      <c r="H38" s="77"/>
      <c r="I38" s="76"/>
    </row>
    <row r="39" spans="6:9" ht="15">
      <c r="F39" s="78"/>
      <c r="G39" s="77"/>
      <c r="H39" s="77"/>
      <c r="I39" s="76"/>
    </row>
    <row r="40" spans="6:9" ht="15">
      <c r="F40" s="78"/>
      <c r="G40" s="77"/>
      <c r="H40" s="77"/>
      <c r="I40" s="76"/>
    </row>
    <row r="41" spans="6:9" ht="15">
      <c r="F41" s="78"/>
      <c r="G41" s="77"/>
      <c r="H41" s="77"/>
      <c r="I41" s="76"/>
    </row>
    <row r="42" spans="6:9" ht="15">
      <c r="F42" s="78"/>
      <c r="G42" s="77"/>
      <c r="H42" s="77"/>
      <c r="I42" s="76"/>
    </row>
    <row r="43" spans="6:9" ht="15">
      <c r="F43" s="78"/>
      <c r="G43" s="77"/>
      <c r="H43" s="77"/>
      <c r="I43" s="76"/>
    </row>
    <row r="44" spans="6:9" ht="15">
      <c r="F44" s="78"/>
      <c r="G44" s="77"/>
      <c r="H44" s="77"/>
      <c r="I44" s="76"/>
    </row>
    <row r="45" spans="6:9" ht="15">
      <c r="F45" s="78"/>
      <c r="G45" s="77"/>
      <c r="H45" s="77"/>
      <c r="I45" s="76"/>
    </row>
    <row r="46" spans="6:9" ht="15">
      <c r="F46" s="78"/>
      <c r="G46" s="77"/>
      <c r="H46" s="77"/>
      <c r="I46" s="76"/>
    </row>
    <row r="47" spans="6:9" ht="15">
      <c r="F47" s="78"/>
      <c r="G47" s="77"/>
      <c r="H47" s="77"/>
      <c r="I47" s="76"/>
    </row>
    <row r="48" spans="6:9" ht="15">
      <c r="F48" s="78"/>
      <c r="G48" s="77"/>
      <c r="H48" s="77"/>
      <c r="I48" s="76"/>
    </row>
    <row r="49" spans="6:9" ht="15">
      <c r="F49" s="78"/>
      <c r="G49" s="77"/>
      <c r="H49" s="77"/>
      <c r="I49" s="76"/>
    </row>
    <row r="50" spans="6:9" ht="15">
      <c r="F50" s="78"/>
      <c r="G50" s="77"/>
      <c r="H50" s="77"/>
      <c r="I50" s="76"/>
    </row>
    <row r="51" spans="6:9" ht="15">
      <c r="F51" s="78"/>
      <c r="G51" s="77"/>
      <c r="H51" s="77"/>
      <c r="I51" s="76"/>
    </row>
    <row r="52" spans="6:9" ht="15">
      <c r="F52" s="78"/>
      <c r="G52" s="77"/>
      <c r="H52" s="77"/>
      <c r="I52" s="76"/>
    </row>
    <row r="53" spans="6:9" ht="15">
      <c r="F53" s="78"/>
      <c r="G53" s="77"/>
      <c r="H53" s="77"/>
      <c r="I53" s="76"/>
    </row>
    <row r="54" spans="6:9" ht="15">
      <c r="F54" s="78"/>
      <c r="G54" s="77"/>
      <c r="H54" s="77"/>
      <c r="I54" s="76"/>
    </row>
    <row r="55" spans="6:9" ht="15">
      <c r="F55" s="78"/>
      <c r="G55" s="77"/>
      <c r="H55" s="77"/>
      <c r="I55" s="76"/>
    </row>
    <row r="56" spans="6:9" ht="15">
      <c r="F56" s="78"/>
      <c r="G56" s="77"/>
      <c r="H56" s="77"/>
      <c r="I56" s="76"/>
    </row>
    <row r="57" spans="6:9" ht="15">
      <c r="F57" s="78"/>
      <c r="G57" s="77"/>
      <c r="H57" s="77"/>
      <c r="I57" s="76"/>
    </row>
    <row r="58" spans="6:9" ht="15">
      <c r="F58" s="78"/>
      <c r="G58" s="77"/>
      <c r="H58" s="77"/>
      <c r="I58" s="76"/>
    </row>
    <row r="59" spans="6:9" ht="15">
      <c r="F59" s="78"/>
      <c r="G59" s="77"/>
      <c r="H59" s="77"/>
      <c r="I59" s="76"/>
    </row>
    <row r="60" spans="6:9" ht="15">
      <c r="F60" s="78"/>
      <c r="G60" s="77"/>
      <c r="H60" s="77"/>
      <c r="I60" s="76"/>
    </row>
    <row r="61" spans="6:9" ht="15">
      <c r="F61" s="78"/>
      <c r="G61" s="77"/>
      <c r="H61" s="77"/>
      <c r="I61" s="76"/>
    </row>
    <row r="62" spans="6:9" ht="15">
      <c r="F62" s="78"/>
      <c r="G62" s="77"/>
      <c r="H62" s="77"/>
      <c r="I62" s="76"/>
    </row>
    <row r="63" spans="6:9" ht="15">
      <c r="F63" s="78"/>
      <c r="G63" s="77"/>
      <c r="H63" s="77"/>
      <c r="I63" s="76"/>
    </row>
    <row r="64" spans="6:9" ht="15">
      <c r="F64" s="78"/>
      <c r="G64" s="77"/>
      <c r="H64" s="77"/>
      <c r="I64" s="76"/>
    </row>
    <row r="65" spans="6:9" ht="15">
      <c r="F65" s="78"/>
      <c r="G65" s="77"/>
      <c r="H65" s="77"/>
      <c r="I65" s="76"/>
    </row>
  </sheetData>
  <mergeCells count="5">
    <mergeCell ref="A1:B1"/>
    <mergeCell ref="A2:B2"/>
    <mergeCell ref="G2:I2"/>
    <mergeCell ref="A14:D15"/>
    <mergeCell ref="E15:I1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929A2-02F8-49F9-B70C-7A48236CCCB3}">
  <dimension ref="A1:H189"/>
  <sheetViews>
    <sheetView showGridLines="0" showZeros="0" workbookViewId="0" topLeftCell="A52">
      <selection activeCell="F116" sqref="F116"/>
    </sheetView>
  </sheetViews>
  <sheetFormatPr defaultColWidth="9.140625" defaultRowHeight="15"/>
  <cols>
    <col min="1" max="1" width="4.421875" style="15" customWidth="1"/>
    <col min="2" max="2" width="11.57421875" style="15" customWidth="1"/>
    <col min="3" max="3" width="40.421875" style="15" customWidth="1"/>
    <col min="4" max="4" width="3.7109375" style="15" customWidth="1"/>
    <col min="5" max="5" width="7.140625" style="70" customWidth="1"/>
    <col min="6" max="6" width="11.421875" style="70" customWidth="1"/>
    <col min="7" max="7" width="13.8515625" style="15" customWidth="1"/>
    <col min="8" max="103" width="9.140625" style="15" customWidth="1"/>
    <col min="104" max="104" width="4.421875" style="15" customWidth="1"/>
    <col min="105" max="105" width="11.57421875" style="15" customWidth="1"/>
    <col min="106" max="106" width="40.421875" style="15" customWidth="1"/>
    <col min="107" max="107" width="3.7109375" style="15" customWidth="1"/>
    <col min="108" max="108" width="7.140625" style="15" customWidth="1"/>
    <col min="109" max="109" width="11.421875" style="15" customWidth="1"/>
    <col min="110" max="110" width="13.8515625" style="15" customWidth="1"/>
    <col min="111" max="114" width="9.140625" style="15" customWidth="1"/>
    <col min="115" max="115" width="75.421875" style="15" customWidth="1"/>
    <col min="116" max="116" width="45.28125" style="15" customWidth="1"/>
    <col min="117" max="359" width="9.140625" style="15" customWidth="1"/>
    <col min="360" max="360" width="4.421875" style="15" customWidth="1"/>
    <col min="361" max="361" width="11.57421875" style="15" customWidth="1"/>
    <col min="362" max="362" width="40.421875" style="15" customWidth="1"/>
    <col min="363" max="363" width="3.7109375" style="15" customWidth="1"/>
    <col min="364" max="364" width="7.140625" style="15" customWidth="1"/>
    <col min="365" max="365" width="11.421875" style="15" customWidth="1"/>
    <col min="366" max="366" width="13.8515625" style="15" customWidth="1"/>
    <col min="367" max="370" width="9.140625" style="15" customWidth="1"/>
    <col min="371" max="371" width="75.421875" style="15" customWidth="1"/>
    <col min="372" max="372" width="45.28125" style="15" customWidth="1"/>
    <col min="373" max="615" width="9.140625" style="15" customWidth="1"/>
    <col min="616" max="616" width="4.421875" style="15" customWidth="1"/>
    <col min="617" max="617" width="11.57421875" style="15" customWidth="1"/>
    <col min="618" max="618" width="40.421875" style="15" customWidth="1"/>
    <col min="619" max="619" width="3.7109375" style="15" customWidth="1"/>
    <col min="620" max="620" width="7.140625" style="15" customWidth="1"/>
    <col min="621" max="621" width="11.421875" style="15" customWidth="1"/>
    <col min="622" max="622" width="13.8515625" style="15" customWidth="1"/>
    <col min="623" max="626" width="9.140625" style="15" customWidth="1"/>
    <col min="627" max="627" width="75.421875" style="15" customWidth="1"/>
    <col min="628" max="628" width="45.28125" style="15" customWidth="1"/>
    <col min="629" max="871" width="9.140625" style="15" customWidth="1"/>
    <col min="872" max="872" width="4.421875" style="15" customWidth="1"/>
    <col min="873" max="873" width="11.57421875" style="15" customWidth="1"/>
    <col min="874" max="874" width="40.421875" style="15" customWidth="1"/>
    <col min="875" max="875" width="3.7109375" style="15" customWidth="1"/>
    <col min="876" max="876" width="7.140625" style="15" customWidth="1"/>
    <col min="877" max="877" width="11.421875" style="15" customWidth="1"/>
    <col min="878" max="878" width="13.8515625" style="15" customWidth="1"/>
    <col min="879" max="882" width="9.140625" style="15" customWidth="1"/>
    <col min="883" max="883" width="75.421875" style="15" customWidth="1"/>
    <col min="884" max="884" width="45.28125" style="15" customWidth="1"/>
    <col min="885" max="1127" width="9.140625" style="15" customWidth="1"/>
    <col min="1128" max="1128" width="4.421875" style="15" customWidth="1"/>
    <col min="1129" max="1129" width="11.57421875" style="15" customWidth="1"/>
    <col min="1130" max="1130" width="40.421875" style="15" customWidth="1"/>
    <col min="1131" max="1131" width="3.7109375" style="15" customWidth="1"/>
    <col min="1132" max="1132" width="7.140625" style="15" customWidth="1"/>
    <col min="1133" max="1133" width="11.421875" style="15" customWidth="1"/>
    <col min="1134" max="1134" width="13.8515625" style="15" customWidth="1"/>
    <col min="1135" max="1138" width="9.140625" style="15" customWidth="1"/>
    <col min="1139" max="1139" width="75.421875" style="15" customWidth="1"/>
    <col min="1140" max="1140" width="45.28125" style="15" customWidth="1"/>
    <col min="1141" max="1383" width="9.140625" style="15" customWidth="1"/>
    <col min="1384" max="1384" width="4.421875" style="15" customWidth="1"/>
    <col min="1385" max="1385" width="11.57421875" style="15" customWidth="1"/>
    <col min="1386" max="1386" width="40.421875" style="15" customWidth="1"/>
    <col min="1387" max="1387" width="3.7109375" style="15" customWidth="1"/>
    <col min="1388" max="1388" width="7.140625" style="15" customWidth="1"/>
    <col min="1389" max="1389" width="11.421875" style="15" customWidth="1"/>
    <col min="1390" max="1390" width="13.8515625" style="15" customWidth="1"/>
    <col min="1391" max="1394" width="9.140625" style="15" customWidth="1"/>
    <col min="1395" max="1395" width="75.421875" style="15" customWidth="1"/>
    <col min="1396" max="1396" width="45.28125" style="15" customWidth="1"/>
    <col min="1397" max="1639" width="9.140625" style="15" customWidth="1"/>
    <col min="1640" max="1640" width="4.421875" style="15" customWidth="1"/>
    <col min="1641" max="1641" width="11.57421875" style="15" customWidth="1"/>
    <col min="1642" max="1642" width="40.421875" style="15" customWidth="1"/>
    <col min="1643" max="1643" width="3.7109375" style="15" customWidth="1"/>
    <col min="1644" max="1644" width="7.140625" style="15" customWidth="1"/>
    <col min="1645" max="1645" width="11.421875" style="15" customWidth="1"/>
    <col min="1646" max="1646" width="13.8515625" style="15" customWidth="1"/>
    <col min="1647" max="1650" width="9.140625" style="15" customWidth="1"/>
    <col min="1651" max="1651" width="75.421875" style="15" customWidth="1"/>
    <col min="1652" max="1652" width="45.28125" style="15" customWidth="1"/>
    <col min="1653" max="1895" width="9.140625" style="15" customWidth="1"/>
    <col min="1896" max="1896" width="4.421875" style="15" customWidth="1"/>
    <col min="1897" max="1897" width="11.57421875" style="15" customWidth="1"/>
    <col min="1898" max="1898" width="40.421875" style="15" customWidth="1"/>
    <col min="1899" max="1899" width="3.7109375" style="15" customWidth="1"/>
    <col min="1900" max="1900" width="7.140625" style="15" customWidth="1"/>
    <col min="1901" max="1901" width="11.421875" style="15" customWidth="1"/>
    <col min="1902" max="1902" width="13.8515625" style="15" customWidth="1"/>
    <col min="1903" max="1906" width="9.140625" style="15" customWidth="1"/>
    <col min="1907" max="1907" width="75.421875" style="15" customWidth="1"/>
    <col min="1908" max="1908" width="45.28125" style="15" customWidth="1"/>
    <col min="1909" max="2151" width="9.140625" style="15" customWidth="1"/>
    <col min="2152" max="2152" width="4.421875" style="15" customWidth="1"/>
    <col min="2153" max="2153" width="11.57421875" style="15" customWidth="1"/>
    <col min="2154" max="2154" width="40.421875" style="15" customWidth="1"/>
    <col min="2155" max="2155" width="3.7109375" style="15" customWidth="1"/>
    <col min="2156" max="2156" width="7.140625" style="15" customWidth="1"/>
    <col min="2157" max="2157" width="11.421875" style="15" customWidth="1"/>
    <col min="2158" max="2158" width="13.8515625" style="15" customWidth="1"/>
    <col min="2159" max="2162" width="9.140625" style="15" customWidth="1"/>
    <col min="2163" max="2163" width="75.421875" style="15" customWidth="1"/>
    <col min="2164" max="2164" width="45.28125" style="15" customWidth="1"/>
    <col min="2165" max="2407" width="9.140625" style="15" customWidth="1"/>
    <col min="2408" max="2408" width="4.421875" style="15" customWidth="1"/>
    <col min="2409" max="2409" width="11.57421875" style="15" customWidth="1"/>
    <col min="2410" max="2410" width="40.421875" style="15" customWidth="1"/>
    <col min="2411" max="2411" width="3.7109375" style="15" customWidth="1"/>
    <col min="2412" max="2412" width="7.140625" style="15" customWidth="1"/>
    <col min="2413" max="2413" width="11.421875" style="15" customWidth="1"/>
    <col min="2414" max="2414" width="13.8515625" style="15" customWidth="1"/>
    <col min="2415" max="2418" width="9.140625" style="15" customWidth="1"/>
    <col min="2419" max="2419" width="75.421875" style="15" customWidth="1"/>
    <col min="2420" max="2420" width="45.28125" style="15" customWidth="1"/>
    <col min="2421" max="2663" width="9.140625" style="15" customWidth="1"/>
    <col min="2664" max="2664" width="4.421875" style="15" customWidth="1"/>
    <col min="2665" max="2665" width="11.57421875" style="15" customWidth="1"/>
    <col min="2666" max="2666" width="40.421875" style="15" customWidth="1"/>
    <col min="2667" max="2667" width="3.7109375" style="15" customWidth="1"/>
    <col min="2668" max="2668" width="7.140625" style="15" customWidth="1"/>
    <col min="2669" max="2669" width="11.421875" style="15" customWidth="1"/>
    <col min="2670" max="2670" width="13.8515625" style="15" customWidth="1"/>
    <col min="2671" max="2674" width="9.140625" style="15" customWidth="1"/>
    <col min="2675" max="2675" width="75.421875" style="15" customWidth="1"/>
    <col min="2676" max="2676" width="45.28125" style="15" customWidth="1"/>
    <col min="2677" max="2919" width="9.140625" style="15" customWidth="1"/>
    <col min="2920" max="2920" width="4.421875" style="15" customWidth="1"/>
    <col min="2921" max="2921" width="11.57421875" style="15" customWidth="1"/>
    <col min="2922" max="2922" width="40.421875" style="15" customWidth="1"/>
    <col min="2923" max="2923" width="3.7109375" style="15" customWidth="1"/>
    <col min="2924" max="2924" width="7.140625" style="15" customWidth="1"/>
    <col min="2925" max="2925" width="11.421875" style="15" customWidth="1"/>
    <col min="2926" max="2926" width="13.8515625" style="15" customWidth="1"/>
    <col min="2927" max="2930" width="9.140625" style="15" customWidth="1"/>
    <col min="2931" max="2931" width="75.421875" style="15" customWidth="1"/>
    <col min="2932" max="2932" width="45.28125" style="15" customWidth="1"/>
    <col min="2933" max="3175" width="9.140625" style="15" customWidth="1"/>
    <col min="3176" max="3176" width="4.421875" style="15" customWidth="1"/>
    <col min="3177" max="3177" width="11.57421875" style="15" customWidth="1"/>
    <col min="3178" max="3178" width="40.421875" style="15" customWidth="1"/>
    <col min="3179" max="3179" width="3.7109375" style="15" customWidth="1"/>
    <col min="3180" max="3180" width="7.140625" style="15" customWidth="1"/>
    <col min="3181" max="3181" width="11.421875" style="15" customWidth="1"/>
    <col min="3182" max="3182" width="13.8515625" style="15" customWidth="1"/>
    <col min="3183" max="3186" width="9.140625" style="15" customWidth="1"/>
    <col min="3187" max="3187" width="75.421875" style="15" customWidth="1"/>
    <col min="3188" max="3188" width="45.28125" style="15" customWidth="1"/>
    <col min="3189" max="3431" width="9.140625" style="15" customWidth="1"/>
    <col min="3432" max="3432" width="4.421875" style="15" customWidth="1"/>
    <col min="3433" max="3433" width="11.57421875" style="15" customWidth="1"/>
    <col min="3434" max="3434" width="40.421875" style="15" customWidth="1"/>
    <col min="3435" max="3435" width="3.7109375" style="15" customWidth="1"/>
    <col min="3436" max="3436" width="7.140625" style="15" customWidth="1"/>
    <col min="3437" max="3437" width="11.421875" style="15" customWidth="1"/>
    <col min="3438" max="3438" width="13.8515625" style="15" customWidth="1"/>
    <col min="3439" max="3442" width="9.140625" style="15" customWidth="1"/>
    <col min="3443" max="3443" width="75.421875" style="15" customWidth="1"/>
    <col min="3444" max="3444" width="45.28125" style="15" customWidth="1"/>
    <col min="3445" max="3687" width="9.140625" style="15" customWidth="1"/>
    <col min="3688" max="3688" width="4.421875" style="15" customWidth="1"/>
    <col min="3689" max="3689" width="11.57421875" style="15" customWidth="1"/>
    <col min="3690" max="3690" width="40.421875" style="15" customWidth="1"/>
    <col min="3691" max="3691" width="3.7109375" style="15" customWidth="1"/>
    <col min="3692" max="3692" width="7.140625" style="15" customWidth="1"/>
    <col min="3693" max="3693" width="11.421875" style="15" customWidth="1"/>
    <col min="3694" max="3694" width="13.8515625" style="15" customWidth="1"/>
    <col min="3695" max="3698" width="9.140625" style="15" customWidth="1"/>
    <col min="3699" max="3699" width="75.421875" style="15" customWidth="1"/>
    <col min="3700" max="3700" width="45.28125" style="15" customWidth="1"/>
    <col min="3701" max="3943" width="9.140625" style="15" customWidth="1"/>
    <col min="3944" max="3944" width="4.421875" style="15" customWidth="1"/>
    <col min="3945" max="3945" width="11.57421875" style="15" customWidth="1"/>
    <col min="3946" max="3946" width="40.421875" style="15" customWidth="1"/>
    <col min="3947" max="3947" width="3.7109375" style="15" customWidth="1"/>
    <col min="3948" max="3948" width="7.140625" style="15" customWidth="1"/>
    <col min="3949" max="3949" width="11.421875" style="15" customWidth="1"/>
    <col min="3950" max="3950" width="13.8515625" style="15" customWidth="1"/>
    <col min="3951" max="3954" width="9.140625" style="15" customWidth="1"/>
    <col min="3955" max="3955" width="75.421875" style="15" customWidth="1"/>
    <col min="3956" max="3956" width="45.28125" style="15" customWidth="1"/>
    <col min="3957" max="4199" width="9.140625" style="15" customWidth="1"/>
    <col min="4200" max="4200" width="4.421875" style="15" customWidth="1"/>
    <col min="4201" max="4201" width="11.57421875" style="15" customWidth="1"/>
    <col min="4202" max="4202" width="40.421875" style="15" customWidth="1"/>
    <col min="4203" max="4203" width="3.7109375" style="15" customWidth="1"/>
    <col min="4204" max="4204" width="7.140625" style="15" customWidth="1"/>
    <col min="4205" max="4205" width="11.421875" style="15" customWidth="1"/>
    <col min="4206" max="4206" width="13.8515625" style="15" customWidth="1"/>
    <col min="4207" max="4210" width="9.140625" style="15" customWidth="1"/>
    <col min="4211" max="4211" width="75.421875" style="15" customWidth="1"/>
    <col min="4212" max="4212" width="45.28125" style="15" customWidth="1"/>
    <col min="4213" max="4455" width="9.140625" style="15" customWidth="1"/>
    <col min="4456" max="4456" width="4.421875" style="15" customWidth="1"/>
    <col min="4457" max="4457" width="11.57421875" style="15" customWidth="1"/>
    <col min="4458" max="4458" width="40.421875" style="15" customWidth="1"/>
    <col min="4459" max="4459" width="3.7109375" style="15" customWidth="1"/>
    <col min="4460" max="4460" width="7.140625" style="15" customWidth="1"/>
    <col min="4461" max="4461" width="11.421875" style="15" customWidth="1"/>
    <col min="4462" max="4462" width="13.8515625" style="15" customWidth="1"/>
    <col min="4463" max="4466" width="9.140625" style="15" customWidth="1"/>
    <col min="4467" max="4467" width="75.421875" style="15" customWidth="1"/>
    <col min="4468" max="4468" width="45.28125" style="15" customWidth="1"/>
    <col min="4469" max="4711" width="9.140625" style="15" customWidth="1"/>
    <col min="4712" max="4712" width="4.421875" style="15" customWidth="1"/>
    <col min="4713" max="4713" width="11.57421875" style="15" customWidth="1"/>
    <col min="4714" max="4714" width="40.421875" style="15" customWidth="1"/>
    <col min="4715" max="4715" width="3.7109375" style="15" customWidth="1"/>
    <col min="4716" max="4716" width="7.140625" style="15" customWidth="1"/>
    <col min="4717" max="4717" width="11.421875" style="15" customWidth="1"/>
    <col min="4718" max="4718" width="13.8515625" style="15" customWidth="1"/>
    <col min="4719" max="4722" width="9.140625" style="15" customWidth="1"/>
    <col min="4723" max="4723" width="75.421875" style="15" customWidth="1"/>
    <col min="4724" max="4724" width="45.28125" style="15" customWidth="1"/>
    <col min="4725" max="4967" width="9.140625" style="15" customWidth="1"/>
    <col min="4968" max="4968" width="4.421875" style="15" customWidth="1"/>
    <col min="4969" max="4969" width="11.57421875" style="15" customWidth="1"/>
    <col min="4970" max="4970" width="40.421875" style="15" customWidth="1"/>
    <col min="4971" max="4971" width="3.7109375" style="15" customWidth="1"/>
    <col min="4972" max="4972" width="7.140625" style="15" customWidth="1"/>
    <col min="4973" max="4973" width="11.421875" style="15" customWidth="1"/>
    <col min="4974" max="4974" width="13.8515625" style="15" customWidth="1"/>
    <col min="4975" max="4978" width="9.140625" style="15" customWidth="1"/>
    <col min="4979" max="4979" width="75.421875" style="15" customWidth="1"/>
    <col min="4980" max="4980" width="45.28125" style="15" customWidth="1"/>
    <col min="4981" max="5223" width="9.140625" style="15" customWidth="1"/>
    <col min="5224" max="5224" width="4.421875" style="15" customWidth="1"/>
    <col min="5225" max="5225" width="11.57421875" style="15" customWidth="1"/>
    <col min="5226" max="5226" width="40.421875" style="15" customWidth="1"/>
    <col min="5227" max="5227" width="3.7109375" style="15" customWidth="1"/>
    <col min="5228" max="5228" width="7.140625" style="15" customWidth="1"/>
    <col min="5229" max="5229" width="11.421875" style="15" customWidth="1"/>
    <col min="5230" max="5230" width="13.8515625" style="15" customWidth="1"/>
    <col min="5231" max="5234" width="9.140625" style="15" customWidth="1"/>
    <col min="5235" max="5235" width="75.421875" style="15" customWidth="1"/>
    <col min="5236" max="5236" width="45.28125" style="15" customWidth="1"/>
    <col min="5237" max="5479" width="9.140625" style="15" customWidth="1"/>
    <col min="5480" max="5480" width="4.421875" style="15" customWidth="1"/>
    <col min="5481" max="5481" width="11.57421875" style="15" customWidth="1"/>
    <col min="5482" max="5482" width="40.421875" style="15" customWidth="1"/>
    <col min="5483" max="5483" width="3.7109375" style="15" customWidth="1"/>
    <col min="5484" max="5484" width="7.140625" style="15" customWidth="1"/>
    <col min="5485" max="5485" width="11.421875" style="15" customWidth="1"/>
    <col min="5486" max="5486" width="13.8515625" style="15" customWidth="1"/>
    <col min="5487" max="5490" width="9.140625" style="15" customWidth="1"/>
    <col min="5491" max="5491" width="75.421875" style="15" customWidth="1"/>
    <col min="5492" max="5492" width="45.28125" style="15" customWidth="1"/>
    <col min="5493" max="5735" width="9.140625" style="15" customWidth="1"/>
    <col min="5736" max="5736" width="4.421875" style="15" customWidth="1"/>
    <col min="5737" max="5737" width="11.57421875" style="15" customWidth="1"/>
    <col min="5738" max="5738" width="40.421875" style="15" customWidth="1"/>
    <col min="5739" max="5739" width="3.7109375" style="15" customWidth="1"/>
    <col min="5740" max="5740" width="7.140625" style="15" customWidth="1"/>
    <col min="5741" max="5741" width="11.421875" style="15" customWidth="1"/>
    <col min="5742" max="5742" width="13.8515625" style="15" customWidth="1"/>
    <col min="5743" max="5746" width="9.140625" style="15" customWidth="1"/>
    <col min="5747" max="5747" width="75.421875" style="15" customWidth="1"/>
    <col min="5748" max="5748" width="45.28125" style="15" customWidth="1"/>
    <col min="5749" max="5991" width="9.140625" style="15" customWidth="1"/>
    <col min="5992" max="5992" width="4.421875" style="15" customWidth="1"/>
    <col min="5993" max="5993" width="11.57421875" style="15" customWidth="1"/>
    <col min="5994" max="5994" width="40.421875" style="15" customWidth="1"/>
    <col min="5995" max="5995" width="3.7109375" style="15" customWidth="1"/>
    <col min="5996" max="5996" width="7.140625" style="15" customWidth="1"/>
    <col min="5997" max="5997" width="11.421875" style="15" customWidth="1"/>
    <col min="5998" max="5998" width="13.8515625" style="15" customWidth="1"/>
    <col min="5999" max="6002" width="9.140625" style="15" customWidth="1"/>
    <col min="6003" max="6003" width="75.421875" style="15" customWidth="1"/>
    <col min="6004" max="6004" width="45.28125" style="15" customWidth="1"/>
    <col min="6005" max="6247" width="9.140625" style="15" customWidth="1"/>
    <col min="6248" max="6248" width="4.421875" style="15" customWidth="1"/>
    <col min="6249" max="6249" width="11.57421875" style="15" customWidth="1"/>
    <col min="6250" max="6250" width="40.421875" style="15" customWidth="1"/>
    <col min="6251" max="6251" width="3.7109375" style="15" customWidth="1"/>
    <col min="6252" max="6252" width="7.140625" style="15" customWidth="1"/>
    <col min="6253" max="6253" width="11.421875" style="15" customWidth="1"/>
    <col min="6254" max="6254" width="13.8515625" style="15" customWidth="1"/>
    <col min="6255" max="6258" width="9.140625" style="15" customWidth="1"/>
    <col min="6259" max="6259" width="75.421875" style="15" customWidth="1"/>
    <col min="6260" max="6260" width="45.28125" style="15" customWidth="1"/>
    <col min="6261" max="6503" width="9.140625" style="15" customWidth="1"/>
    <col min="6504" max="6504" width="4.421875" style="15" customWidth="1"/>
    <col min="6505" max="6505" width="11.57421875" style="15" customWidth="1"/>
    <col min="6506" max="6506" width="40.421875" style="15" customWidth="1"/>
    <col min="6507" max="6507" width="3.7109375" style="15" customWidth="1"/>
    <col min="6508" max="6508" width="7.140625" style="15" customWidth="1"/>
    <col min="6509" max="6509" width="11.421875" style="15" customWidth="1"/>
    <col min="6510" max="6510" width="13.8515625" style="15" customWidth="1"/>
    <col min="6511" max="6514" width="9.140625" style="15" customWidth="1"/>
    <col min="6515" max="6515" width="75.421875" style="15" customWidth="1"/>
    <col min="6516" max="6516" width="45.28125" style="15" customWidth="1"/>
    <col min="6517" max="6759" width="9.140625" style="15" customWidth="1"/>
    <col min="6760" max="6760" width="4.421875" style="15" customWidth="1"/>
    <col min="6761" max="6761" width="11.57421875" style="15" customWidth="1"/>
    <col min="6762" max="6762" width="40.421875" style="15" customWidth="1"/>
    <col min="6763" max="6763" width="3.7109375" style="15" customWidth="1"/>
    <col min="6764" max="6764" width="7.140625" style="15" customWidth="1"/>
    <col min="6765" max="6765" width="11.421875" style="15" customWidth="1"/>
    <col min="6766" max="6766" width="13.8515625" style="15" customWidth="1"/>
    <col min="6767" max="6770" width="9.140625" style="15" customWidth="1"/>
    <col min="6771" max="6771" width="75.421875" style="15" customWidth="1"/>
    <col min="6772" max="6772" width="45.28125" style="15" customWidth="1"/>
    <col min="6773" max="7015" width="9.140625" style="15" customWidth="1"/>
    <col min="7016" max="7016" width="4.421875" style="15" customWidth="1"/>
    <col min="7017" max="7017" width="11.57421875" style="15" customWidth="1"/>
    <col min="7018" max="7018" width="40.421875" style="15" customWidth="1"/>
    <col min="7019" max="7019" width="3.7109375" style="15" customWidth="1"/>
    <col min="7020" max="7020" width="7.140625" style="15" customWidth="1"/>
    <col min="7021" max="7021" width="11.421875" style="15" customWidth="1"/>
    <col min="7022" max="7022" width="13.8515625" style="15" customWidth="1"/>
    <col min="7023" max="7026" width="9.140625" style="15" customWidth="1"/>
    <col min="7027" max="7027" width="75.421875" style="15" customWidth="1"/>
    <col min="7028" max="7028" width="45.28125" style="15" customWidth="1"/>
    <col min="7029" max="7271" width="9.140625" style="15" customWidth="1"/>
    <col min="7272" max="7272" width="4.421875" style="15" customWidth="1"/>
    <col min="7273" max="7273" width="11.57421875" style="15" customWidth="1"/>
    <col min="7274" max="7274" width="40.421875" style="15" customWidth="1"/>
    <col min="7275" max="7275" width="3.7109375" style="15" customWidth="1"/>
    <col min="7276" max="7276" width="7.140625" style="15" customWidth="1"/>
    <col min="7277" max="7277" width="11.421875" style="15" customWidth="1"/>
    <col min="7278" max="7278" width="13.8515625" style="15" customWidth="1"/>
    <col min="7279" max="7282" width="9.140625" style="15" customWidth="1"/>
    <col min="7283" max="7283" width="75.421875" style="15" customWidth="1"/>
    <col min="7284" max="7284" width="45.28125" style="15" customWidth="1"/>
    <col min="7285" max="7527" width="9.140625" style="15" customWidth="1"/>
    <col min="7528" max="7528" width="4.421875" style="15" customWidth="1"/>
    <col min="7529" max="7529" width="11.57421875" style="15" customWidth="1"/>
    <col min="7530" max="7530" width="40.421875" style="15" customWidth="1"/>
    <col min="7531" max="7531" width="3.7109375" style="15" customWidth="1"/>
    <col min="7532" max="7532" width="7.140625" style="15" customWidth="1"/>
    <col min="7533" max="7533" width="11.421875" style="15" customWidth="1"/>
    <col min="7534" max="7534" width="13.8515625" style="15" customWidth="1"/>
    <col min="7535" max="7538" width="9.140625" style="15" customWidth="1"/>
    <col min="7539" max="7539" width="75.421875" style="15" customWidth="1"/>
    <col min="7540" max="7540" width="45.28125" style="15" customWidth="1"/>
    <col min="7541" max="7783" width="9.140625" style="15" customWidth="1"/>
    <col min="7784" max="7784" width="4.421875" style="15" customWidth="1"/>
    <col min="7785" max="7785" width="11.57421875" style="15" customWidth="1"/>
    <col min="7786" max="7786" width="40.421875" style="15" customWidth="1"/>
    <col min="7787" max="7787" width="3.7109375" style="15" customWidth="1"/>
    <col min="7788" max="7788" width="7.140625" style="15" customWidth="1"/>
    <col min="7789" max="7789" width="11.421875" style="15" customWidth="1"/>
    <col min="7790" max="7790" width="13.8515625" style="15" customWidth="1"/>
    <col min="7791" max="7794" width="9.140625" style="15" customWidth="1"/>
    <col min="7795" max="7795" width="75.421875" style="15" customWidth="1"/>
    <col min="7796" max="7796" width="45.28125" style="15" customWidth="1"/>
    <col min="7797" max="8039" width="9.140625" style="15" customWidth="1"/>
    <col min="8040" max="8040" width="4.421875" style="15" customWidth="1"/>
    <col min="8041" max="8041" width="11.57421875" style="15" customWidth="1"/>
    <col min="8042" max="8042" width="40.421875" style="15" customWidth="1"/>
    <col min="8043" max="8043" width="3.7109375" style="15" customWidth="1"/>
    <col min="8044" max="8044" width="7.140625" style="15" customWidth="1"/>
    <col min="8045" max="8045" width="11.421875" style="15" customWidth="1"/>
    <col min="8046" max="8046" width="13.8515625" style="15" customWidth="1"/>
    <col min="8047" max="8050" width="9.140625" style="15" customWidth="1"/>
    <col min="8051" max="8051" width="75.421875" style="15" customWidth="1"/>
    <col min="8052" max="8052" width="45.28125" style="15" customWidth="1"/>
    <col min="8053" max="8295" width="9.140625" style="15" customWidth="1"/>
    <col min="8296" max="8296" width="4.421875" style="15" customWidth="1"/>
    <col min="8297" max="8297" width="11.57421875" style="15" customWidth="1"/>
    <col min="8298" max="8298" width="40.421875" style="15" customWidth="1"/>
    <col min="8299" max="8299" width="3.7109375" style="15" customWidth="1"/>
    <col min="8300" max="8300" width="7.140625" style="15" customWidth="1"/>
    <col min="8301" max="8301" width="11.421875" style="15" customWidth="1"/>
    <col min="8302" max="8302" width="13.8515625" style="15" customWidth="1"/>
    <col min="8303" max="8306" width="9.140625" style="15" customWidth="1"/>
    <col min="8307" max="8307" width="75.421875" style="15" customWidth="1"/>
    <col min="8308" max="8308" width="45.28125" style="15" customWidth="1"/>
    <col min="8309" max="8551" width="9.140625" style="15" customWidth="1"/>
    <col min="8552" max="8552" width="4.421875" style="15" customWidth="1"/>
    <col min="8553" max="8553" width="11.57421875" style="15" customWidth="1"/>
    <col min="8554" max="8554" width="40.421875" style="15" customWidth="1"/>
    <col min="8555" max="8555" width="3.7109375" style="15" customWidth="1"/>
    <col min="8556" max="8556" width="7.140625" style="15" customWidth="1"/>
    <col min="8557" max="8557" width="11.421875" style="15" customWidth="1"/>
    <col min="8558" max="8558" width="13.8515625" style="15" customWidth="1"/>
    <col min="8559" max="8562" width="9.140625" style="15" customWidth="1"/>
    <col min="8563" max="8563" width="75.421875" style="15" customWidth="1"/>
    <col min="8564" max="8564" width="45.28125" style="15" customWidth="1"/>
    <col min="8565" max="8807" width="9.140625" style="15" customWidth="1"/>
    <col min="8808" max="8808" width="4.421875" style="15" customWidth="1"/>
    <col min="8809" max="8809" width="11.57421875" style="15" customWidth="1"/>
    <col min="8810" max="8810" width="40.421875" style="15" customWidth="1"/>
    <col min="8811" max="8811" width="3.7109375" style="15" customWidth="1"/>
    <col min="8812" max="8812" width="7.140625" style="15" customWidth="1"/>
    <col min="8813" max="8813" width="11.421875" style="15" customWidth="1"/>
    <col min="8814" max="8814" width="13.8515625" style="15" customWidth="1"/>
    <col min="8815" max="8818" width="9.140625" style="15" customWidth="1"/>
    <col min="8819" max="8819" width="75.421875" style="15" customWidth="1"/>
    <col min="8820" max="8820" width="45.28125" style="15" customWidth="1"/>
    <col min="8821" max="9063" width="9.140625" style="15" customWidth="1"/>
    <col min="9064" max="9064" width="4.421875" style="15" customWidth="1"/>
    <col min="9065" max="9065" width="11.57421875" style="15" customWidth="1"/>
    <col min="9066" max="9066" width="40.421875" style="15" customWidth="1"/>
    <col min="9067" max="9067" width="3.7109375" style="15" customWidth="1"/>
    <col min="9068" max="9068" width="7.140625" style="15" customWidth="1"/>
    <col min="9069" max="9069" width="11.421875" style="15" customWidth="1"/>
    <col min="9070" max="9070" width="13.8515625" style="15" customWidth="1"/>
    <col min="9071" max="9074" width="9.140625" style="15" customWidth="1"/>
    <col min="9075" max="9075" width="75.421875" style="15" customWidth="1"/>
    <col min="9076" max="9076" width="45.28125" style="15" customWidth="1"/>
    <col min="9077" max="9319" width="9.140625" style="15" customWidth="1"/>
    <col min="9320" max="9320" width="4.421875" style="15" customWidth="1"/>
    <col min="9321" max="9321" width="11.57421875" style="15" customWidth="1"/>
    <col min="9322" max="9322" width="40.421875" style="15" customWidth="1"/>
    <col min="9323" max="9323" width="3.7109375" style="15" customWidth="1"/>
    <col min="9324" max="9324" width="7.140625" style="15" customWidth="1"/>
    <col min="9325" max="9325" width="11.421875" style="15" customWidth="1"/>
    <col min="9326" max="9326" width="13.8515625" style="15" customWidth="1"/>
    <col min="9327" max="9330" width="9.140625" style="15" customWidth="1"/>
    <col min="9331" max="9331" width="75.421875" style="15" customWidth="1"/>
    <col min="9332" max="9332" width="45.28125" style="15" customWidth="1"/>
    <col min="9333" max="9575" width="9.140625" style="15" customWidth="1"/>
    <col min="9576" max="9576" width="4.421875" style="15" customWidth="1"/>
    <col min="9577" max="9577" width="11.57421875" style="15" customWidth="1"/>
    <col min="9578" max="9578" width="40.421875" style="15" customWidth="1"/>
    <col min="9579" max="9579" width="3.7109375" style="15" customWidth="1"/>
    <col min="9580" max="9580" width="7.140625" style="15" customWidth="1"/>
    <col min="9581" max="9581" width="11.421875" style="15" customWidth="1"/>
    <col min="9582" max="9582" width="13.8515625" style="15" customWidth="1"/>
    <col min="9583" max="9586" width="9.140625" style="15" customWidth="1"/>
    <col min="9587" max="9587" width="75.421875" style="15" customWidth="1"/>
    <col min="9588" max="9588" width="45.28125" style="15" customWidth="1"/>
    <col min="9589" max="9831" width="9.140625" style="15" customWidth="1"/>
    <col min="9832" max="9832" width="4.421875" style="15" customWidth="1"/>
    <col min="9833" max="9833" width="11.57421875" style="15" customWidth="1"/>
    <col min="9834" max="9834" width="40.421875" style="15" customWidth="1"/>
    <col min="9835" max="9835" width="3.7109375" style="15" customWidth="1"/>
    <col min="9836" max="9836" width="7.140625" style="15" customWidth="1"/>
    <col min="9837" max="9837" width="11.421875" style="15" customWidth="1"/>
    <col min="9838" max="9838" width="13.8515625" style="15" customWidth="1"/>
    <col min="9839" max="9842" width="9.140625" style="15" customWidth="1"/>
    <col min="9843" max="9843" width="75.421875" style="15" customWidth="1"/>
    <col min="9844" max="9844" width="45.28125" style="15" customWidth="1"/>
    <col min="9845" max="10087" width="9.140625" style="15" customWidth="1"/>
    <col min="10088" max="10088" width="4.421875" style="15" customWidth="1"/>
    <col min="10089" max="10089" width="11.57421875" style="15" customWidth="1"/>
    <col min="10090" max="10090" width="40.421875" style="15" customWidth="1"/>
    <col min="10091" max="10091" width="3.7109375" style="15" customWidth="1"/>
    <col min="10092" max="10092" width="7.140625" style="15" customWidth="1"/>
    <col min="10093" max="10093" width="11.421875" style="15" customWidth="1"/>
    <col min="10094" max="10094" width="13.8515625" style="15" customWidth="1"/>
    <col min="10095" max="10098" width="9.140625" style="15" customWidth="1"/>
    <col min="10099" max="10099" width="75.421875" style="15" customWidth="1"/>
    <col min="10100" max="10100" width="45.28125" style="15" customWidth="1"/>
    <col min="10101" max="10343" width="9.140625" style="15" customWidth="1"/>
    <col min="10344" max="10344" width="4.421875" style="15" customWidth="1"/>
    <col min="10345" max="10345" width="11.57421875" style="15" customWidth="1"/>
    <col min="10346" max="10346" width="40.421875" style="15" customWidth="1"/>
    <col min="10347" max="10347" width="3.7109375" style="15" customWidth="1"/>
    <col min="10348" max="10348" width="7.140625" style="15" customWidth="1"/>
    <col min="10349" max="10349" width="11.421875" style="15" customWidth="1"/>
    <col min="10350" max="10350" width="13.8515625" style="15" customWidth="1"/>
    <col min="10351" max="10354" width="9.140625" style="15" customWidth="1"/>
    <col min="10355" max="10355" width="75.421875" style="15" customWidth="1"/>
    <col min="10356" max="10356" width="45.28125" style="15" customWidth="1"/>
    <col min="10357" max="10599" width="9.140625" style="15" customWidth="1"/>
    <col min="10600" max="10600" width="4.421875" style="15" customWidth="1"/>
    <col min="10601" max="10601" width="11.57421875" style="15" customWidth="1"/>
    <col min="10602" max="10602" width="40.421875" style="15" customWidth="1"/>
    <col min="10603" max="10603" width="3.7109375" style="15" customWidth="1"/>
    <col min="10604" max="10604" width="7.140625" style="15" customWidth="1"/>
    <col min="10605" max="10605" width="11.421875" style="15" customWidth="1"/>
    <col min="10606" max="10606" width="13.8515625" style="15" customWidth="1"/>
    <col min="10607" max="10610" width="9.140625" style="15" customWidth="1"/>
    <col min="10611" max="10611" width="75.421875" style="15" customWidth="1"/>
    <col min="10612" max="10612" width="45.28125" style="15" customWidth="1"/>
    <col min="10613" max="10855" width="9.140625" style="15" customWidth="1"/>
    <col min="10856" max="10856" width="4.421875" style="15" customWidth="1"/>
    <col min="10857" max="10857" width="11.57421875" style="15" customWidth="1"/>
    <col min="10858" max="10858" width="40.421875" style="15" customWidth="1"/>
    <col min="10859" max="10859" width="3.7109375" style="15" customWidth="1"/>
    <col min="10860" max="10860" width="7.140625" style="15" customWidth="1"/>
    <col min="10861" max="10861" width="11.421875" style="15" customWidth="1"/>
    <col min="10862" max="10862" width="13.8515625" style="15" customWidth="1"/>
    <col min="10863" max="10866" width="9.140625" style="15" customWidth="1"/>
    <col min="10867" max="10867" width="75.421875" style="15" customWidth="1"/>
    <col min="10868" max="10868" width="45.28125" style="15" customWidth="1"/>
    <col min="10869" max="11111" width="9.140625" style="15" customWidth="1"/>
    <col min="11112" max="11112" width="4.421875" style="15" customWidth="1"/>
    <col min="11113" max="11113" width="11.57421875" style="15" customWidth="1"/>
    <col min="11114" max="11114" width="40.421875" style="15" customWidth="1"/>
    <col min="11115" max="11115" width="3.7109375" style="15" customWidth="1"/>
    <col min="11116" max="11116" width="7.140625" style="15" customWidth="1"/>
    <col min="11117" max="11117" width="11.421875" style="15" customWidth="1"/>
    <col min="11118" max="11118" width="13.8515625" style="15" customWidth="1"/>
    <col min="11119" max="11122" width="9.140625" style="15" customWidth="1"/>
    <col min="11123" max="11123" width="75.421875" style="15" customWidth="1"/>
    <col min="11124" max="11124" width="45.28125" style="15" customWidth="1"/>
    <col min="11125" max="11367" width="9.140625" style="15" customWidth="1"/>
    <col min="11368" max="11368" width="4.421875" style="15" customWidth="1"/>
    <col min="11369" max="11369" width="11.57421875" style="15" customWidth="1"/>
    <col min="11370" max="11370" width="40.421875" style="15" customWidth="1"/>
    <col min="11371" max="11371" width="3.7109375" style="15" customWidth="1"/>
    <col min="11372" max="11372" width="7.140625" style="15" customWidth="1"/>
    <col min="11373" max="11373" width="11.421875" style="15" customWidth="1"/>
    <col min="11374" max="11374" width="13.8515625" style="15" customWidth="1"/>
    <col min="11375" max="11378" width="9.140625" style="15" customWidth="1"/>
    <col min="11379" max="11379" width="75.421875" style="15" customWidth="1"/>
    <col min="11380" max="11380" width="45.28125" style="15" customWidth="1"/>
    <col min="11381" max="11623" width="9.140625" style="15" customWidth="1"/>
    <col min="11624" max="11624" width="4.421875" style="15" customWidth="1"/>
    <col min="11625" max="11625" width="11.57421875" style="15" customWidth="1"/>
    <col min="11626" max="11626" width="40.421875" style="15" customWidth="1"/>
    <col min="11627" max="11627" width="3.7109375" style="15" customWidth="1"/>
    <col min="11628" max="11628" width="7.140625" style="15" customWidth="1"/>
    <col min="11629" max="11629" width="11.421875" style="15" customWidth="1"/>
    <col min="11630" max="11630" width="13.8515625" style="15" customWidth="1"/>
    <col min="11631" max="11634" width="9.140625" style="15" customWidth="1"/>
    <col min="11635" max="11635" width="75.421875" style="15" customWidth="1"/>
    <col min="11636" max="11636" width="45.28125" style="15" customWidth="1"/>
    <col min="11637" max="11879" width="9.140625" style="15" customWidth="1"/>
    <col min="11880" max="11880" width="4.421875" style="15" customWidth="1"/>
    <col min="11881" max="11881" width="11.57421875" style="15" customWidth="1"/>
    <col min="11882" max="11882" width="40.421875" style="15" customWidth="1"/>
    <col min="11883" max="11883" width="3.7109375" style="15" customWidth="1"/>
    <col min="11884" max="11884" width="7.140625" style="15" customWidth="1"/>
    <col min="11885" max="11885" width="11.421875" style="15" customWidth="1"/>
    <col min="11886" max="11886" width="13.8515625" style="15" customWidth="1"/>
    <col min="11887" max="11890" width="9.140625" style="15" customWidth="1"/>
    <col min="11891" max="11891" width="75.421875" style="15" customWidth="1"/>
    <col min="11892" max="11892" width="45.28125" style="15" customWidth="1"/>
    <col min="11893" max="12135" width="9.140625" style="15" customWidth="1"/>
    <col min="12136" max="12136" width="4.421875" style="15" customWidth="1"/>
    <col min="12137" max="12137" width="11.57421875" style="15" customWidth="1"/>
    <col min="12138" max="12138" width="40.421875" style="15" customWidth="1"/>
    <col min="12139" max="12139" width="3.7109375" style="15" customWidth="1"/>
    <col min="12140" max="12140" width="7.140625" style="15" customWidth="1"/>
    <col min="12141" max="12141" width="11.421875" style="15" customWidth="1"/>
    <col min="12142" max="12142" width="13.8515625" style="15" customWidth="1"/>
    <col min="12143" max="12146" width="9.140625" style="15" customWidth="1"/>
    <col min="12147" max="12147" width="75.421875" style="15" customWidth="1"/>
    <col min="12148" max="12148" width="45.28125" style="15" customWidth="1"/>
    <col min="12149" max="12391" width="9.140625" style="15" customWidth="1"/>
    <col min="12392" max="12392" width="4.421875" style="15" customWidth="1"/>
    <col min="12393" max="12393" width="11.57421875" style="15" customWidth="1"/>
    <col min="12394" max="12394" width="40.421875" style="15" customWidth="1"/>
    <col min="12395" max="12395" width="3.7109375" style="15" customWidth="1"/>
    <col min="12396" max="12396" width="7.140625" style="15" customWidth="1"/>
    <col min="12397" max="12397" width="11.421875" style="15" customWidth="1"/>
    <col min="12398" max="12398" width="13.8515625" style="15" customWidth="1"/>
    <col min="12399" max="12402" width="9.140625" style="15" customWidth="1"/>
    <col min="12403" max="12403" width="75.421875" style="15" customWidth="1"/>
    <col min="12404" max="12404" width="45.28125" style="15" customWidth="1"/>
    <col min="12405" max="12647" width="9.140625" style="15" customWidth="1"/>
    <col min="12648" max="12648" width="4.421875" style="15" customWidth="1"/>
    <col min="12649" max="12649" width="11.57421875" style="15" customWidth="1"/>
    <col min="12650" max="12650" width="40.421875" style="15" customWidth="1"/>
    <col min="12651" max="12651" width="3.7109375" style="15" customWidth="1"/>
    <col min="12652" max="12652" width="7.140625" style="15" customWidth="1"/>
    <col min="12653" max="12653" width="11.421875" style="15" customWidth="1"/>
    <col min="12654" max="12654" width="13.8515625" style="15" customWidth="1"/>
    <col min="12655" max="12658" width="9.140625" style="15" customWidth="1"/>
    <col min="12659" max="12659" width="75.421875" style="15" customWidth="1"/>
    <col min="12660" max="12660" width="45.28125" style="15" customWidth="1"/>
    <col min="12661" max="12903" width="9.140625" style="15" customWidth="1"/>
    <col min="12904" max="12904" width="4.421875" style="15" customWidth="1"/>
    <col min="12905" max="12905" width="11.57421875" style="15" customWidth="1"/>
    <col min="12906" max="12906" width="40.421875" style="15" customWidth="1"/>
    <col min="12907" max="12907" width="3.7109375" style="15" customWidth="1"/>
    <col min="12908" max="12908" width="7.140625" style="15" customWidth="1"/>
    <col min="12909" max="12909" width="11.421875" style="15" customWidth="1"/>
    <col min="12910" max="12910" width="13.8515625" style="15" customWidth="1"/>
    <col min="12911" max="12914" width="9.140625" style="15" customWidth="1"/>
    <col min="12915" max="12915" width="75.421875" style="15" customWidth="1"/>
    <col min="12916" max="12916" width="45.28125" style="15" customWidth="1"/>
    <col min="12917" max="13159" width="9.140625" style="15" customWidth="1"/>
    <col min="13160" max="13160" width="4.421875" style="15" customWidth="1"/>
    <col min="13161" max="13161" width="11.57421875" style="15" customWidth="1"/>
    <col min="13162" max="13162" width="40.421875" style="15" customWidth="1"/>
    <col min="13163" max="13163" width="3.7109375" style="15" customWidth="1"/>
    <col min="13164" max="13164" width="7.140625" style="15" customWidth="1"/>
    <col min="13165" max="13165" width="11.421875" style="15" customWidth="1"/>
    <col min="13166" max="13166" width="13.8515625" style="15" customWidth="1"/>
    <col min="13167" max="13170" width="9.140625" style="15" customWidth="1"/>
    <col min="13171" max="13171" width="75.421875" style="15" customWidth="1"/>
    <col min="13172" max="13172" width="45.28125" style="15" customWidth="1"/>
    <col min="13173" max="13415" width="9.140625" style="15" customWidth="1"/>
    <col min="13416" max="13416" width="4.421875" style="15" customWidth="1"/>
    <col min="13417" max="13417" width="11.57421875" style="15" customWidth="1"/>
    <col min="13418" max="13418" width="40.421875" style="15" customWidth="1"/>
    <col min="13419" max="13419" width="3.7109375" style="15" customWidth="1"/>
    <col min="13420" max="13420" width="7.140625" style="15" customWidth="1"/>
    <col min="13421" max="13421" width="11.421875" style="15" customWidth="1"/>
    <col min="13422" max="13422" width="13.8515625" style="15" customWidth="1"/>
    <col min="13423" max="13426" width="9.140625" style="15" customWidth="1"/>
    <col min="13427" max="13427" width="75.421875" style="15" customWidth="1"/>
    <col min="13428" max="13428" width="45.28125" style="15" customWidth="1"/>
    <col min="13429" max="13671" width="9.140625" style="15" customWidth="1"/>
    <col min="13672" max="13672" width="4.421875" style="15" customWidth="1"/>
    <col min="13673" max="13673" width="11.57421875" style="15" customWidth="1"/>
    <col min="13674" max="13674" width="40.421875" style="15" customWidth="1"/>
    <col min="13675" max="13675" width="3.7109375" style="15" customWidth="1"/>
    <col min="13676" max="13676" width="7.140625" style="15" customWidth="1"/>
    <col min="13677" max="13677" width="11.421875" style="15" customWidth="1"/>
    <col min="13678" max="13678" width="13.8515625" style="15" customWidth="1"/>
    <col min="13679" max="13682" width="9.140625" style="15" customWidth="1"/>
    <col min="13683" max="13683" width="75.421875" style="15" customWidth="1"/>
    <col min="13684" max="13684" width="45.28125" style="15" customWidth="1"/>
    <col min="13685" max="13927" width="9.140625" style="15" customWidth="1"/>
    <col min="13928" max="13928" width="4.421875" style="15" customWidth="1"/>
    <col min="13929" max="13929" width="11.57421875" style="15" customWidth="1"/>
    <col min="13930" max="13930" width="40.421875" style="15" customWidth="1"/>
    <col min="13931" max="13931" width="3.7109375" style="15" customWidth="1"/>
    <col min="13932" max="13932" width="7.140625" style="15" customWidth="1"/>
    <col min="13933" max="13933" width="11.421875" style="15" customWidth="1"/>
    <col min="13934" max="13934" width="13.8515625" style="15" customWidth="1"/>
    <col min="13935" max="13938" width="9.140625" style="15" customWidth="1"/>
    <col min="13939" max="13939" width="75.421875" style="15" customWidth="1"/>
    <col min="13940" max="13940" width="45.28125" style="15" customWidth="1"/>
    <col min="13941" max="14183" width="9.140625" style="15" customWidth="1"/>
    <col min="14184" max="14184" width="4.421875" style="15" customWidth="1"/>
    <col min="14185" max="14185" width="11.57421875" style="15" customWidth="1"/>
    <col min="14186" max="14186" width="40.421875" style="15" customWidth="1"/>
    <col min="14187" max="14187" width="3.7109375" style="15" customWidth="1"/>
    <col min="14188" max="14188" width="7.140625" style="15" customWidth="1"/>
    <col min="14189" max="14189" width="11.421875" style="15" customWidth="1"/>
    <col min="14190" max="14190" width="13.8515625" style="15" customWidth="1"/>
    <col min="14191" max="14194" width="9.140625" style="15" customWidth="1"/>
    <col min="14195" max="14195" width="75.421875" style="15" customWidth="1"/>
    <col min="14196" max="14196" width="45.28125" style="15" customWidth="1"/>
    <col min="14197" max="14439" width="9.140625" style="15" customWidth="1"/>
    <col min="14440" max="14440" width="4.421875" style="15" customWidth="1"/>
    <col min="14441" max="14441" width="11.57421875" style="15" customWidth="1"/>
    <col min="14442" max="14442" width="40.421875" style="15" customWidth="1"/>
    <col min="14443" max="14443" width="3.7109375" style="15" customWidth="1"/>
    <col min="14444" max="14444" width="7.140625" style="15" customWidth="1"/>
    <col min="14445" max="14445" width="11.421875" style="15" customWidth="1"/>
    <col min="14446" max="14446" width="13.8515625" style="15" customWidth="1"/>
    <col min="14447" max="14450" width="9.140625" style="15" customWidth="1"/>
    <col min="14451" max="14451" width="75.421875" style="15" customWidth="1"/>
    <col min="14452" max="14452" width="45.28125" style="15" customWidth="1"/>
    <col min="14453" max="14695" width="9.140625" style="15" customWidth="1"/>
    <col min="14696" max="14696" width="4.421875" style="15" customWidth="1"/>
    <col min="14697" max="14697" width="11.57421875" style="15" customWidth="1"/>
    <col min="14698" max="14698" width="40.421875" style="15" customWidth="1"/>
    <col min="14699" max="14699" width="3.7109375" style="15" customWidth="1"/>
    <col min="14700" max="14700" width="7.140625" style="15" customWidth="1"/>
    <col min="14701" max="14701" width="11.421875" style="15" customWidth="1"/>
    <col min="14702" max="14702" width="13.8515625" style="15" customWidth="1"/>
    <col min="14703" max="14706" width="9.140625" style="15" customWidth="1"/>
    <col min="14707" max="14707" width="75.421875" style="15" customWidth="1"/>
    <col min="14708" max="14708" width="45.28125" style="15" customWidth="1"/>
    <col min="14709" max="14951" width="9.140625" style="15" customWidth="1"/>
    <col min="14952" max="14952" width="4.421875" style="15" customWidth="1"/>
    <col min="14953" max="14953" width="11.57421875" style="15" customWidth="1"/>
    <col min="14954" max="14954" width="40.421875" style="15" customWidth="1"/>
    <col min="14955" max="14955" width="3.7109375" style="15" customWidth="1"/>
    <col min="14956" max="14956" width="7.140625" style="15" customWidth="1"/>
    <col min="14957" max="14957" width="11.421875" style="15" customWidth="1"/>
    <col min="14958" max="14958" width="13.8515625" style="15" customWidth="1"/>
    <col min="14959" max="14962" width="9.140625" style="15" customWidth="1"/>
    <col min="14963" max="14963" width="75.421875" style="15" customWidth="1"/>
    <col min="14964" max="14964" width="45.28125" style="15" customWidth="1"/>
    <col min="14965" max="15207" width="9.140625" style="15" customWidth="1"/>
    <col min="15208" max="15208" width="4.421875" style="15" customWidth="1"/>
    <col min="15209" max="15209" width="11.57421875" style="15" customWidth="1"/>
    <col min="15210" max="15210" width="40.421875" style="15" customWidth="1"/>
    <col min="15211" max="15211" width="3.7109375" style="15" customWidth="1"/>
    <col min="15212" max="15212" width="7.140625" style="15" customWidth="1"/>
    <col min="15213" max="15213" width="11.421875" style="15" customWidth="1"/>
    <col min="15214" max="15214" width="13.8515625" style="15" customWidth="1"/>
    <col min="15215" max="15218" width="9.140625" style="15" customWidth="1"/>
    <col min="15219" max="15219" width="75.421875" style="15" customWidth="1"/>
    <col min="15220" max="15220" width="45.28125" style="15" customWidth="1"/>
    <col min="15221" max="15463" width="9.140625" style="15" customWidth="1"/>
    <col min="15464" max="15464" width="4.421875" style="15" customWidth="1"/>
    <col min="15465" max="15465" width="11.57421875" style="15" customWidth="1"/>
    <col min="15466" max="15466" width="40.421875" style="15" customWidth="1"/>
    <col min="15467" max="15467" width="3.7109375" style="15" customWidth="1"/>
    <col min="15468" max="15468" width="7.140625" style="15" customWidth="1"/>
    <col min="15469" max="15469" width="11.421875" style="15" customWidth="1"/>
    <col min="15470" max="15470" width="13.8515625" style="15" customWidth="1"/>
    <col min="15471" max="15474" width="9.140625" style="15" customWidth="1"/>
    <col min="15475" max="15475" width="75.421875" style="15" customWidth="1"/>
    <col min="15476" max="15476" width="45.28125" style="15" customWidth="1"/>
    <col min="15477" max="15719" width="9.140625" style="15" customWidth="1"/>
    <col min="15720" max="15720" width="4.421875" style="15" customWidth="1"/>
    <col min="15721" max="15721" width="11.57421875" style="15" customWidth="1"/>
    <col min="15722" max="15722" width="40.421875" style="15" customWidth="1"/>
    <col min="15723" max="15723" width="3.7109375" style="15" customWidth="1"/>
    <col min="15724" max="15724" width="7.140625" style="15" customWidth="1"/>
    <col min="15725" max="15725" width="11.421875" style="15" customWidth="1"/>
    <col min="15726" max="15726" width="13.8515625" style="15" customWidth="1"/>
    <col min="15727" max="15730" width="9.140625" style="15" customWidth="1"/>
    <col min="15731" max="15731" width="75.421875" style="15" customWidth="1"/>
    <col min="15732" max="15732" width="45.28125" style="15" customWidth="1"/>
    <col min="15733" max="15975" width="9.140625" style="15" customWidth="1"/>
    <col min="15976" max="15976" width="4.421875" style="15" customWidth="1"/>
    <col min="15977" max="15977" width="11.57421875" style="15" customWidth="1"/>
    <col min="15978" max="15978" width="40.421875" style="15" customWidth="1"/>
    <col min="15979" max="15979" width="3.7109375" style="15" customWidth="1"/>
    <col min="15980" max="15980" width="7.140625" style="15" customWidth="1"/>
    <col min="15981" max="15981" width="11.421875" style="15" customWidth="1"/>
    <col min="15982" max="15982" width="13.8515625" style="15" customWidth="1"/>
    <col min="15983" max="15986" width="9.140625" style="15" customWidth="1"/>
    <col min="15987" max="15987" width="75.421875" style="15" customWidth="1"/>
    <col min="15988" max="15988" width="45.28125" style="15" customWidth="1"/>
    <col min="15989" max="16384" width="9.140625" style="15" customWidth="1"/>
  </cols>
  <sheetData>
    <row r="1" spans="1:7" ht="15.75">
      <c r="A1" s="875" t="s">
        <v>5359</v>
      </c>
      <c r="B1" s="875"/>
      <c r="C1" s="875"/>
      <c r="D1" s="875"/>
      <c r="E1" s="875"/>
      <c r="F1" s="875"/>
      <c r="G1" s="875"/>
    </row>
    <row r="2" spans="1:7" ht="14.25" customHeight="1" thickBot="1">
      <c r="A2" s="16"/>
      <c r="B2" s="17"/>
      <c r="C2" s="18"/>
      <c r="D2" s="18"/>
      <c r="E2" s="19"/>
      <c r="F2" s="19"/>
      <c r="G2" s="18"/>
    </row>
    <row r="3" spans="1:7" ht="13.5" thickTop="1">
      <c r="A3" s="876" t="s">
        <v>9</v>
      </c>
      <c r="B3" s="877"/>
      <c r="C3" s="20" t="s">
        <v>5351</v>
      </c>
      <c r="D3" s="21"/>
      <c r="E3" s="22" t="s">
        <v>10</v>
      </c>
      <c r="F3" s="104" t="s">
        <v>2821</v>
      </c>
      <c r="G3" s="24"/>
    </row>
    <row r="4" spans="1:7" ht="13.5" thickBot="1">
      <c r="A4" s="878" t="s">
        <v>11</v>
      </c>
      <c r="B4" s="879"/>
      <c r="C4" s="25" t="s">
        <v>5350</v>
      </c>
      <c r="D4" s="26"/>
      <c r="E4" s="880" t="s">
        <v>2822</v>
      </c>
      <c r="F4" s="881"/>
      <c r="G4" s="882"/>
    </row>
    <row r="5" spans="1:7" ht="13.5" thickTop="1">
      <c r="A5" s="27"/>
      <c r="B5" s="16"/>
      <c r="C5" s="16"/>
      <c r="D5" s="16"/>
      <c r="E5" s="28"/>
      <c r="F5" s="28"/>
      <c r="G5" s="29"/>
    </row>
    <row r="6" spans="1:7" ht="15">
      <c r="A6" s="30" t="s">
        <v>12</v>
      </c>
      <c r="B6" s="31" t="s">
        <v>13</v>
      </c>
      <c r="C6" s="31" t="s">
        <v>14</v>
      </c>
      <c r="D6" s="31" t="s">
        <v>15</v>
      </c>
      <c r="E6" s="32" t="s">
        <v>16</v>
      </c>
      <c r="F6" s="702" t="s">
        <v>17</v>
      </c>
      <c r="G6" s="33" t="s">
        <v>18</v>
      </c>
    </row>
    <row r="7" spans="1:8" ht="15">
      <c r="A7" s="41" t="s">
        <v>21</v>
      </c>
      <c r="B7" s="42" t="s">
        <v>34</v>
      </c>
      <c r="C7" s="43" t="s">
        <v>65</v>
      </c>
      <c r="D7" s="44"/>
      <c r="E7" s="45"/>
      <c r="F7" s="45"/>
      <c r="G7" s="46"/>
      <c r="H7" s="47"/>
    </row>
    <row r="8" spans="1:7" ht="15">
      <c r="A8" s="48">
        <v>1</v>
      </c>
      <c r="B8" s="49" t="s">
        <v>2823</v>
      </c>
      <c r="C8" s="50" t="s">
        <v>2824</v>
      </c>
      <c r="D8" s="51" t="s">
        <v>694</v>
      </c>
      <c r="E8" s="52">
        <v>88.86</v>
      </c>
      <c r="F8" s="697">
        <v>0</v>
      </c>
      <c r="G8" s="53">
        <f>E8*F8</f>
        <v>0</v>
      </c>
    </row>
    <row r="9" spans="1:7" ht="15">
      <c r="A9" s="55"/>
      <c r="B9" s="56"/>
      <c r="C9" s="867" t="s">
        <v>242</v>
      </c>
      <c r="D9" s="868"/>
      <c r="E9" s="57">
        <v>0</v>
      </c>
      <c r="F9" s="703"/>
      <c r="G9" s="59"/>
    </row>
    <row r="10" spans="1:7" ht="15">
      <c r="A10" s="55"/>
      <c r="B10" s="56"/>
      <c r="C10" s="867" t="s">
        <v>2825</v>
      </c>
      <c r="D10" s="868"/>
      <c r="E10" s="57">
        <v>88.86</v>
      </c>
      <c r="F10" s="703"/>
      <c r="G10" s="59"/>
    </row>
    <row r="11" spans="1:7" ht="15">
      <c r="A11" s="48">
        <v>2</v>
      </c>
      <c r="B11" s="49" t="s">
        <v>2826</v>
      </c>
      <c r="C11" s="50" t="s">
        <v>2827</v>
      </c>
      <c r="D11" s="51" t="s">
        <v>75</v>
      </c>
      <c r="E11" s="52">
        <v>11.34</v>
      </c>
      <c r="F11" s="697">
        <v>0</v>
      </c>
      <c r="G11" s="53">
        <f>E11*F11</f>
        <v>0</v>
      </c>
    </row>
    <row r="12" spans="1:7" ht="15">
      <c r="A12" s="55"/>
      <c r="B12" s="56"/>
      <c r="C12" s="867" t="s">
        <v>2828</v>
      </c>
      <c r="D12" s="868"/>
      <c r="E12" s="57">
        <v>0</v>
      </c>
      <c r="F12" s="703"/>
      <c r="G12" s="59"/>
    </row>
    <row r="13" spans="1:7" ht="15">
      <c r="A13" s="55"/>
      <c r="B13" s="56"/>
      <c r="C13" s="867" t="s">
        <v>242</v>
      </c>
      <c r="D13" s="868"/>
      <c r="E13" s="57">
        <v>0</v>
      </c>
      <c r="F13" s="703"/>
      <c r="G13" s="59"/>
    </row>
    <row r="14" spans="1:7" ht="15">
      <c r="A14" s="55"/>
      <c r="B14" s="56"/>
      <c r="C14" s="867" t="s">
        <v>2829</v>
      </c>
      <c r="D14" s="868"/>
      <c r="E14" s="57">
        <v>2.14</v>
      </c>
      <c r="F14" s="703"/>
      <c r="G14" s="59"/>
    </row>
    <row r="15" spans="1:7" ht="15">
      <c r="A15" s="55"/>
      <c r="B15" s="56"/>
      <c r="C15" s="867" t="s">
        <v>2830</v>
      </c>
      <c r="D15" s="868"/>
      <c r="E15" s="57">
        <v>9.2</v>
      </c>
      <c r="F15" s="703"/>
      <c r="G15" s="59"/>
    </row>
    <row r="16" spans="1:7" ht="15">
      <c r="A16" s="48">
        <v>3</v>
      </c>
      <c r="B16" s="49" t="s">
        <v>2831</v>
      </c>
      <c r="C16" s="50" t="s">
        <v>2832</v>
      </c>
      <c r="D16" s="51" t="s">
        <v>75</v>
      </c>
      <c r="E16" s="52">
        <v>5.67</v>
      </c>
      <c r="F16" s="697">
        <v>0</v>
      </c>
      <c r="G16" s="53">
        <f>E16*F16</f>
        <v>0</v>
      </c>
    </row>
    <row r="17" spans="1:7" ht="15">
      <c r="A17" s="55"/>
      <c r="B17" s="56"/>
      <c r="C17" s="867" t="s">
        <v>2833</v>
      </c>
      <c r="D17" s="868"/>
      <c r="E17" s="57">
        <v>5.67</v>
      </c>
      <c r="F17" s="703"/>
      <c r="G17" s="59"/>
    </row>
    <row r="18" spans="1:7" ht="15">
      <c r="A18" s="48">
        <v>4</v>
      </c>
      <c r="B18" s="49" t="s">
        <v>173</v>
      </c>
      <c r="C18" s="50" t="s">
        <v>174</v>
      </c>
      <c r="D18" s="51" t="s">
        <v>75</v>
      </c>
      <c r="E18" s="52">
        <v>11.34</v>
      </c>
      <c r="F18" s="697">
        <v>0</v>
      </c>
      <c r="G18" s="53">
        <f>E18*F18</f>
        <v>0</v>
      </c>
    </row>
    <row r="19" spans="1:7" ht="15">
      <c r="A19" s="55"/>
      <c r="B19" s="56"/>
      <c r="C19" s="867" t="s">
        <v>2834</v>
      </c>
      <c r="D19" s="868"/>
      <c r="E19" s="57">
        <v>11.34</v>
      </c>
      <c r="F19" s="703"/>
      <c r="G19" s="59"/>
    </row>
    <row r="20" spans="1:7" ht="15">
      <c r="A20" s="48">
        <v>5</v>
      </c>
      <c r="B20" s="49" t="s">
        <v>182</v>
      </c>
      <c r="C20" s="50" t="s">
        <v>183</v>
      </c>
      <c r="D20" s="51" t="s">
        <v>75</v>
      </c>
      <c r="E20" s="52">
        <v>11.34</v>
      </c>
      <c r="F20" s="697">
        <v>0</v>
      </c>
      <c r="G20" s="53">
        <f>E20*F20</f>
        <v>0</v>
      </c>
    </row>
    <row r="21" spans="1:7" ht="15">
      <c r="A21" s="55"/>
      <c r="B21" s="56"/>
      <c r="C21" s="867" t="s">
        <v>2835</v>
      </c>
      <c r="D21" s="868"/>
      <c r="E21" s="57">
        <v>11.34</v>
      </c>
      <c r="F21" s="703"/>
      <c r="G21" s="59"/>
    </row>
    <row r="22" spans="1:7" ht="15">
      <c r="A22" s="48">
        <v>6</v>
      </c>
      <c r="B22" s="49" t="s">
        <v>201</v>
      </c>
      <c r="C22" s="50" t="s">
        <v>202</v>
      </c>
      <c r="D22" s="51" t="s">
        <v>75</v>
      </c>
      <c r="E22" s="52">
        <v>11.34</v>
      </c>
      <c r="F22" s="697">
        <v>0</v>
      </c>
      <c r="G22" s="53">
        <f>E22*F22</f>
        <v>0</v>
      </c>
    </row>
    <row r="23" spans="1:7" ht="15">
      <c r="A23" s="55"/>
      <c r="B23" s="56"/>
      <c r="C23" s="867" t="s">
        <v>2836</v>
      </c>
      <c r="D23" s="868"/>
      <c r="E23" s="57">
        <v>11.34</v>
      </c>
      <c r="F23" s="703"/>
      <c r="G23" s="59"/>
    </row>
    <row r="24" spans="1:7" ht="22.5">
      <c r="A24" s="48">
        <v>7</v>
      </c>
      <c r="B24" s="49" t="s">
        <v>2837</v>
      </c>
      <c r="C24" s="50" t="s">
        <v>2838</v>
      </c>
      <c r="D24" s="51" t="s">
        <v>64</v>
      </c>
      <c r="E24" s="52">
        <v>0</v>
      </c>
      <c r="F24" s="52">
        <v>0</v>
      </c>
      <c r="G24" s="53">
        <f>E24*F24</f>
        <v>0</v>
      </c>
    </row>
    <row r="25" spans="1:7" ht="15">
      <c r="A25" s="34"/>
      <c r="B25" s="35" t="s">
        <v>19</v>
      </c>
      <c r="C25" s="36" t="str">
        <f>CONCATENATE(B7," ",C7)</f>
        <v>1 Zemní práce</v>
      </c>
      <c r="D25" s="37"/>
      <c r="E25" s="38"/>
      <c r="F25" s="39"/>
      <c r="G25" s="40">
        <f>SUM(G7:G24)</f>
        <v>0</v>
      </c>
    </row>
    <row r="26" spans="1:8" ht="15">
      <c r="A26" s="41" t="s">
        <v>21</v>
      </c>
      <c r="B26" s="42" t="s">
        <v>385</v>
      </c>
      <c r="C26" s="43" t="s">
        <v>386</v>
      </c>
      <c r="D26" s="44"/>
      <c r="E26" s="45"/>
      <c r="F26" s="45"/>
      <c r="G26" s="46"/>
      <c r="H26" s="47"/>
    </row>
    <row r="27" spans="1:7" ht="15">
      <c r="A27" s="48">
        <v>8</v>
      </c>
      <c r="B27" s="49" t="s">
        <v>2839</v>
      </c>
      <c r="C27" s="50" t="s">
        <v>2840</v>
      </c>
      <c r="D27" s="51" t="s">
        <v>75</v>
      </c>
      <c r="E27" s="52">
        <v>15.0676</v>
      </c>
      <c r="F27" s="697">
        <v>0</v>
      </c>
      <c r="G27" s="53">
        <f>E27*F27</f>
        <v>0</v>
      </c>
    </row>
    <row r="28" spans="1:7" ht="15">
      <c r="A28" s="55"/>
      <c r="B28" s="56"/>
      <c r="C28" s="867" t="s">
        <v>242</v>
      </c>
      <c r="D28" s="868"/>
      <c r="E28" s="57">
        <v>0</v>
      </c>
      <c r="F28" s="703"/>
      <c r="G28" s="59"/>
    </row>
    <row r="29" spans="1:7" ht="15">
      <c r="A29" s="55"/>
      <c r="B29" s="56"/>
      <c r="C29" s="867" t="s">
        <v>2841</v>
      </c>
      <c r="D29" s="868"/>
      <c r="E29" s="57">
        <v>0</v>
      </c>
      <c r="F29" s="703"/>
      <c r="G29" s="59"/>
    </row>
    <row r="30" spans="1:7" ht="15">
      <c r="A30" s="55"/>
      <c r="B30" s="56"/>
      <c r="C30" s="867" t="s">
        <v>2842</v>
      </c>
      <c r="D30" s="868"/>
      <c r="E30" s="57">
        <v>4.21</v>
      </c>
      <c r="F30" s="703"/>
      <c r="G30" s="59"/>
    </row>
    <row r="31" spans="1:7" ht="15">
      <c r="A31" s="55"/>
      <c r="B31" s="56"/>
      <c r="C31" s="867" t="s">
        <v>2843</v>
      </c>
      <c r="D31" s="868"/>
      <c r="E31" s="57">
        <v>0.5344</v>
      </c>
      <c r="F31" s="703"/>
      <c r="G31" s="59"/>
    </row>
    <row r="32" spans="1:7" ht="15">
      <c r="A32" s="55"/>
      <c r="B32" s="56"/>
      <c r="C32" s="867" t="s">
        <v>2844</v>
      </c>
      <c r="D32" s="868"/>
      <c r="E32" s="57">
        <v>9.4815</v>
      </c>
      <c r="F32" s="703"/>
      <c r="G32" s="59"/>
    </row>
    <row r="33" spans="1:7" ht="15">
      <c r="A33" s="55"/>
      <c r="B33" s="56"/>
      <c r="C33" s="867" t="s">
        <v>2845</v>
      </c>
      <c r="D33" s="868"/>
      <c r="E33" s="57">
        <v>0.37</v>
      </c>
      <c r="F33" s="703"/>
      <c r="G33" s="59"/>
    </row>
    <row r="34" spans="1:7" ht="15">
      <c r="A34" s="55"/>
      <c r="B34" s="56"/>
      <c r="C34" s="867" t="s">
        <v>2846</v>
      </c>
      <c r="D34" s="868"/>
      <c r="E34" s="57">
        <v>0.4718</v>
      </c>
      <c r="F34" s="703"/>
      <c r="G34" s="59"/>
    </row>
    <row r="35" spans="1:7" ht="15">
      <c r="A35" s="48">
        <v>9</v>
      </c>
      <c r="B35" s="49" t="s">
        <v>2847</v>
      </c>
      <c r="C35" s="50" t="s">
        <v>2848</v>
      </c>
      <c r="D35" s="51" t="s">
        <v>206</v>
      </c>
      <c r="E35" s="52">
        <v>70.8577</v>
      </c>
      <c r="F35" s="697">
        <v>0</v>
      </c>
      <c r="G35" s="53">
        <f>E35*F35</f>
        <v>0</v>
      </c>
    </row>
    <row r="36" spans="1:7" ht="15">
      <c r="A36" s="55"/>
      <c r="B36" s="56"/>
      <c r="C36" s="867" t="s">
        <v>242</v>
      </c>
      <c r="D36" s="868"/>
      <c r="E36" s="57">
        <v>0</v>
      </c>
      <c r="F36" s="703"/>
      <c r="G36" s="59"/>
    </row>
    <row r="37" spans="1:7" ht="15">
      <c r="A37" s="55"/>
      <c r="B37" s="56"/>
      <c r="C37" s="867" t="s">
        <v>2841</v>
      </c>
      <c r="D37" s="868"/>
      <c r="E37" s="57">
        <v>0</v>
      </c>
      <c r="F37" s="703"/>
      <c r="G37" s="59"/>
    </row>
    <row r="38" spans="1:7" ht="15">
      <c r="A38" s="55"/>
      <c r="B38" s="56"/>
      <c r="C38" s="867" t="s">
        <v>2849</v>
      </c>
      <c r="D38" s="868"/>
      <c r="E38" s="57">
        <v>10.925</v>
      </c>
      <c r="F38" s="703"/>
      <c r="G38" s="59"/>
    </row>
    <row r="39" spans="1:7" ht="15">
      <c r="A39" s="55"/>
      <c r="B39" s="56"/>
      <c r="C39" s="867" t="s">
        <v>2850</v>
      </c>
      <c r="D39" s="868"/>
      <c r="E39" s="57">
        <v>1.3625</v>
      </c>
      <c r="F39" s="703"/>
      <c r="G39" s="59"/>
    </row>
    <row r="40" spans="1:7" ht="15">
      <c r="A40" s="55"/>
      <c r="B40" s="56"/>
      <c r="C40" s="867" t="s">
        <v>2851</v>
      </c>
      <c r="D40" s="868"/>
      <c r="E40" s="57">
        <v>54.3465</v>
      </c>
      <c r="F40" s="703"/>
      <c r="G40" s="59"/>
    </row>
    <row r="41" spans="1:7" ht="15">
      <c r="A41" s="55"/>
      <c r="B41" s="56"/>
      <c r="C41" s="867" t="s">
        <v>2852</v>
      </c>
      <c r="D41" s="868"/>
      <c r="E41" s="57">
        <v>1.125</v>
      </c>
      <c r="F41" s="703"/>
      <c r="G41" s="59"/>
    </row>
    <row r="42" spans="1:7" ht="15">
      <c r="A42" s="55"/>
      <c r="B42" s="56"/>
      <c r="C42" s="867" t="s">
        <v>2853</v>
      </c>
      <c r="D42" s="868"/>
      <c r="E42" s="57">
        <v>3.0988</v>
      </c>
      <c r="F42" s="703"/>
      <c r="G42" s="59"/>
    </row>
    <row r="43" spans="1:7" ht="15">
      <c r="A43" s="48">
        <v>10</v>
      </c>
      <c r="B43" s="49" t="s">
        <v>2854</v>
      </c>
      <c r="C43" s="50" t="s">
        <v>2855</v>
      </c>
      <c r="D43" s="51" t="s">
        <v>206</v>
      </c>
      <c r="E43" s="52">
        <v>5.4046</v>
      </c>
      <c r="F43" s="697">
        <v>0</v>
      </c>
      <c r="G43" s="53">
        <f>E43*F43</f>
        <v>0</v>
      </c>
    </row>
    <row r="44" spans="1:7" ht="15">
      <c r="A44" s="55"/>
      <c r="B44" s="56"/>
      <c r="C44" s="867" t="s">
        <v>242</v>
      </c>
      <c r="D44" s="868"/>
      <c r="E44" s="57">
        <v>0</v>
      </c>
      <c r="F44" s="703"/>
      <c r="G44" s="59"/>
    </row>
    <row r="45" spans="1:7" ht="15">
      <c r="A45" s="55"/>
      <c r="B45" s="56"/>
      <c r="C45" s="867" t="s">
        <v>2841</v>
      </c>
      <c r="D45" s="868"/>
      <c r="E45" s="57">
        <v>0</v>
      </c>
      <c r="F45" s="703"/>
      <c r="G45" s="59"/>
    </row>
    <row r="46" spans="1:7" ht="15">
      <c r="A46" s="55"/>
      <c r="B46" s="56"/>
      <c r="C46" s="867" t="s">
        <v>2856</v>
      </c>
      <c r="D46" s="868"/>
      <c r="E46" s="57">
        <v>5.4046</v>
      </c>
      <c r="F46" s="703"/>
      <c r="G46" s="59"/>
    </row>
    <row r="47" spans="1:7" ht="15">
      <c r="A47" s="48">
        <v>11</v>
      </c>
      <c r="B47" s="49" t="s">
        <v>2857</v>
      </c>
      <c r="C47" s="50" t="s">
        <v>2858</v>
      </c>
      <c r="D47" s="51" t="s">
        <v>206</v>
      </c>
      <c r="E47" s="52">
        <v>70.8577</v>
      </c>
      <c r="F47" s="697">
        <v>0</v>
      </c>
      <c r="G47" s="53">
        <f>E47*F47</f>
        <v>0</v>
      </c>
    </row>
    <row r="48" spans="1:7" ht="15">
      <c r="A48" s="55"/>
      <c r="B48" s="56"/>
      <c r="C48" s="867" t="s">
        <v>2859</v>
      </c>
      <c r="D48" s="868"/>
      <c r="E48" s="57">
        <v>70.8577</v>
      </c>
      <c r="F48" s="703"/>
      <c r="G48" s="59"/>
    </row>
    <row r="49" spans="1:7" ht="15">
      <c r="A49" s="48">
        <v>12</v>
      </c>
      <c r="B49" s="49" t="s">
        <v>2860</v>
      </c>
      <c r="C49" s="50" t="s">
        <v>2861</v>
      </c>
      <c r="D49" s="51" t="s">
        <v>226</v>
      </c>
      <c r="E49" s="52">
        <v>1.5068</v>
      </c>
      <c r="F49" s="697">
        <v>0</v>
      </c>
      <c r="G49" s="53">
        <f>E49*F49</f>
        <v>0</v>
      </c>
    </row>
    <row r="50" spans="1:7" ht="15">
      <c r="A50" s="55"/>
      <c r="B50" s="56"/>
      <c r="C50" s="867" t="s">
        <v>2862</v>
      </c>
      <c r="D50" s="868"/>
      <c r="E50" s="57">
        <v>1.5068</v>
      </c>
      <c r="F50" s="703"/>
      <c r="G50" s="59"/>
    </row>
    <row r="51" spans="1:7" ht="15">
      <c r="A51" s="48">
        <v>13</v>
      </c>
      <c r="B51" s="49" t="s">
        <v>2863</v>
      </c>
      <c r="C51" s="50" t="s">
        <v>2864</v>
      </c>
      <c r="D51" s="51" t="s">
        <v>75</v>
      </c>
      <c r="E51" s="52">
        <v>0.052</v>
      </c>
      <c r="F51" s="697">
        <v>0</v>
      </c>
      <c r="G51" s="53">
        <f>E51*F51</f>
        <v>0</v>
      </c>
    </row>
    <row r="52" spans="1:7" ht="15">
      <c r="A52" s="55"/>
      <c r="B52" s="56"/>
      <c r="C52" s="867" t="s">
        <v>242</v>
      </c>
      <c r="D52" s="868"/>
      <c r="E52" s="57">
        <v>0</v>
      </c>
      <c r="F52" s="703"/>
      <c r="G52" s="59"/>
    </row>
    <row r="53" spans="1:7" ht="15">
      <c r="A53" s="55"/>
      <c r="B53" s="56"/>
      <c r="C53" s="867" t="s">
        <v>2841</v>
      </c>
      <c r="D53" s="868"/>
      <c r="E53" s="57">
        <v>0</v>
      </c>
      <c r="F53" s="703"/>
      <c r="G53" s="59"/>
    </row>
    <row r="54" spans="1:7" ht="15">
      <c r="A54" s="55"/>
      <c r="B54" s="56"/>
      <c r="C54" s="867" t="s">
        <v>2865</v>
      </c>
      <c r="D54" s="868"/>
      <c r="E54" s="57">
        <v>0.052</v>
      </c>
      <c r="F54" s="703"/>
      <c r="G54" s="59"/>
    </row>
    <row r="55" spans="1:7" ht="15">
      <c r="A55" s="55"/>
      <c r="B55" s="56"/>
      <c r="C55" s="867" t="s">
        <v>2866</v>
      </c>
      <c r="D55" s="868"/>
      <c r="E55" s="57">
        <v>0</v>
      </c>
      <c r="F55" s="703"/>
      <c r="G55" s="59"/>
    </row>
    <row r="56" spans="1:7" ht="15">
      <c r="A56" s="48">
        <v>14</v>
      </c>
      <c r="B56" s="49" t="s">
        <v>576</v>
      </c>
      <c r="C56" s="50" t="s">
        <v>577</v>
      </c>
      <c r="D56" s="51" t="s">
        <v>206</v>
      </c>
      <c r="E56" s="52">
        <v>1.04</v>
      </c>
      <c r="F56" s="697">
        <v>0</v>
      </c>
      <c r="G56" s="53">
        <f>E56*F56</f>
        <v>0</v>
      </c>
    </row>
    <row r="57" spans="1:7" ht="15">
      <c r="A57" s="55"/>
      <c r="B57" s="56"/>
      <c r="C57" s="867" t="s">
        <v>242</v>
      </c>
      <c r="D57" s="868"/>
      <c r="E57" s="57">
        <v>0</v>
      </c>
      <c r="F57" s="703"/>
      <c r="G57" s="59"/>
    </row>
    <row r="58" spans="1:7" ht="15">
      <c r="A58" s="55"/>
      <c r="B58" s="56"/>
      <c r="C58" s="867" t="s">
        <v>2841</v>
      </c>
      <c r="D58" s="868"/>
      <c r="E58" s="57">
        <v>0</v>
      </c>
      <c r="F58" s="703"/>
      <c r="G58" s="59"/>
    </row>
    <row r="59" spans="1:7" ht="15">
      <c r="A59" s="55"/>
      <c r="B59" s="56"/>
      <c r="C59" s="867" t="s">
        <v>2867</v>
      </c>
      <c r="D59" s="868"/>
      <c r="E59" s="57">
        <v>1.04</v>
      </c>
      <c r="F59" s="703"/>
      <c r="G59" s="59"/>
    </row>
    <row r="60" spans="1:7" ht="15">
      <c r="A60" s="55"/>
      <c r="B60" s="56"/>
      <c r="C60" s="867" t="s">
        <v>2866</v>
      </c>
      <c r="D60" s="868"/>
      <c r="E60" s="57">
        <v>0</v>
      </c>
      <c r="F60" s="703"/>
      <c r="G60" s="59"/>
    </row>
    <row r="61" spans="1:7" ht="15">
      <c r="A61" s="48">
        <v>15</v>
      </c>
      <c r="B61" s="49" t="s">
        <v>582</v>
      </c>
      <c r="C61" s="50" t="s">
        <v>583</v>
      </c>
      <c r="D61" s="51" t="s">
        <v>206</v>
      </c>
      <c r="E61" s="52">
        <v>1.04</v>
      </c>
      <c r="F61" s="697">
        <v>0</v>
      </c>
      <c r="G61" s="53">
        <f>E61*F61</f>
        <v>0</v>
      </c>
    </row>
    <row r="62" spans="1:7" ht="15">
      <c r="A62" s="55"/>
      <c r="B62" s="56"/>
      <c r="C62" s="867" t="s">
        <v>2868</v>
      </c>
      <c r="D62" s="868"/>
      <c r="E62" s="57">
        <v>1.04</v>
      </c>
      <c r="F62" s="703"/>
      <c r="G62" s="59"/>
    </row>
    <row r="63" spans="1:7" ht="15">
      <c r="A63" s="48">
        <v>16</v>
      </c>
      <c r="B63" s="49" t="s">
        <v>2869</v>
      </c>
      <c r="C63" s="50" t="s">
        <v>2870</v>
      </c>
      <c r="D63" s="51" t="s">
        <v>226</v>
      </c>
      <c r="E63" s="52">
        <v>0.0078</v>
      </c>
      <c r="F63" s="697">
        <v>0</v>
      </c>
      <c r="G63" s="53">
        <f>E63*F63</f>
        <v>0</v>
      </c>
    </row>
    <row r="64" spans="1:7" ht="15">
      <c r="A64" s="55"/>
      <c r="B64" s="56"/>
      <c r="C64" s="867" t="s">
        <v>2871</v>
      </c>
      <c r="D64" s="868"/>
      <c r="E64" s="57">
        <v>0.0078</v>
      </c>
      <c r="F64" s="703"/>
      <c r="G64" s="59"/>
    </row>
    <row r="65" spans="1:7" ht="15">
      <c r="A65" s="34"/>
      <c r="B65" s="35" t="s">
        <v>19</v>
      </c>
      <c r="C65" s="36" t="str">
        <f>CONCATENATE(B26," ",C26)</f>
        <v>3 Svislé a kompletní konstrukce</v>
      </c>
      <c r="D65" s="37"/>
      <c r="E65" s="38"/>
      <c r="F65" s="39"/>
      <c r="G65" s="40">
        <f>SUM(G26:G64)</f>
        <v>0</v>
      </c>
    </row>
    <row r="66" spans="1:8" ht="15">
      <c r="A66" s="41" t="s">
        <v>21</v>
      </c>
      <c r="B66" s="42" t="s">
        <v>931</v>
      </c>
      <c r="C66" s="43" t="s">
        <v>932</v>
      </c>
      <c r="D66" s="44"/>
      <c r="E66" s="45"/>
      <c r="F66" s="45"/>
      <c r="G66" s="46"/>
      <c r="H66" s="47"/>
    </row>
    <row r="67" spans="1:7" ht="15">
      <c r="A67" s="48">
        <v>17</v>
      </c>
      <c r="B67" s="49" t="s">
        <v>933</v>
      </c>
      <c r="C67" s="50" t="s">
        <v>934</v>
      </c>
      <c r="D67" s="51" t="s">
        <v>206</v>
      </c>
      <c r="E67" s="52">
        <v>45.36</v>
      </c>
      <c r="F67" s="697">
        <v>0</v>
      </c>
      <c r="G67" s="53">
        <f>E67*F67</f>
        <v>0</v>
      </c>
    </row>
    <row r="68" spans="1:7" ht="15">
      <c r="A68" s="55"/>
      <c r="B68" s="56"/>
      <c r="C68" s="867" t="s">
        <v>242</v>
      </c>
      <c r="D68" s="868"/>
      <c r="E68" s="57">
        <v>0</v>
      </c>
      <c r="F68" s="703"/>
      <c r="G68" s="59"/>
    </row>
    <row r="69" spans="1:7" ht="15">
      <c r="A69" s="55"/>
      <c r="B69" s="56"/>
      <c r="C69" s="867" t="s">
        <v>2872</v>
      </c>
      <c r="D69" s="868"/>
      <c r="E69" s="57">
        <v>8.56</v>
      </c>
      <c r="F69" s="703"/>
      <c r="G69" s="59"/>
    </row>
    <row r="70" spans="1:7" ht="15">
      <c r="A70" s="55"/>
      <c r="B70" s="56"/>
      <c r="C70" s="867" t="s">
        <v>2873</v>
      </c>
      <c r="D70" s="868"/>
      <c r="E70" s="57">
        <v>36.8</v>
      </c>
      <c r="F70" s="703"/>
      <c r="G70" s="59"/>
    </row>
    <row r="71" spans="1:7" ht="15">
      <c r="A71" s="48">
        <v>18</v>
      </c>
      <c r="B71" s="49" t="s">
        <v>936</v>
      </c>
      <c r="C71" s="50" t="s">
        <v>937</v>
      </c>
      <c r="D71" s="51" t="s">
        <v>206</v>
      </c>
      <c r="E71" s="52">
        <v>45.36</v>
      </c>
      <c r="F71" s="697">
        <v>0</v>
      </c>
      <c r="G71" s="53">
        <f>E71*F71</f>
        <v>0</v>
      </c>
    </row>
    <row r="72" spans="1:7" ht="15">
      <c r="A72" s="55"/>
      <c r="B72" s="56"/>
      <c r="C72" s="867" t="s">
        <v>242</v>
      </c>
      <c r="D72" s="868"/>
      <c r="E72" s="57">
        <v>0</v>
      </c>
      <c r="F72" s="703"/>
      <c r="G72" s="59"/>
    </row>
    <row r="73" spans="1:7" ht="15">
      <c r="A73" s="55"/>
      <c r="B73" s="56"/>
      <c r="C73" s="867" t="s">
        <v>2872</v>
      </c>
      <c r="D73" s="868"/>
      <c r="E73" s="57">
        <v>8.56</v>
      </c>
      <c r="F73" s="703"/>
      <c r="G73" s="59"/>
    </row>
    <row r="74" spans="1:7" ht="15">
      <c r="A74" s="55"/>
      <c r="B74" s="56"/>
      <c r="C74" s="867" t="s">
        <v>2873</v>
      </c>
      <c r="D74" s="868"/>
      <c r="E74" s="57">
        <v>36.8</v>
      </c>
      <c r="F74" s="703"/>
      <c r="G74" s="59"/>
    </row>
    <row r="75" spans="1:7" ht="15">
      <c r="A75" s="48">
        <v>19</v>
      </c>
      <c r="B75" s="49" t="s">
        <v>938</v>
      </c>
      <c r="C75" s="50" t="s">
        <v>939</v>
      </c>
      <c r="D75" s="51" t="s">
        <v>206</v>
      </c>
      <c r="E75" s="52">
        <v>45.36</v>
      </c>
      <c r="F75" s="697">
        <v>0</v>
      </c>
      <c r="G75" s="53">
        <f>E75*F75</f>
        <v>0</v>
      </c>
    </row>
    <row r="76" spans="1:7" ht="15">
      <c r="A76" s="55"/>
      <c r="B76" s="56"/>
      <c r="C76" s="867" t="s">
        <v>242</v>
      </c>
      <c r="D76" s="868"/>
      <c r="E76" s="57">
        <v>0</v>
      </c>
      <c r="F76" s="703"/>
      <c r="G76" s="59"/>
    </row>
    <row r="77" spans="1:7" ht="15">
      <c r="A77" s="55"/>
      <c r="B77" s="56"/>
      <c r="C77" s="867" t="s">
        <v>2872</v>
      </c>
      <c r="D77" s="868"/>
      <c r="E77" s="57">
        <v>8.56</v>
      </c>
      <c r="F77" s="703"/>
      <c r="G77" s="59"/>
    </row>
    <row r="78" spans="1:7" ht="15">
      <c r="A78" s="55"/>
      <c r="B78" s="56"/>
      <c r="C78" s="867" t="s">
        <v>2873</v>
      </c>
      <c r="D78" s="868"/>
      <c r="E78" s="57">
        <v>36.8</v>
      </c>
      <c r="F78" s="703"/>
      <c r="G78" s="59"/>
    </row>
    <row r="79" spans="1:7" ht="22.5">
      <c r="A79" s="48">
        <v>20</v>
      </c>
      <c r="B79" s="49" t="s">
        <v>2874</v>
      </c>
      <c r="C79" s="50" t="s">
        <v>2875</v>
      </c>
      <c r="D79" s="51" t="s">
        <v>206</v>
      </c>
      <c r="E79" s="52">
        <v>137.58</v>
      </c>
      <c r="F79" s="697">
        <v>0</v>
      </c>
      <c r="G79" s="53">
        <f>E79*F79</f>
        <v>0</v>
      </c>
    </row>
    <row r="80" spans="1:7" ht="15">
      <c r="A80" s="55"/>
      <c r="B80" s="56"/>
      <c r="C80" s="867" t="s">
        <v>2876</v>
      </c>
      <c r="D80" s="868"/>
      <c r="E80" s="57">
        <v>0</v>
      </c>
      <c r="F80" s="703"/>
      <c r="G80" s="59"/>
    </row>
    <row r="81" spans="1:7" ht="15">
      <c r="A81" s="55"/>
      <c r="B81" s="56"/>
      <c r="C81" s="867" t="s">
        <v>2877</v>
      </c>
      <c r="D81" s="868"/>
      <c r="E81" s="57">
        <v>0</v>
      </c>
      <c r="F81" s="703"/>
      <c r="G81" s="59"/>
    </row>
    <row r="82" spans="1:7" ht="15">
      <c r="A82" s="55"/>
      <c r="B82" s="56"/>
      <c r="C82" s="867" t="s">
        <v>2878</v>
      </c>
      <c r="D82" s="868"/>
      <c r="E82" s="57">
        <v>0</v>
      </c>
      <c r="F82" s="703"/>
      <c r="G82" s="59"/>
    </row>
    <row r="83" spans="1:7" ht="15">
      <c r="A83" s="55"/>
      <c r="B83" s="56"/>
      <c r="C83" s="867" t="s">
        <v>2879</v>
      </c>
      <c r="D83" s="868"/>
      <c r="E83" s="57">
        <v>137.58</v>
      </c>
      <c r="F83" s="703"/>
      <c r="G83" s="59"/>
    </row>
    <row r="84" spans="1:7" ht="15">
      <c r="A84" s="48">
        <v>21</v>
      </c>
      <c r="B84" s="49" t="s">
        <v>940</v>
      </c>
      <c r="C84" s="50" t="s">
        <v>941</v>
      </c>
      <c r="D84" s="51" t="s">
        <v>206</v>
      </c>
      <c r="E84" s="52">
        <v>37.168</v>
      </c>
      <c r="F84" s="697">
        <v>0</v>
      </c>
      <c r="G84" s="53">
        <f>E84*F84</f>
        <v>0</v>
      </c>
    </row>
    <row r="85" spans="1:7" ht="15">
      <c r="A85" s="55"/>
      <c r="B85" s="56"/>
      <c r="C85" s="867" t="s">
        <v>2880</v>
      </c>
      <c r="D85" s="868"/>
      <c r="E85" s="57">
        <v>37.168</v>
      </c>
      <c r="F85" s="703"/>
      <c r="G85" s="59"/>
    </row>
    <row r="86" spans="1:7" ht="15">
      <c r="A86" s="48">
        <v>22</v>
      </c>
      <c r="B86" s="49" t="s">
        <v>2881</v>
      </c>
      <c r="C86" s="50" t="s">
        <v>2882</v>
      </c>
      <c r="D86" s="51" t="s">
        <v>206</v>
      </c>
      <c r="E86" s="52">
        <v>8.6456</v>
      </c>
      <c r="F86" s="697">
        <v>0</v>
      </c>
      <c r="G86" s="53">
        <f>E86*F86</f>
        <v>0</v>
      </c>
    </row>
    <row r="87" spans="1:7" ht="15">
      <c r="A87" s="55"/>
      <c r="B87" s="56"/>
      <c r="C87" s="867" t="s">
        <v>2883</v>
      </c>
      <c r="D87" s="868"/>
      <c r="E87" s="57">
        <v>8.6456</v>
      </c>
      <c r="F87" s="703"/>
      <c r="G87" s="59"/>
    </row>
    <row r="88" spans="1:7" ht="15">
      <c r="A88" s="34"/>
      <c r="B88" s="35" t="s">
        <v>19</v>
      </c>
      <c r="C88" s="36" t="str">
        <f>CONCATENATE(B66," ",C66)</f>
        <v>5 Komunikace</v>
      </c>
      <c r="D88" s="37"/>
      <c r="E88" s="38"/>
      <c r="F88" s="39"/>
      <c r="G88" s="40">
        <f>SUM(G66:G87)</f>
        <v>0</v>
      </c>
    </row>
    <row r="89" spans="1:8" ht="15">
      <c r="A89" s="41" t="s">
        <v>21</v>
      </c>
      <c r="B89" s="42" t="s">
        <v>1134</v>
      </c>
      <c r="C89" s="43" t="s">
        <v>1135</v>
      </c>
      <c r="D89" s="44"/>
      <c r="E89" s="45"/>
      <c r="F89" s="45"/>
      <c r="G89" s="46"/>
      <c r="H89" s="47"/>
    </row>
    <row r="90" spans="1:7" ht="15">
      <c r="A90" s="48">
        <v>23</v>
      </c>
      <c r="B90" s="49" t="s">
        <v>1179</v>
      </c>
      <c r="C90" s="50" t="s">
        <v>1180</v>
      </c>
      <c r="D90" s="51" t="s">
        <v>206</v>
      </c>
      <c r="E90" s="52">
        <v>20.4575</v>
      </c>
      <c r="F90" s="697">
        <v>0</v>
      </c>
      <c r="G90" s="53">
        <f>E90*F90</f>
        <v>0</v>
      </c>
    </row>
    <row r="91" spans="1:7" ht="15">
      <c r="A91" s="55"/>
      <c r="B91" s="56"/>
      <c r="C91" s="867" t="s">
        <v>242</v>
      </c>
      <c r="D91" s="868"/>
      <c r="E91" s="57">
        <v>0</v>
      </c>
      <c r="F91" s="703"/>
      <c r="G91" s="59"/>
    </row>
    <row r="92" spans="1:7" ht="15">
      <c r="A92" s="55"/>
      <c r="B92" s="56"/>
      <c r="C92" s="867" t="s">
        <v>2841</v>
      </c>
      <c r="D92" s="868"/>
      <c r="E92" s="57">
        <v>0</v>
      </c>
      <c r="F92" s="703"/>
      <c r="G92" s="59"/>
    </row>
    <row r="93" spans="1:7" ht="15">
      <c r="A93" s="55"/>
      <c r="B93" s="56"/>
      <c r="C93" s="867" t="s">
        <v>2884</v>
      </c>
      <c r="D93" s="868"/>
      <c r="E93" s="57">
        <v>0</v>
      </c>
      <c r="F93" s="703"/>
      <c r="G93" s="59"/>
    </row>
    <row r="94" spans="1:7" ht="15">
      <c r="A94" s="55"/>
      <c r="B94" s="56"/>
      <c r="C94" s="867" t="s">
        <v>2885</v>
      </c>
      <c r="D94" s="868"/>
      <c r="E94" s="57">
        <v>16.84</v>
      </c>
      <c r="F94" s="703"/>
      <c r="G94" s="59"/>
    </row>
    <row r="95" spans="1:7" ht="15">
      <c r="A95" s="55"/>
      <c r="B95" s="56"/>
      <c r="C95" s="867" t="s">
        <v>2886</v>
      </c>
      <c r="D95" s="868"/>
      <c r="E95" s="57">
        <v>2.1375</v>
      </c>
      <c r="F95" s="703"/>
      <c r="G95" s="59"/>
    </row>
    <row r="96" spans="1:7" ht="15">
      <c r="A96" s="55"/>
      <c r="B96" s="56"/>
      <c r="C96" s="867" t="s">
        <v>2887</v>
      </c>
      <c r="D96" s="868"/>
      <c r="E96" s="57">
        <v>1.48</v>
      </c>
      <c r="F96" s="703"/>
      <c r="G96" s="59"/>
    </row>
    <row r="97" spans="1:7" ht="15">
      <c r="A97" s="34"/>
      <c r="B97" s="35" t="s">
        <v>19</v>
      </c>
      <c r="C97" s="36" t="str">
        <f>CONCATENATE(B89," ",C89)</f>
        <v>63 Podlahy a podlahové konstrukce</v>
      </c>
      <c r="D97" s="37"/>
      <c r="E97" s="38"/>
      <c r="F97" s="39"/>
      <c r="G97" s="40">
        <f>SUM(G89:G96)</f>
        <v>0</v>
      </c>
    </row>
    <row r="98" spans="1:8" ht="15">
      <c r="A98" s="41" t="s">
        <v>21</v>
      </c>
      <c r="B98" s="42" t="s">
        <v>2888</v>
      </c>
      <c r="C98" s="43" t="s">
        <v>2889</v>
      </c>
      <c r="D98" s="44"/>
      <c r="E98" s="45"/>
      <c r="F98" s="45"/>
      <c r="G98" s="46"/>
      <c r="H98" s="47"/>
    </row>
    <row r="99" spans="1:7" ht="22.5">
      <c r="A99" s="48">
        <v>24</v>
      </c>
      <c r="B99" s="49" t="s">
        <v>2890</v>
      </c>
      <c r="C99" s="50" t="s">
        <v>2891</v>
      </c>
      <c r="D99" s="51" t="s">
        <v>694</v>
      </c>
      <c r="E99" s="52">
        <v>4.84</v>
      </c>
      <c r="F99" s="697">
        <v>0</v>
      </c>
      <c r="G99" s="53">
        <f>E99*F99</f>
        <v>0</v>
      </c>
    </row>
    <row r="100" spans="1:7" ht="15">
      <c r="A100" s="55"/>
      <c r="B100" s="56"/>
      <c r="C100" s="867" t="s">
        <v>242</v>
      </c>
      <c r="D100" s="868"/>
      <c r="E100" s="57">
        <v>0</v>
      </c>
      <c r="F100" s="703"/>
      <c r="G100" s="59"/>
    </row>
    <row r="101" spans="1:7" ht="15">
      <c r="A101" s="55"/>
      <c r="B101" s="56"/>
      <c r="C101" s="867" t="s">
        <v>2892</v>
      </c>
      <c r="D101" s="868"/>
      <c r="E101" s="57">
        <v>4.84</v>
      </c>
      <c r="F101" s="703"/>
      <c r="G101" s="59"/>
    </row>
    <row r="102" spans="1:7" ht="22.5">
      <c r="A102" s="48">
        <v>25</v>
      </c>
      <c r="B102" s="49" t="s">
        <v>2893</v>
      </c>
      <c r="C102" s="50" t="s">
        <v>2894</v>
      </c>
      <c r="D102" s="51" t="s">
        <v>694</v>
      </c>
      <c r="E102" s="52">
        <v>88.86</v>
      </c>
      <c r="F102" s="697">
        <v>0</v>
      </c>
      <c r="G102" s="53">
        <f>E102*F102</f>
        <v>0</v>
      </c>
    </row>
    <row r="103" spans="1:7" ht="15">
      <c r="A103" s="55"/>
      <c r="B103" s="56"/>
      <c r="C103" s="867" t="s">
        <v>242</v>
      </c>
      <c r="D103" s="868"/>
      <c r="E103" s="57">
        <v>0</v>
      </c>
      <c r="F103" s="703"/>
      <c r="G103" s="59"/>
    </row>
    <row r="104" spans="1:7" ht="15">
      <c r="A104" s="55"/>
      <c r="B104" s="56"/>
      <c r="C104" s="867" t="s">
        <v>2895</v>
      </c>
      <c r="D104" s="868"/>
      <c r="E104" s="57">
        <v>88.86</v>
      </c>
      <c r="F104" s="703"/>
      <c r="G104" s="59"/>
    </row>
    <row r="105" spans="1:7" ht="15">
      <c r="A105" s="34"/>
      <c r="B105" s="35" t="s">
        <v>19</v>
      </c>
      <c r="C105" s="36" t="str">
        <f>CONCATENATE(B98," ",C98)</f>
        <v>91 Doplňující práce na komunikaci</v>
      </c>
      <c r="D105" s="37"/>
      <c r="E105" s="38"/>
      <c r="F105" s="39"/>
      <c r="G105" s="40">
        <f>SUM(G98:G104)</f>
        <v>0</v>
      </c>
    </row>
    <row r="106" spans="1:8" ht="15">
      <c r="A106" s="41" t="s">
        <v>21</v>
      </c>
      <c r="B106" s="42" t="s">
        <v>1406</v>
      </c>
      <c r="C106" s="43" t="s">
        <v>1407</v>
      </c>
      <c r="D106" s="44"/>
      <c r="E106" s="45"/>
      <c r="F106" s="45"/>
      <c r="G106" s="46"/>
      <c r="H106" s="47"/>
    </row>
    <row r="107" spans="1:7" ht="15">
      <c r="A107" s="48">
        <v>26</v>
      </c>
      <c r="B107" s="49" t="s">
        <v>2896</v>
      </c>
      <c r="C107" s="50" t="s">
        <v>2897</v>
      </c>
      <c r="D107" s="51" t="s">
        <v>226</v>
      </c>
      <c r="E107" s="52">
        <v>105.610371484</v>
      </c>
      <c r="F107" s="697">
        <v>0</v>
      </c>
      <c r="G107" s="53">
        <f>E107*F107</f>
        <v>0</v>
      </c>
    </row>
    <row r="108" spans="1:7" ht="15">
      <c r="A108" s="34"/>
      <c r="B108" s="35" t="s">
        <v>19</v>
      </c>
      <c r="C108" s="36" t="str">
        <f>CONCATENATE(B106," ",C106)</f>
        <v>99 Staveništní přesun hmot</v>
      </c>
      <c r="D108" s="37"/>
      <c r="E108" s="38"/>
      <c r="F108" s="39"/>
      <c r="G108" s="40">
        <f>SUM(G106:G107)</f>
        <v>0</v>
      </c>
    </row>
    <row r="109" spans="1:8" ht="15">
      <c r="A109" s="41" t="s">
        <v>21</v>
      </c>
      <c r="B109" s="42" t="s">
        <v>2898</v>
      </c>
      <c r="C109" s="43" t="s">
        <v>2899</v>
      </c>
      <c r="D109" s="44"/>
      <c r="E109" s="45"/>
      <c r="F109" s="45"/>
      <c r="G109" s="46"/>
      <c r="H109" s="47"/>
    </row>
    <row r="110" spans="1:7" ht="15">
      <c r="A110" s="48">
        <v>27</v>
      </c>
      <c r="B110" s="49" t="s">
        <v>2900</v>
      </c>
      <c r="C110" s="50" t="s">
        <v>2901</v>
      </c>
      <c r="D110" s="51" t="s">
        <v>226</v>
      </c>
      <c r="E110" s="52">
        <v>79.934</v>
      </c>
      <c r="F110" s="697">
        <v>0</v>
      </c>
      <c r="G110" s="53">
        <f>E110*F110</f>
        <v>0</v>
      </c>
    </row>
    <row r="111" spans="1:7" ht="15">
      <c r="A111" s="55"/>
      <c r="B111" s="56"/>
      <c r="C111" s="867" t="s">
        <v>2902</v>
      </c>
      <c r="D111" s="868"/>
      <c r="E111" s="57">
        <v>79.934</v>
      </c>
      <c r="F111" s="703"/>
      <c r="G111" s="59"/>
    </row>
    <row r="112" spans="1:7" ht="15">
      <c r="A112" s="48">
        <v>28</v>
      </c>
      <c r="B112" s="49" t="s">
        <v>2903</v>
      </c>
      <c r="C112" s="50" t="s">
        <v>2904</v>
      </c>
      <c r="D112" s="51" t="s">
        <v>226</v>
      </c>
      <c r="E112" s="52">
        <v>23.9922</v>
      </c>
      <c r="F112" s="697">
        <v>0</v>
      </c>
      <c r="G112" s="53">
        <f>E112*F112</f>
        <v>0</v>
      </c>
    </row>
    <row r="113" spans="1:7" ht="15">
      <c r="A113" s="48">
        <v>29</v>
      </c>
      <c r="B113" s="49" t="s">
        <v>2905</v>
      </c>
      <c r="C113" s="50" t="s">
        <v>2906</v>
      </c>
      <c r="D113" s="51" t="s">
        <v>226</v>
      </c>
      <c r="E113" s="52">
        <v>215.9298</v>
      </c>
      <c r="F113" s="697">
        <v>0</v>
      </c>
      <c r="G113" s="53">
        <f>E113*F113</f>
        <v>0</v>
      </c>
    </row>
    <row r="114" spans="1:7" ht="15">
      <c r="A114" s="48">
        <v>30</v>
      </c>
      <c r="B114" s="49" t="s">
        <v>2907</v>
      </c>
      <c r="C114" s="50" t="s">
        <v>2908</v>
      </c>
      <c r="D114" s="51" t="s">
        <v>226</v>
      </c>
      <c r="E114" s="52">
        <v>23.9922</v>
      </c>
      <c r="F114" s="697">
        <v>0</v>
      </c>
      <c r="G114" s="53">
        <f>E114*F114</f>
        <v>0</v>
      </c>
    </row>
    <row r="115" spans="1:7" ht="15">
      <c r="A115" s="48">
        <v>31</v>
      </c>
      <c r="B115" s="49" t="s">
        <v>2909</v>
      </c>
      <c r="C115" s="50" t="s">
        <v>2910</v>
      </c>
      <c r="D115" s="51" t="s">
        <v>226</v>
      </c>
      <c r="E115" s="52">
        <v>23.9922</v>
      </c>
      <c r="F115" s="697">
        <v>0</v>
      </c>
      <c r="G115" s="53">
        <f>E115*F115</f>
        <v>0</v>
      </c>
    </row>
    <row r="116" spans="1:7" ht="15">
      <c r="A116" s="34"/>
      <c r="B116" s="35" t="s">
        <v>19</v>
      </c>
      <c r="C116" s="36" t="str">
        <f>CONCATENATE(B109," ",C109)</f>
        <v>D96 Přesuny suti a vybouraných hmot</v>
      </c>
      <c r="D116" s="37"/>
      <c r="E116" s="38"/>
      <c r="F116" s="39"/>
      <c r="G116" s="40">
        <f>SUM(G109:G115)</f>
        <v>0</v>
      </c>
    </row>
    <row r="117" ht="15">
      <c r="E117" s="15"/>
    </row>
    <row r="118" ht="15">
      <c r="E118" s="15"/>
    </row>
    <row r="119" ht="15">
      <c r="E119" s="15"/>
    </row>
    <row r="120" ht="15">
      <c r="E120" s="15"/>
    </row>
    <row r="121" ht="15">
      <c r="E121" s="15"/>
    </row>
    <row r="122" ht="15">
      <c r="E122" s="15"/>
    </row>
    <row r="123" ht="15">
      <c r="E123" s="15"/>
    </row>
    <row r="124" ht="15">
      <c r="E124" s="15"/>
    </row>
    <row r="125" ht="15">
      <c r="E125" s="15"/>
    </row>
    <row r="126" ht="15">
      <c r="E126" s="15"/>
    </row>
    <row r="127" ht="15">
      <c r="E127" s="15"/>
    </row>
    <row r="128" ht="15">
      <c r="E128" s="15"/>
    </row>
    <row r="129" ht="15">
      <c r="E129" s="15"/>
    </row>
    <row r="130" ht="15">
      <c r="E130" s="15"/>
    </row>
    <row r="131" ht="15">
      <c r="E131" s="15"/>
    </row>
    <row r="132" ht="15">
      <c r="E132" s="15"/>
    </row>
    <row r="133" ht="15">
      <c r="E133" s="15"/>
    </row>
    <row r="134" ht="15">
      <c r="E134" s="15"/>
    </row>
    <row r="135" ht="15">
      <c r="E135" s="15"/>
    </row>
    <row r="136" ht="15">
      <c r="E136" s="15"/>
    </row>
    <row r="137" ht="15">
      <c r="E137" s="15"/>
    </row>
    <row r="138" ht="15">
      <c r="E138" s="15"/>
    </row>
    <row r="139" ht="15">
      <c r="E139" s="15"/>
    </row>
    <row r="140" spans="1:7" ht="15">
      <c r="A140" s="106"/>
      <c r="B140" s="106"/>
      <c r="C140" s="106"/>
      <c r="D140" s="106"/>
      <c r="E140" s="106"/>
      <c r="F140" s="112"/>
      <c r="G140" s="106"/>
    </row>
    <row r="141" spans="1:7" ht="15">
      <c r="A141" s="106"/>
      <c r="B141" s="106"/>
      <c r="C141" s="106"/>
      <c r="D141" s="106"/>
      <c r="E141" s="106"/>
      <c r="F141" s="112"/>
      <c r="G141" s="106"/>
    </row>
    <row r="142" spans="1:7" ht="15">
      <c r="A142" s="106"/>
      <c r="B142" s="106"/>
      <c r="C142" s="106"/>
      <c r="D142" s="106"/>
      <c r="E142" s="106"/>
      <c r="F142" s="112"/>
      <c r="G142" s="106"/>
    </row>
    <row r="143" spans="1:7" ht="15">
      <c r="A143" s="106"/>
      <c r="B143" s="106"/>
      <c r="C143" s="106"/>
      <c r="D143" s="106"/>
      <c r="E143" s="106"/>
      <c r="F143" s="112"/>
      <c r="G143" s="106"/>
    </row>
    <row r="144" ht="15">
      <c r="E144" s="15"/>
    </row>
    <row r="145" ht="15">
      <c r="E145" s="15"/>
    </row>
    <row r="146" ht="15">
      <c r="E146" s="15"/>
    </row>
    <row r="147" ht="15">
      <c r="E147" s="15"/>
    </row>
    <row r="148" ht="15">
      <c r="E148" s="15"/>
    </row>
    <row r="149" ht="15">
      <c r="E149" s="15"/>
    </row>
    <row r="150" ht="15">
      <c r="E150" s="15"/>
    </row>
    <row r="151" ht="15">
      <c r="E151" s="15"/>
    </row>
    <row r="152" ht="15">
      <c r="E152" s="15"/>
    </row>
    <row r="153" ht="15">
      <c r="E153" s="15"/>
    </row>
    <row r="154" ht="15">
      <c r="E154" s="15"/>
    </row>
    <row r="155" ht="15">
      <c r="E155" s="15"/>
    </row>
    <row r="156" ht="15">
      <c r="E156" s="15"/>
    </row>
    <row r="157" ht="15">
      <c r="E157" s="15"/>
    </row>
    <row r="158" ht="15">
      <c r="E158" s="15"/>
    </row>
    <row r="159" ht="15">
      <c r="E159" s="15"/>
    </row>
    <row r="160" ht="15">
      <c r="E160" s="15"/>
    </row>
    <row r="161" ht="15">
      <c r="E161" s="15"/>
    </row>
    <row r="162" ht="15">
      <c r="E162" s="15"/>
    </row>
    <row r="163" ht="15">
      <c r="E163" s="15"/>
    </row>
    <row r="164" ht="15">
      <c r="E164" s="15"/>
    </row>
    <row r="165" ht="15">
      <c r="E165" s="15"/>
    </row>
    <row r="166" ht="15">
      <c r="E166" s="15"/>
    </row>
    <row r="167" ht="15">
      <c r="E167" s="15"/>
    </row>
    <row r="168" ht="15">
      <c r="E168" s="15"/>
    </row>
    <row r="169" ht="15">
      <c r="E169" s="15"/>
    </row>
    <row r="170" ht="15">
      <c r="E170" s="15"/>
    </row>
    <row r="171" ht="15">
      <c r="E171" s="15"/>
    </row>
    <row r="172" ht="15">
      <c r="E172" s="15"/>
    </row>
    <row r="173" ht="15">
      <c r="E173" s="15"/>
    </row>
    <row r="174" ht="15">
      <c r="E174" s="15"/>
    </row>
    <row r="175" spans="1:2" ht="15">
      <c r="A175" s="107"/>
      <c r="B175" s="107"/>
    </row>
    <row r="176" spans="1:7" ht="15">
      <c r="A176" s="106"/>
      <c r="B176" s="106"/>
      <c r="C176" s="108"/>
      <c r="D176" s="108"/>
      <c r="E176" s="109"/>
      <c r="F176" s="704"/>
      <c r="G176" s="110"/>
    </row>
    <row r="177" spans="1:7" ht="15">
      <c r="A177" s="111"/>
      <c r="B177" s="111"/>
      <c r="C177" s="106"/>
      <c r="D177" s="106"/>
      <c r="E177" s="112"/>
      <c r="F177" s="112"/>
      <c r="G177" s="106"/>
    </row>
    <row r="178" spans="1:7" ht="15">
      <c r="A178" s="106"/>
      <c r="B178" s="106"/>
      <c r="C178" s="106"/>
      <c r="D178" s="106"/>
      <c r="E178" s="112"/>
      <c r="F178" s="112"/>
      <c r="G178" s="106"/>
    </row>
    <row r="179" spans="1:7" ht="15">
      <c r="A179" s="106"/>
      <c r="B179" s="106"/>
      <c r="C179" s="106"/>
      <c r="D179" s="106"/>
      <c r="E179" s="112"/>
      <c r="F179" s="112"/>
      <c r="G179" s="106"/>
    </row>
    <row r="180" spans="1:7" ht="15">
      <c r="A180" s="106"/>
      <c r="B180" s="106"/>
      <c r="C180" s="106"/>
      <c r="D180" s="106"/>
      <c r="E180" s="112"/>
      <c r="F180" s="112"/>
      <c r="G180" s="106"/>
    </row>
    <row r="181" spans="1:7" ht="15">
      <c r="A181" s="106"/>
      <c r="B181" s="106"/>
      <c r="C181" s="106"/>
      <c r="D181" s="106"/>
      <c r="E181" s="112"/>
      <c r="F181" s="112"/>
      <c r="G181" s="106"/>
    </row>
    <row r="182" spans="1:7" ht="15">
      <c r="A182" s="106"/>
      <c r="B182" s="106"/>
      <c r="C182" s="106"/>
      <c r="D182" s="106"/>
      <c r="E182" s="112"/>
      <c r="F182" s="112"/>
      <c r="G182" s="106"/>
    </row>
    <row r="183" spans="1:7" ht="15">
      <c r="A183" s="106"/>
      <c r="B183" s="106"/>
      <c r="C183" s="106"/>
      <c r="D183" s="106"/>
      <c r="E183" s="112"/>
      <c r="F183" s="112"/>
      <c r="G183" s="106"/>
    </row>
    <row r="184" spans="1:7" ht="15">
      <c r="A184" s="106"/>
      <c r="B184" s="106"/>
      <c r="C184" s="106"/>
      <c r="D184" s="106"/>
      <c r="E184" s="112"/>
      <c r="F184" s="112"/>
      <c r="G184" s="106"/>
    </row>
    <row r="185" spans="1:7" ht="15">
      <c r="A185" s="106"/>
      <c r="B185" s="106"/>
      <c r="C185" s="106"/>
      <c r="D185" s="106"/>
      <c r="E185" s="112"/>
      <c r="F185" s="112"/>
      <c r="G185" s="106"/>
    </row>
    <row r="186" spans="1:7" ht="15">
      <c r="A186" s="106"/>
      <c r="B186" s="106"/>
      <c r="C186" s="106"/>
      <c r="D186" s="106"/>
      <c r="E186" s="112"/>
      <c r="F186" s="112"/>
      <c r="G186" s="106"/>
    </row>
    <row r="187" spans="1:7" ht="15">
      <c r="A187" s="106"/>
      <c r="B187" s="106"/>
      <c r="C187" s="106"/>
      <c r="D187" s="106"/>
      <c r="E187" s="112"/>
      <c r="F187" s="112"/>
      <c r="G187" s="106"/>
    </row>
    <row r="188" spans="1:7" ht="15">
      <c r="A188" s="106"/>
      <c r="B188" s="106"/>
      <c r="C188" s="106"/>
      <c r="D188" s="106"/>
      <c r="E188" s="112"/>
      <c r="F188" s="112"/>
      <c r="G188" s="106"/>
    </row>
    <row r="189" spans="1:7" ht="15">
      <c r="A189" s="106"/>
      <c r="B189" s="106"/>
      <c r="C189" s="106"/>
      <c r="D189" s="106"/>
      <c r="E189" s="112"/>
      <c r="F189" s="112"/>
      <c r="G189" s="106"/>
    </row>
  </sheetData>
  <mergeCells count="69">
    <mergeCell ref="C103:D103"/>
    <mergeCell ref="C104:D104"/>
    <mergeCell ref="C111:D111"/>
    <mergeCell ref="C93:D93"/>
    <mergeCell ref="C94:D94"/>
    <mergeCell ref="C95:D95"/>
    <mergeCell ref="C96:D96"/>
    <mergeCell ref="C100:D100"/>
    <mergeCell ref="C101:D101"/>
    <mergeCell ref="C92:D92"/>
    <mergeCell ref="C74:D74"/>
    <mergeCell ref="C76:D76"/>
    <mergeCell ref="C77:D77"/>
    <mergeCell ref="C78:D78"/>
    <mergeCell ref="C80:D80"/>
    <mergeCell ref="C81:D81"/>
    <mergeCell ref="C82:D82"/>
    <mergeCell ref="C83:D83"/>
    <mergeCell ref="C85:D85"/>
    <mergeCell ref="C87:D87"/>
    <mergeCell ref="C91:D91"/>
    <mergeCell ref="C73:D73"/>
    <mergeCell ref="C55:D55"/>
    <mergeCell ref="C57:D57"/>
    <mergeCell ref="C58:D58"/>
    <mergeCell ref="C59:D59"/>
    <mergeCell ref="C60:D60"/>
    <mergeCell ref="C62:D62"/>
    <mergeCell ref="C64:D64"/>
    <mergeCell ref="C68:D68"/>
    <mergeCell ref="C69:D69"/>
    <mergeCell ref="C70:D70"/>
    <mergeCell ref="C72:D72"/>
    <mergeCell ref="C54:D54"/>
    <mergeCell ref="C39:D39"/>
    <mergeCell ref="C40:D40"/>
    <mergeCell ref="C41:D41"/>
    <mergeCell ref="C42:D42"/>
    <mergeCell ref="C44:D44"/>
    <mergeCell ref="C45:D45"/>
    <mergeCell ref="C46:D46"/>
    <mergeCell ref="C48:D48"/>
    <mergeCell ref="C50:D50"/>
    <mergeCell ref="C52:D52"/>
    <mergeCell ref="C53:D53"/>
    <mergeCell ref="C38:D38"/>
    <mergeCell ref="C21:D21"/>
    <mergeCell ref="C23:D23"/>
    <mergeCell ref="C28:D28"/>
    <mergeCell ref="C29:D29"/>
    <mergeCell ref="C30:D30"/>
    <mergeCell ref="C31:D31"/>
    <mergeCell ref="C32:D32"/>
    <mergeCell ref="C33:D33"/>
    <mergeCell ref="C34:D34"/>
    <mergeCell ref="C36:D36"/>
    <mergeCell ref="C37:D37"/>
    <mergeCell ref="C19:D19"/>
    <mergeCell ref="A1:G1"/>
    <mergeCell ref="A3:B3"/>
    <mergeCell ref="A4:B4"/>
    <mergeCell ref="E4:G4"/>
    <mergeCell ref="C9:D9"/>
    <mergeCell ref="C10:D10"/>
    <mergeCell ref="C12:D12"/>
    <mergeCell ref="C13:D13"/>
    <mergeCell ref="C14:D14"/>
    <mergeCell ref="C15:D15"/>
    <mergeCell ref="C17:D1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BA87-F543-45D0-B385-2BF6F3C2EE35}">
  <sheetPr>
    <tabColor theme="9" tint="-0.24997000396251678"/>
  </sheetPr>
  <dimension ref="A1:I63"/>
  <sheetViews>
    <sheetView workbookViewId="0" topLeftCell="A1">
      <selection activeCell="R34" sqref="R34"/>
    </sheetView>
  </sheetViews>
  <sheetFormatPr defaultColWidth="9.140625" defaultRowHeight="15"/>
  <cols>
    <col min="1" max="1" width="5.8515625" style="71" customWidth="1"/>
    <col min="2" max="2" width="6.140625" style="71" customWidth="1"/>
    <col min="3" max="3" width="11.421875" style="71" customWidth="1"/>
    <col min="4" max="4" width="15.8515625" style="71" customWidth="1"/>
    <col min="5" max="5" width="11.28125" style="71" customWidth="1"/>
    <col min="6" max="6" width="10.8515625" style="71" customWidth="1"/>
    <col min="7" max="7" width="11.00390625" style="71" customWidth="1"/>
    <col min="8" max="8" width="9.7109375" style="71" customWidth="1"/>
    <col min="9" max="9" width="10.7109375" style="71" customWidth="1"/>
    <col min="10" max="256" width="9.140625" style="71" customWidth="1"/>
    <col min="257" max="257" width="5.8515625" style="71" customWidth="1"/>
    <col min="258" max="258" width="6.140625" style="71" customWidth="1"/>
    <col min="259" max="259" width="11.421875" style="71" customWidth="1"/>
    <col min="260" max="260" width="15.8515625" style="71" customWidth="1"/>
    <col min="261" max="261" width="11.28125" style="71" customWidth="1"/>
    <col min="262" max="262" width="10.8515625" style="71" customWidth="1"/>
    <col min="263" max="263" width="11.00390625" style="71" customWidth="1"/>
    <col min="264" max="264" width="9.7109375" style="71" customWidth="1"/>
    <col min="265" max="265" width="10.7109375" style="71" customWidth="1"/>
    <col min="266" max="512" width="9.140625" style="71" customWidth="1"/>
    <col min="513" max="513" width="5.8515625" style="71" customWidth="1"/>
    <col min="514" max="514" width="6.140625" style="71" customWidth="1"/>
    <col min="515" max="515" width="11.421875" style="71" customWidth="1"/>
    <col min="516" max="516" width="15.8515625" style="71" customWidth="1"/>
    <col min="517" max="517" width="11.28125" style="71" customWidth="1"/>
    <col min="518" max="518" width="10.8515625" style="71" customWidth="1"/>
    <col min="519" max="519" width="11.00390625" style="71" customWidth="1"/>
    <col min="520" max="520" width="9.7109375" style="71" customWidth="1"/>
    <col min="521" max="521" width="10.7109375" style="71" customWidth="1"/>
    <col min="522" max="768" width="9.140625" style="71" customWidth="1"/>
    <col min="769" max="769" width="5.8515625" style="71" customWidth="1"/>
    <col min="770" max="770" width="6.140625" style="71" customWidth="1"/>
    <col min="771" max="771" width="11.421875" style="71" customWidth="1"/>
    <col min="772" max="772" width="15.8515625" style="71" customWidth="1"/>
    <col min="773" max="773" width="11.28125" style="71" customWidth="1"/>
    <col min="774" max="774" width="10.8515625" style="71" customWidth="1"/>
    <col min="775" max="775" width="11.00390625" style="71" customWidth="1"/>
    <col min="776" max="776" width="9.7109375" style="71" customWidth="1"/>
    <col min="777" max="777" width="10.7109375" style="71" customWidth="1"/>
    <col min="778" max="1024" width="9.140625" style="71" customWidth="1"/>
    <col min="1025" max="1025" width="5.8515625" style="71" customWidth="1"/>
    <col min="1026" max="1026" width="6.140625" style="71" customWidth="1"/>
    <col min="1027" max="1027" width="11.421875" style="71" customWidth="1"/>
    <col min="1028" max="1028" width="15.8515625" style="71" customWidth="1"/>
    <col min="1029" max="1029" width="11.28125" style="71" customWidth="1"/>
    <col min="1030" max="1030" width="10.8515625" style="71" customWidth="1"/>
    <col min="1031" max="1031" width="11.00390625" style="71" customWidth="1"/>
    <col min="1032" max="1032" width="9.7109375" style="71" customWidth="1"/>
    <col min="1033" max="1033" width="10.7109375" style="71" customWidth="1"/>
    <col min="1034" max="1280" width="9.140625" style="71" customWidth="1"/>
    <col min="1281" max="1281" width="5.8515625" style="71" customWidth="1"/>
    <col min="1282" max="1282" width="6.140625" style="71" customWidth="1"/>
    <col min="1283" max="1283" width="11.421875" style="71" customWidth="1"/>
    <col min="1284" max="1284" width="15.8515625" style="71" customWidth="1"/>
    <col min="1285" max="1285" width="11.28125" style="71" customWidth="1"/>
    <col min="1286" max="1286" width="10.8515625" style="71" customWidth="1"/>
    <col min="1287" max="1287" width="11.00390625" style="71" customWidth="1"/>
    <col min="1288" max="1288" width="9.7109375" style="71" customWidth="1"/>
    <col min="1289" max="1289" width="10.7109375" style="71" customWidth="1"/>
    <col min="1290" max="1536" width="9.140625" style="71" customWidth="1"/>
    <col min="1537" max="1537" width="5.8515625" style="71" customWidth="1"/>
    <col min="1538" max="1538" width="6.140625" style="71" customWidth="1"/>
    <col min="1539" max="1539" width="11.421875" style="71" customWidth="1"/>
    <col min="1540" max="1540" width="15.8515625" style="71" customWidth="1"/>
    <col min="1541" max="1541" width="11.28125" style="71" customWidth="1"/>
    <col min="1542" max="1542" width="10.8515625" style="71" customWidth="1"/>
    <col min="1543" max="1543" width="11.00390625" style="71" customWidth="1"/>
    <col min="1544" max="1544" width="9.7109375" style="71" customWidth="1"/>
    <col min="1545" max="1545" width="10.7109375" style="71" customWidth="1"/>
    <col min="1546" max="1792" width="9.140625" style="71" customWidth="1"/>
    <col min="1793" max="1793" width="5.8515625" style="71" customWidth="1"/>
    <col min="1794" max="1794" width="6.140625" style="71" customWidth="1"/>
    <col min="1795" max="1795" width="11.421875" style="71" customWidth="1"/>
    <col min="1796" max="1796" width="15.8515625" style="71" customWidth="1"/>
    <col min="1797" max="1797" width="11.28125" style="71" customWidth="1"/>
    <col min="1798" max="1798" width="10.8515625" style="71" customWidth="1"/>
    <col min="1799" max="1799" width="11.00390625" style="71" customWidth="1"/>
    <col min="1800" max="1800" width="9.7109375" style="71" customWidth="1"/>
    <col min="1801" max="1801" width="10.7109375" style="71" customWidth="1"/>
    <col min="1802" max="2048" width="9.140625" style="71" customWidth="1"/>
    <col min="2049" max="2049" width="5.8515625" style="71" customWidth="1"/>
    <col min="2050" max="2050" width="6.140625" style="71" customWidth="1"/>
    <col min="2051" max="2051" width="11.421875" style="71" customWidth="1"/>
    <col min="2052" max="2052" width="15.8515625" style="71" customWidth="1"/>
    <col min="2053" max="2053" width="11.28125" style="71" customWidth="1"/>
    <col min="2054" max="2054" width="10.8515625" style="71" customWidth="1"/>
    <col min="2055" max="2055" width="11.00390625" style="71" customWidth="1"/>
    <col min="2056" max="2056" width="9.7109375" style="71" customWidth="1"/>
    <col min="2057" max="2057" width="10.7109375" style="71" customWidth="1"/>
    <col min="2058" max="2304" width="9.140625" style="71" customWidth="1"/>
    <col min="2305" max="2305" width="5.8515625" style="71" customWidth="1"/>
    <col min="2306" max="2306" width="6.140625" style="71" customWidth="1"/>
    <col min="2307" max="2307" width="11.421875" style="71" customWidth="1"/>
    <col min="2308" max="2308" width="15.8515625" style="71" customWidth="1"/>
    <col min="2309" max="2309" width="11.28125" style="71" customWidth="1"/>
    <col min="2310" max="2310" width="10.8515625" style="71" customWidth="1"/>
    <col min="2311" max="2311" width="11.00390625" style="71" customWidth="1"/>
    <col min="2312" max="2312" width="9.7109375" style="71" customWidth="1"/>
    <col min="2313" max="2313" width="10.7109375" style="71" customWidth="1"/>
    <col min="2314" max="2560" width="9.140625" style="71" customWidth="1"/>
    <col min="2561" max="2561" width="5.8515625" style="71" customWidth="1"/>
    <col min="2562" max="2562" width="6.140625" style="71" customWidth="1"/>
    <col min="2563" max="2563" width="11.421875" style="71" customWidth="1"/>
    <col min="2564" max="2564" width="15.8515625" style="71" customWidth="1"/>
    <col min="2565" max="2565" width="11.28125" style="71" customWidth="1"/>
    <col min="2566" max="2566" width="10.8515625" style="71" customWidth="1"/>
    <col min="2567" max="2567" width="11.00390625" style="71" customWidth="1"/>
    <col min="2568" max="2568" width="9.7109375" style="71" customWidth="1"/>
    <col min="2569" max="2569" width="10.7109375" style="71" customWidth="1"/>
    <col min="2570" max="2816" width="9.140625" style="71" customWidth="1"/>
    <col min="2817" max="2817" width="5.8515625" style="71" customWidth="1"/>
    <col min="2818" max="2818" width="6.140625" style="71" customWidth="1"/>
    <col min="2819" max="2819" width="11.421875" style="71" customWidth="1"/>
    <col min="2820" max="2820" width="15.8515625" style="71" customWidth="1"/>
    <col min="2821" max="2821" width="11.28125" style="71" customWidth="1"/>
    <col min="2822" max="2822" width="10.8515625" style="71" customWidth="1"/>
    <col min="2823" max="2823" width="11.00390625" style="71" customWidth="1"/>
    <col min="2824" max="2824" width="9.7109375" style="71" customWidth="1"/>
    <col min="2825" max="2825" width="10.7109375" style="71" customWidth="1"/>
    <col min="2826" max="3072" width="9.140625" style="71" customWidth="1"/>
    <col min="3073" max="3073" width="5.8515625" style="71" customWidth="1"/>
    <col min="3074" max="3074" width="6.140625" style="71" customWidth="1"/>
    <col min="3075" max="3075" width="11.421875" style="71" customWidth="1"/>
    <col min="3076" max="3076" width="15.8515625" style="71" customWidth="1"/>
    <col min="3077" max="3077" width="11.28125" style="71" customWidth="1"/>
    <col min="3078" max="3078" width="10.8515625" style="71" customWidth="1"/>
    <col min="3079" max="3079" width="11.00390625" style="71" customWidth="1"/>
    <col min="3080" max="3080" width="9.7109375" style="71" customWidth="1"/>
    <col min="3081" max="3081" width="10.7109375" style="71" customWidth="1"/>
    <col min="3082" max="3328" width="9.140625" style="71" customWidth="1"/>
    <col min="3329" max="3329" width="5.8515625" style="71" customWidth="1"/>
    <col min="3330" max="3330" width="6.140625" style="71" customWidth="1"/>
    <col min="3331" max="3331" width="11.421875" style="71" customWidth="1"/>
    <col min="3332" max="3332" width="15.8515625" style="71" customWidth="1"/>
    <col min="3333" max="3333" width="11.28125" style="71" customWidth="1"/>
    <col min="3334" max="3334" width="10.8515625" style="71" customWidth="1"/>
    <col min="3335" max="3335" width="11.00390625" style="71" customWidth="1"/>
    <col min="3336" max="3336" width="9.7109375" style="71" customWidth="1"/>
    <col min="3337" max="3337" width="10.7109375" style="71" customWidth="1"/>
    <col min="3338" max="3584" width="9.140625" style="71" customWidth="1"/>
    <col min="3585" max="3585" width="5.8515625" style="71" customWidth="1"/>
    <col min="3586" max="3586" width="6.140625" style="71" customWidth="1"/>
    <col min="3587" max="3587" width="11.421875" style="71" customWidth="1"/>
    <col min="3588" max="3588" width="15.8515625" style="71" customWidth="1"/>
    <col min="3589" max="3589" width="11.28125" style="71" customWidth="1"/>
    <col min="3590" max="3590" width="10.8515625" style="71" customWidth="1"/>
    <col min="3591" max="3591" width="11.00390625" style="71" customWidth="1"/>
    <col min="3592" max="3592" width="9.7109375" style="71" customWidth="1"/>
    <col min="3593" max="3593" width="10.7109375" style="71" customWidth="1"/>
    <col min="3594" max="3840" width="9.140625" style="71" customWidth="1"/>
    <col min="3841" max="3841" width="5.8515625" style="71" customWidth="1"/>
    <col min="3842" max="3842" width="6.140625" style="71" customWidth="1"/>
    <col min="3843" max="3843" width="11.421875" style="71" customWidth="1"/>
    <col min="3844" max="3844" width="15.8515625" style="71" customWidth="1"/>
    <col min="3845" max="3845" width="11.28125" style="71" customWidth="1"/>
    <col min="3846" max="3846" width="10.8515625" style="71" customWidth="1"/>
    <col min="3847" max="3847" width="11.00390625" style="71" customWidth="1"/>
    <col min="3848" max="3848" width="9.7109375" style="71" customWidth="1"/>
    <col min="3849" max="3849" width="10.7109375" style="71" customWidth="1"/>
    <col min="3850" max="4096" width="9.140625" style="71" customWidth="1"/>
    <col min="4097" max="4097" width="5.8515625" style="71" customWidth="1"/>
    <col min="4098" max="4098" width="6.140625" style="71" customWidth="1"/>
    <col min="4099" max="4099" width="11.421875" style="71" customWidth="1"/>
    <col min="4100" max="4100" width="15.8515625" style="71" customWidth="1"/>
    <col min="4101" max="4101" width="11.28125" style="71" customWidth="1"/>
    <col min="4102" max="4102" width="10.8515625" style="71" customWidth="1"/>
    <col min="4103" max="4103" width="11.00390625" style="71" customWidth="1"/>
    <col min="4104" max="4104" width="9.7109375" style="71" customWidth="1"/>
    <col min="4105" max="4105" width="10.7109375" style="71" customWidth="1"/>
    <col min="4106" max="4352" width="9.140625" style="71" customWidth="1"/>
    <col min="4353" max="4353" width="5.8515625" style="71" customWidth="1"/>
    <col min="4354" max="4354" width="6.140625" style="71" customWidth="1"/>
    <col min="4355" max="4355" width="11.421875" style="71" customWidth="1"/>
    <col min="4356" max="4356" width="15.8515625" style="71" customWidth="1"/>
    <col min="4357" max="4357" width="11.28125" style="71" customWidth="1"/>
    <col min="4358" max="4358" width="10.8515625" style="71" customWidth="1"/>
    <col min="4359" max="4359" width="11.00390625" style="71" customWidth="1"/>
    <col min="4360" max="4360" width="9.7109375" style="71" customWidth="1"/>
    <col min="4361" max="4361" width="10.7109375" style="71" customWidth="1"/>
    <col min="4362" max="4608" width="9.140625" style="71" customWidth="1"/>
    <col min="4609" max="4609" width="5.8515625" style="71" customWidth="1"/>
    <col min="4610" max="4610" width="6.140625" style="71" customWidth="1"/>
    <col min="4611" max="4611" width="11.421875" style="71" customWidth="1"/>
    <col min="4612" max="4612" width="15.8515625" style="71" customWidth="1"/>
    <col min="4613" max="4613" width="11.28125" style="71" customWidth="1"/>
    <col min="4614" max="4614" width="10.8515625" style="71" customWidth="1"/>
    <col min="4615" max="4615" width="11.00390625" style="71" customWidth="1"/>
    <col min="4616" max="4616" width="9.7109375" style="71" customWidth="1"/>
    <col min="4617" max="4617" width="10.7109375" style="71" customWidth="1"/>
    <col min="4618" max="4864" width="9.140625" style="71" customWidth="1"/>
    <col min="4865" max="4865" width="5.8515625" style="71" customWidth="1"/>
    <col min="4866" max="4866" width="6.140625" style="71" customWidth="1"/>
    <col min="4867" max="4867" width="11.421875" style="71" customWidth="1"/>
    <col min="4868" max="4868" width="15.8515625" style="71" customWidth="1"/>
    <col min="4869" max="4869" width="11.28125" style="71" customWidth="1"/>
    <col min="4870" max="4870" width="10.8515625" style="71" customWidth="1"/>
    <col min="4871" max="4871" width="11.00390625" style="71" customWidth="1"/>
    <col min="4872" max="4872" width="9.7109375" style="71" customWidth="1"/>
    <col min="4873" max="4873" width="10.7109375" style="71" customWidth="1"/>
    <col min="4874" max="5120" width="9.140625" style="71" customWidth="1"/>
    <col min="5121" max="5121" width="5.8515625" style="71" customWidth="1"/>
    <col min="5122" max="5122" width="6.140625" style="71" customWidth="1"/>
    <col min="5123" max="5123" width="11.421875" style="71" customWidth="1"/>
    <col min="5124" max="5124" width="15.8515625" style="71" customWidth="1"/>
    <col min="5125" max="5125" width="11.28125" style="71" customWidth="1"/>
    <col min="5126" max="5126" width="10.8515625" style="71" customWidth="1"/>
    <col min="5127" max="5127" width="11.00390625" style="71" customWidth="1"/>
    <col min="5128" max="5128" width="9.7109375" style="71" customWidth="1"/>
    <col min="5129" max="5129" width="10.7109375" style="71" customWidth="1"/>
    <col min="5130" max="5376" width="9.140625" style="71" customWidth="1"/>
    <col min="5377" max="5377" width="5.8515625" style="71" customWidth="1"/>
    <col min="5378" max="5378" width="6.140625" style="71" customWidth="1"/>
    <col min="5379" max="5379" width="11.421875" style="71" customWidth="1"/>
    <col min="5380" max="5380" width="15.8515625" style="71" customWidth="1"/>
    <col min="5381" max="5381" width="11.28125" style="71" customWidth="1"/>
    <col min="5382" max="5382" width="10.8515625" style="71" customWidth="1"/>
    <col min="5383" max="5383" width="11.00390625" style="71" customWidth="1"/>
    <col min="5384" max="5384" width="9.7109375" style="71" customWidth="1"/>
    <col min="5385" max="5385" width="10.7109375" style="71" customWidth="1"/>
    <col min="5386" max="5632" width="9.140625" style="71" customWidth="1"/>
    <col min="5633" max="5633" width="5.8515625" style="71" customWidth="1"/>
    <col min="5634" max="5634" width="6.140625" style="71" customWidth="1"/>
    <col min="5635" max="5635" width="11.421875" style="71" customWidth="1"/>
    <col min="5636" max="5636" width="15.8515625" style="71" customWidth="1"/>
    <col min="5637" max="5637" width="11.28125" style="71" customWidth="1"/>
    <col min="5638" max="5638" width="10.8515625" style="71" customWidth="1"/>
    <col min="5639" max="5639" width="11.00390625" style="71" customWidth="1"/>
    <col min="5640" max="5640" width="9.7109375" style="71" customWidth="1"/>
    <col min="5641" max="5641" width="10.7109375" style="71" customWidth="1"/>
    <col min="5642" max="5888" width="9.140625" style="71" customWidth="1"/>
    <col min="5889" max="5889" width="5.8515625" style="71" customWidth="1"/>
    <col min="5890" max="5890" width="6.140625" style="71" customWidth="1"/>
    <col min="5891" max="5891" width="11.421875" style="71" customWidth="1"/>
    <col min="5892" max="5892" width="15.8515625" style="71" customWidth="1"/>
    <col min="5893" max="5893" width="11.28125" style="71" customWidth="1"/>
    <col min="5894" max="5894" width="10.8515625" style="71" customWidth="1"/>
    <col min="5895" max="5895" width="11.00390625" style="71" customWidth="1"/>
    <col min="5896" max="5896" width="9.7109375" style="71" customWidth="1"/>
    <col min="5897" max="5897" width="10.7109375" style="71" customWidth="1"/>
    <col min="5898" max="6144" width="9.140625" style="71" customWidth="1"/>
    <col min="6145" max="6145" width="5.8515625" style="71" customWidth="1"/>
    <col min="6146" max="6146" width="6.140625" style="71" customWidth="1"/>
    <col min="6147" max="6147" width="11.421875" style="71" customWidth="1"/>
    <col min="6148" max="6148" width="15.8515625" style="71" customWidth="1"/>
    <col min="6149" max="6149" width="11.28125" style="71" customWidth="1"/>
    <col min="6150" max="6150" width="10.8515625" style="71" customWidth="1"/>
    <col min="6151" max="6151" width="11.00390625" style="71" customWidth="1"/>
    <col min="6152" max="6152" width="9.7109375" style="71" customWidth="1"/>
    <col min="6153" max="6153" width="10.7109375" style="71" customWidth="1"/>
    <col min="6154" max="6400" width="9.140625" style="71" customWidth="1"/>
    <col min="6401" max="6401" width="5.8515625" style="71" customWidth="1"/>
    <col min="6402" max="6402" width="6.140625" style="71" customWidth="1"/>
    <col min="6403" max="6403" width="11.421875" style="71" customWidth="1"/>
    <col min="6404" max="6404" width="15.8515625" style="71" customWidth="1"/>
    <col min="6405" max="6405" width="11.28125" style="71" customWidth="1"/>
    <col min="6406" max="6406" width="10.8515625" style="71" customWidth="1"/>
    <col min="6407" max="6407" width="11.00390625" style="71" customWidth="1"/>
    <col min="6408" max="6408" width="9.7109375" style="71" customWidth="1"/>
    <col min="6409" max="6409" width="10.7109375" style="71" customWidth="1"/>
    <col min="6410" max="6656" width="9.140625" style="71" customWidth="1"/>
    <col min="6657" max="6657" width="5.8515625" style="71" customWidth="1"/>
    <col min="6658" max="6658" width="6.140625" style="71" customWidth="1"/>
    <col min="6659" max="6659" width="11.421875" style="71" customWidth="1"/>
    <col min="6660" max="6660" width="15.8515625" style="71" customWidth="1"/>
    <col min="6661" max="6661" width="11.28125" style="71" customWidth="1"/>
    <col min="6662" max="6662" width="10.8515625" style="71" customWidth="1"/>
    <col min="6663" max="6663" width="11.00390625" style="71" customWidth="1"/>
    <col min="6664" max="6664" width="9.7109375" style="71" customWidth="1"/>
    <col min="6665" max="6665" width="10.7109375" style="71" customWidth="1"/>
    <col min="6666" max="6912" width="9.140625" style="71" customWidth="1"/>
    <col min="6913" max="6913" width="5.8515625" style="71" customWidth="1"/>
    <col min="6914" max="6914" width="6.140625" style="71" customWidth="1"/>
    <col min="6915" max="6915" width="11.421875" style="71" customWidth="1"/>
    <col min="6916" max="6916" width="15.8515625" style="71" customWidth="1"/>
    <col min="6917" max="6917" width="11.28125" style="71" customWidth="1"/>
    <col min="6918" max="6918" width="10.8515625" style="71" customWidth="1"/>
    <col min="6919" max="6919" width="11.00390625" style="71" customWidth="1"/>
    <col min="6920" max="6920" width="9.7109375" style="71" customWidth="1"/>
    <col min="6921" max="6921" width="10.7109375" style="71" customWidth="1"/>
    <col min="6922" max="7168" width="9.140625" style="71" customWidth="1"/>
    <col min="7169" max="7169" width="5.8515625" style="71" customWidth="1"/>
    <col min="7170" max="7170" width="6.140625" style="71" customWidth="1"/>
    <col min="7171" max="7171" width="11.421875" style="71" customWidth="1"/>
    <col min="7172" max="7172" width="15.8515625" style="71" customWidth="1"/>
    <col min="7173" max="7173" width="11.28125" style="71" customWidth="1"/>
    <col min="7174" max="7174" width="10.8515625" style="71" customWidth="1"/>
    <col min="7175" max="7175" width="11.00390625" style="71" customWidth="1"/>
    <col min="7176" max="7176" width="9.7109375" style="71" customWidth="1"/>
    <col min="7177" max="7177" width="10.7109375" style="71" customWidth="1"/>
    <col min="7178" max="7424" width="9.140625" style="71" customWidth="1"/>
    <col min="7425" max="7425" width="5.8515625" style="71" customWidth="1"/>
    <col min="7426" max="7426" width="6.140625" style="71" customWidth="1"/>
    <col min="7427" max="7427" width="11.421875" style="71" customWidth="1"/>
    <col min="7428" max="7428" width="15.8515625" style="71" customWidth="1"/>
    <col min="7429" max="7429" width="11.28125" style="71" customWidth="1"/>
    <col min="7430" max="7430" width="10.8515625" style="71" customWidth="1"/>
    <col min="7431" max="7431" width="11.00390625" style="71" customWidth="1"/>
    <col min="7432" max="7432" width="9.7109375" style="71" customWidth="1"/>
    <col min="7433" max="7433" width="10.7109375" style="71" customWidth="1"/>
    <col min="7434" max="7680" width="9.140625" style="71" customWidth="1"/>
    <col min="7681" max="7681" width="5.8515625" style="71" customWidth="1"/>
    <col min="7682" max="7682" width="6.140625" style="71" customWidth="1"/>
    <col min="7683" max="7683" width="11.421875" style="71" customWidth="1"/>
    <col min="7684" max="7684" width="15.8515625" style="71" customWidth="1"/>
    <col min="7685" max="7685" width="11.28125" style="71" customWidth="1"/>
    <col min="7686" max="7686" width="10.8515625" style="71" customWidth="1"/>
    <col min="7687" max="7687" width="11.00390625" style="71" customWidth="1"/>
    <col min="7688" max="7688" width="9.7109375" style="71" customWidth="1"/>
    <col min="7689" max="7689" width="10.7109375" style="71" customWidth="1"/>
    <col min="7690" max="7936" width="9.140625" style="71" customWidth="1"/>
    <col min="7937" max="7937" width="5.8515625" style="71" customWidth="1"/>
    <col min="7938" max="7938" width="6.140625" style="71" customWidth="1"/>
    <col min="7939" max="7939" width="11.421875" style="71" customWidth="1"/>
    <col min="7940" max="7940" width="15.8515625" style="71" customWidth="1"/>
    <col min="7941" max="7941" width="11.28125" style="71" customWidth="1"/>
    <col min="7942" max="7942" width="10.8515625" style="71" customWidth="1"/>
    <col min="7943" max="7943" width="11.00390625" style="71" customWidth="1"/>
    <col min="7944" max="7944" width="9.7109375" style="71" customWidth="1"/>
    <col min="7945" max="7945" width="10.7109375" style="71" customWidth="1"/>
    <col min="7946" max="8192" width="9.140625" style="71" customWidth="1"/>
    <col min="8193" max="8193" width="5.8515625" style="71" customWidth="1"/>
    <col min="8194" max="8194" width="6.140625" style="71" customWidth="1"/>
    <col min="8195" max="8195" width="11.421875" style="71" customWidth="1"/>
    <col min="8196" max="8196" width="15.8515625" style="71" customWidth="1"/>
    <col min="8197" max="8197" width="11.28125" style="71" customWidth="1"/>
    <col min="8198" max="8198" width="10.8515625" style="71" customWidth="1"/>
    <col min="8199" max="8199" width="11.00390625" style="71" customWidth="1"/>
    <col min="8200" max="8200" width="9.7109375" style="71" customWidth="1"/>
    <col min="8201" max="8201" width="10.7109375" style="71" customWidth="1"/>
    <col min="8202" max="8448" width="9.140625" style="71" customWidth="1"/>
    <col min="8449" max="8449" width="5.8515625" style="71" customWidth="1"/>
    <col min="8450" max="8450" width="6.140625" style="71" customWidth="1"/>
    <col min="8451" max="8451" width="11.421875" style="71" customWidth="1"/>
    <col min="8452" max="8452" width="15.8515625" style="71" customWidth="1"/>
    <col min="8453" max="8453" width="11.28125" style="71" customWidth="1"/>
    <col min="8454" max="8454" width="10.8515625" style="71" customWidth="1"/>
    <col min="8455" max="8455" width="11.00390625" style="71" customWidth="1"/>
    <col min="8456" max="8456" width="9.7109375" style="71" customWidth="1"/>
    <col min="8457" max="8457" width="10.7109375" style="71" customWidth="1"/>
    <col min="8458" max="8704" width="9.140625" style="71" customWidth="1"/>
    <col min="8705" max="8705" width="5.8515625" style="71" customWidth="1"/>
    <col min="8706" max="8706" width="6.140625" style="71" customWidth="1"/>
    <col min="8707" max="8707" width="11.421875" style="71" customWidth="1"/>
    <col min="8708" max="8708" width="15.8515625" style="71" customWidth="1"/>
    <col min="8709" max="8709" width="11.28125" style="71" customWidth="1"/>
    <col min="8710" max="8710" width="10.8515625" style="71" customWidth="1"/>
    <col min="8711" max="8711" width="11.00390625" style="71" customWidth="1"/>
    <col min="8712" max="8712" width="9.7109375" style="71" customWidth="1"/>
    <col min="8713" max="8713" width="10.7109375" style="71" customWidth="1"/>
    <col min="8714" max="8960" width="9.140625" style="71" customWidth="1"/>
    <col min="8961" max="8961" width="5.8515625" style="71" customWidth="1"/>
    <col min="8962" max="8962" width="6.140625" style="71" customWidth="1"/>
    <col min="8963" max="8963" width="11.421875" style="71" customWidth="1"/>
    <col min="8964" max="8964" width="15.8515625" style="71" customWidth="1"/>
    <col min="8965" max="8965" width="11.28125" style="71" customWidth="1"/>
    <col min="8966" max="8966" width="10.8515625" style="71" customWidth="1"/>
    <col min="8967" max="8967" width="11.00390625" style="71" customWidth="1"/>
    <col min="8968" max="8968" width="9.7109375" style="71" customWidth="1"/>
    <col min="8969" max="8969" width="10.7109375" style="71" customWidth="1"/>
    <col min="8970" max="9216" width="9.140625" style="71" customWidth="1"/>
    <col min="9217" max="9217" width="5.8515625" style="71" customWidth="1"/>
    <col min="9218" max="9218" width="6.140625" style="71" customWidth="1"/>
    <col min="9219" max="9219" width="11.421875" style="71" customWidth="1"/>
    <col min="9220" max="9220" width="15.8515625" style="71" customWidth="1"/>
    <col min="9221" max="9221" width="11.28125" style="71" customWidth="1"/>
    <col min="9222" max="9222" width="10.8515625" style="71" customWidth="1"/>
    <col min="9223" max="9223" width="11.00390625" style="71" customWidth="1"/>
    <col min="9224" max="9224" width="9.7109375" style="71" customWidth="1"/>
    <col min="9225" max="9225" width="10.7109375" style="71" customWidth="1"/>
    <col min="9226" max="9472" width="9.140625" style="71" customWidth="1"/>
    <col min="9473" max="9473" width="5.8515625" style="71" customWidth="1"/>
    <col min="9474" max="9474" width="6.140625" style="71" customWidth="1"/>
    <col min="9475" max="9475" width="11.421875" style="71" customWidth="1"/>
    <col min="9476" max="9476" width="15.8515625" style="71" customWidth="1"/>
    <col min="9477" max="9477" width="11.28125" style="71" customWidth="1"/>
    <col min="9478" max="9478" width="10.8515625" style="71" customWidth="1"/>
    <col min="9479" max="9479" width="11.00390625" style="71" customWidth="1"/>
    <col min="9480" max="9480" width="9.7109375" style="71" customWidth="1"/>
    <col min="9481" max="9481" width="10.7109375" style="71" customWidth="1"/>
    <col min="9482" max="9728" width="9.140625" style="71" customWidth="1"/>
    <col min="9729" max="9729" width="5.8515625" style="71" customWidth="1"/>
    <col min="9730" max="9730" width="6.140625" style="71" customWidth="1"/>
    <col min="9731" max="9731" width="11.421875" style="71" customWidth="1"/>
    <col min="9732" max="9732" width="15.8515625" style="71" customWidth="1"/>
    <col min="9733" max="9733" width="11.28125" style="71" customWidth="1"/>
    <col min="9734" max="9734" width="10.8515625" style="71" customWidth="1"/>
    <col min="9735" max="9735" width="11.00390625" style="71" customWidth="1"/>
    <col min="9736" max="9736" width="9.7109375" style="71" customWidth="1"/>
    <col min="9737" max="9737" width="10.7109375" style="71" customWidth="1"/>
    <col min="9738" max="9984" width="9.140625" style="71" customWidth="1"/>
    <col min="9985" max="9985" width="5.8515625" style="71" customWidth="1"/>
    <col min="9986" max="9986" width="6.140625" style="71" customWidth="1"/>
    <col min="9987" max="9987" width="11.421875" style="71" customWidth="1"/>
    <col min="9988" max="9988" width="15.8515625" style="71" customWidth="1"/>
    <col min="9989" max="9989" width="11.28125" style="71" customWidth="1"/>
    <col min="9990" max="9990" width="10.8515625" style="71" customWidth="1"/>
    <col min="9991" max="9991" width="11.00390625" style="71" customWidth="1"/>
    <col min="9992" max="9992" width="9.7109375" style="71" customWidth="1"/>
    <col min="9993" max="9993" width="10.7109375" style="71" customWidth="1"/>
    <col min="9994" max="10240" width="9.140625" style="71" customWidth="1"/>
    <col min="10241" max="10241" width="5.8515625" style="71" customWidth="1"/>
    <col min="10242" max="10242" width="6.140625" style="71" customWidth="1"/>
    <col min="10243" max="10243" width="11.421875" style="71" customWidth="1"/>
    <col min="10244" max="10244" width="15.8515625" style="71" customWidth="1"/>
    <col min="10245" max="10245" width="11.28125" style="71" customWidth="1"/>
    <col min="10246" max="10246" width="10.8515625" style="71" customWidth="1"/>
    <col min="10247" max="10247" width="11.00390625" style="71" customWidth="1"/>
    <col min="10248" max="10248" width="9.7109375" style="71" customWidth="1"/>
    <col min="10249" max="10249" width="10.7109375" style="71" customWidth="1"/>
    <col min="10250" max="10496" width="9.140625" style="71" customWidth="1"/>
    <col min="10497" max="10497" width="5.8515625" style="71" customWidth="1"/>
    <col min="10498" max="10498" width="6.140625" style="71" customWidth="1"/>
    <col min="10499" max="10499" width="11.421875" style="71" customWidth="1"/>
    <col min="10500" max="10500" width="15.8515625" style="71" customWidth="1"/>
    <col min="10501" max="10501" width="11.28125" style="71" customWidth="1"/>
    <col min="10502" max="10502" width="10.8515625" style="71" customWidth="1"/>
    <col min="10503" max="10503" width="11.00390625" style="71" customWidth="1"/>
    <col min="10504" max="10504" width="9.7109375" style="71" customWidth="1"/>
    <col min="10505" max="10505" width="10.7109375" style="71" customWidth="1"/>
    <col min="10506" max="10752" width="9.140625" style="71" customWidth="1"/>
    <col min="10753" max="10753" width="5.8515625" style="71" customWidth="1"/>
    <col min="10754" max="10754" width="6.140625" style="71" customWidth="1"/>
    <col min="10755" max="10755" width="11.421875" style="71" customWidth="1"/>
    <col min="10756" max="10756" width="15.8515625" style="71" customWidth="1"/>
    <col min="10757" max="10757" width="11.28125" style="71" customWidth="1"/>
    <col min="10758" max="10758" width="10.8515625" style="71" customWidth="1"/>
    <col min="10759" max="10759" width="11.00390625" style="71" customWidth="1"/>
    <col min="10760" max="10760" width="9.7109375" style="71" customWidth="1"/>
    <col min="10761" max="10761" width="10.7109375" style="71" customWidth="1"/>
    <col min="10762" max="11008" width="9.140625" style="71" customWidth="1"/>
    <col min="11009" max="11009" width="5.8515625" style="71" customWidth="1"/>
    <col min="11010" max="11010" width="6.140625" style="71" customWidth="1"/>
    <col min="11011" max="11011" width="11.421875" style="71" customWidth="1"/>
    <col min="11012" max="11012" width="15.8515625" style="71" customWidth="1"/>
    <col min="11013" max="11013" width="11.28125" style="71" customWidth="1"/>
    <col min="11014" max="11014" width="10.8515625" style="71" customWidth="1"/>
    <col min="11015" max="11015" width="11.00390625" style="71" customWidth="1"/>
    <col min="11016" max="11016" width="9.7109375" style="71" customWidth="1"/>
    <col min="11017" max="11017" width="10.7109375" style="71" customWidth="1"/>
    <col min="11018" max="11264" width="9.140625" style="71" customWidth="1"/>
    <col min="11265" max="11265" width="5.8515625" style="71" customWidth="1"/>
    <col min="11266" max="11266" width="6.140625" style="71" customWidth="1"/>
    <col min="11267" max="11267" width="11.421875" style="71" customWidth="1"/>
    <col min="11268" max="11268" width="15.8515625" style="71" customWidth="1"/>
    <col min="11269" max="11269" width="11.28125" style="71" customWidth="1"/>
    <col min="11270" max="11270" width="10.8515625" style="71" customWidth="1"/>
    <col min="11271" max="11271" width="11.00390625" style="71" customWidth="1"/>
    <col min="11272" max="11272" width="9.7109375" style="71" customWidth="1"/>
    <col min="11273" max="11273" width="10.7109375" style="71" customWidth="1"/>
    <col min="11274" max="11520" width="9.140625" style="71" customWidth="1"/>
    <col min="11521" max="11521" width="5.8515625" style="71" customWidth="1"/>
    <col min="11522" max="11522" width="6.140625" style="71" customWidth="1"/>
    <col min="11523" max="11523" width="11.421875" style="71" customWidth="1"/>
    <col min="11524" max="11524" width="15.8515625" style="71" customWidth="1"/>
    <col min="11525" max="11525" width="11.28125" style="71" customWidth="1"/>
    <col min="11526" max="11526" width="10.8515625" style="71" customWidth="1"/>
    <col min="11527" max="11527" width="11.00390625" style="71" customWidth="1"/>
    <col min="11528" max="11528" width="9.7109375" style="71" customWidth="1"/>
    <col min="11529" max="11529" width="10.7109375" style="71" customWidth="1"/>
    <col min="11530" max="11776" width="9.140625" style="71" customWidth="1"/>
    <col min="11777" max="11777" width="5.8515625" style="71" customWidth="1"/>
    <col min="11778" max="11778" width="6.140625" style="71" customWidth="1"/>
    <col min="11779" max="11779" width="11.421875" style="71" customWidth="1"/>
    <col min="11780" max="11780" width="15.8515625" style="71" customWidth="1"/>
    <col min="11781" max="11781" width="11.28125" style="71" customWidth="1"/>
    <col min="11782" max="11782" width="10.8515625" style="71" customWidth="1"/>
    <col min="11783" max="11783" width="11.00390625" style="71" customWidth="1"/>
    <col min="11784" max="11784" width="9.7109375" style="71" customWidth="1"/>
    <col min="11785" max="11785" width="10.7109375" style="71" customWidth="1"/>
    <col min="11786" max="12032" width="9.140625" style="71" customWidth="1"/>
    <col min="12033" max="12033" width="5.8515625" style="71" customWidth="1"/>
    <col min="12034" max="12034" width="6.140625" style="71" customWidth="1"/>
    <col min="12035" max="12035" width="11.421875" style="71" customWidth="1"/>
    <col min="12036" max="12036" width="15.8515625" style="71" customWidth="1"/>
    <col min="12037" max="12037" width="11.28125" style="71" customWidth="1"/>
    <col min="12038" max="12038" width="10.8515625" style="71" customWidth="1"/>
    <col min="12039" max="12039" width="11.00390625" style="71" customWidth="1"/>
    <col min="12040" max="12040" width="9.7109375" style="71" customWidth="1"/>
    <col min="12041" max="12041" width="10.7109375" style="71" customWidth="1"/>
    <col min="12042" max="12288" width="9.140625" style="71" customWidth="1"/>
    <col min="12289" max="12289" width="5.8515625" style="71" customWidth="1"/>
    <col min="12290" max="12290" width="6.140625" style="71" customWidth="1"/>
    <col min="12291" max="12291" width="11.421875" style="71" customWidth="1"/>
    <col min="12292" max="12292" width="15.8515625" style="71" customWidth="1"/>
    <col min="12293" max="12293" width="11.28125" style="71" customWidth="1"/>
    <col min="12294" max="12294" width="10.8515625" style="71" customWidth="1"/>
    <col min="12295" max="12295" width="11.00390625" style="71" customWidth="1"/>
    <col min="12296" max="12296" width="9.7109375" style="71" customWidth="1"/>
    <col min="12297" max="12297" width="10.7109375" style="71" customWidth="1"/>
    <col min="12298" max="12544" width="9.140625" style="71" customWidth="1"/>
    <col min="12545" max="12545" width="5.8515625" style="71" customWidth="1"/>
    <col min="12546" max="12546" width="6.140625" style="71" customWidth="1"/>
    <col min="12547" max="12547" width="11.421875" style="71" customWidth="1"/>
    <col min="12548" max="12548" width="15.8515625" style="71" customWidth="1"/>
    <col min="12549" max="12549" width="11.28125" style="71" customWidth="1"/>
    <col min="12550" max="12550" width="10.8515625" style="71" customWidth="1"/>
    <col min="12551" max="12551" width="11.00390625" style="71" customWidth="1"/>
    <col min="12552" max="12552" width="9.7109375" style="71" customWidth="1"/>
    <col min="12553" max="12553" width="10.7109375" style="71" customWidth="1"/>
    <col min="12554" max="12800" width="9.140625" style="71" customWidth="1"/>
    <col min="12801" max="12801" width="5.8515625" style="71" customWidth="1"/>
    <col min="12802" max="12802" width="6.140625" style="71" customWidth="1"/>
    <col min="12803" max="12803" width="11.421875" style="71" customWidth="1"/>
    <col min="12804" max="12804" width="15.8515625" style="71" customWidth="1"/>
    <col min="12805" max="12805" width="11.28125" style="71" customWidth="1"/>
    <col min="12806" max="12806" width="10.8515625" style="71" customWidth="1"/>
    <col min="12807" max="12807" width="11.00390625" style="71" customWidth="1"/>
    <col min="12808" max="12808" width="9.7109375" style="71" customWidth="1"/>
    <col min="12809" max="12809" width="10.7109375" style="71" customWidth="1"/>
    <col min="12810" max="13056" width="9.140625" style="71" customWidth="1"/>
    <col min="13057" max="13057" width="5.8515625" style="71" customWidth="1"/>
    <col min="13058" max="13058" width="6.140625" style="71" customWidth="1"/>
    <col min="13059" max="13059" width="11.421875" style="71" customWidth="1"/>
    <col min="13060" max="13060" width="15.8515625" style="71" customWidth="1"/>
    <col min="13061" max="13061" width="11.28125" style="71" customWidth="1"/>
    <col min="13062" max="13062" width="10.8515625" style="71" customWidth="1"/>
    <col min="13063" max="13063" width="11.00390625" style="71" customWidth="1"/>
    <col min="13064" max="13064" width="9.7109375" style="71" customWidth="1"/>
    <col min="13065" max="13065" width="10.7109375" style="71" customWidth="1"/>
    <col min="13066" max="13312" width="9.140625" style="71" customWidth="1"/>
    <col min="13313" max="13313" width="5.8515625" style="71" customWidth="1"/>
    <col min="13314" max="13314" width="6.140625" style="71" customWidth="1"/>
    <col min="13315" max="13315" width="11.421875" style="71" customWidth="1"/>
    <col min="13316" max="13316" width="15.8515625" style="71" customWidth="1"/>
    <col min="13317" max="13317" width="11.28125" style="71" customWidth="1"/>
    <col min="13318" max="13318" width="10.8515625" style="71" customWidth="1"/>
    <col min="13319" max="13319" width="11.00390625" style="71" customWidth="1"/>
    <col min="13320" max="13320" width="9.7109375" style="71" customWidth="1"/>
    <col min="13321" max="13321" width="10.7109375" style="71" customWidth="1"/>
    <col min="13322" max="13568" width="9.140625" style="71" customWidth="1"/>
    <col min="13569" max="13569" width="5.8515625" style="71" customWidth="1"/>
    <col min="13570" max="13570" width="6.140625" style="71" customWidth="1"/>
    <col min="13571" max="13571" width="11.421875" style="71" customWidth="1"/>
    <col min="13572" max="13572" width="15.8515625" style="71" customWidth="1"/>
    <col min="13573" max="13573" width="11.28125" style="71" customWidth="1"/>
    <col min="13574" max="13574" width="10.8515625" style="71" customWidth="1"/>
    <col min="13575" max="13575" width="11.00390625" style="71" customWidth="1"/>
    <col min="13576" max="13576" width="9.7109375" style="71" customWidth="1"/>
    <col min="13577" max="13577" width="10.7109375" style="71" customWidth="1"/>
    <col min="13578" max="13824" width="9.140625" style="71" customWidth="1"/>
    <col min="13825" max="13825" width="5.8515625" style="71" customWidth="1"/>
    <col min="13826" max="13826" width="6.140625" style="71" customWidth="1"/>
    <col min="13827" max="13827" width="11.421875" style="71" customWidth="1"/>
    <col min="13828" max="13828" width="15.8515625" style="71" customWidth="1"/>
    <col min="13829" max="13829" width="11.28125" style="71" customWidth="1"/>
    <col min="13830" max="13830" width="10.8515625" style="71" customWidth="1"/>
    <col min="13831" max="13831" width="11.00390625" style="71" customWidth="1"/>
    <col min="13832" max="13832" width="9.7109375" style="71" customWidth="1"/>
    <col min="13833" max="13833" width="10.7109375" style="71" customWidth="1"/>
    <col min="13834" max="14080" width="9.140625" style="71" customWidth="1"/>
    <col min="14081" max="14081" width="5.8515625" style="71" customWidth="1"/>
    <col min="14082" max="14082" width="6.140625" style="71" customWidth="1"/>
    <col min="14083" max="14083" width="11.421875" style="71" customWidth="1"/>
    <col min="14084" max="14084" width="15.8515625" style="71" customWidth="1"/>
    <col min="14085" max="14085" width="11.28125" style="71" customWidth="1"/>
    <col min="14086" max="14086" width="10.8515625" style="71" customWidth="1"/>
    <col min="14087" max="14087" width="11.00390625" style="71" customWidth="1"/>
    <col min="14088" max="14088" width="9.7109375" style="71" customWidth="1"/>
    <col min="14089" max="14089" width="10.7109375" style="71" customWidth="1"/>
    <col min="14090" max="14336" width="9.140625" style="71" customWidth="1"/>
    <col min="14337" max="14337" width="5.8515625" style="71" customWidth="1"/>
    <col min="14338" max="14338" width="6.140625" style="71" customWidth="1"/>
    <col min="14339" max="14339" width="11.421875" style="71" customWidth="1"/>
    <col min="14340" max="14340" width="15.8515625" style="71" customWidth="1"/>
    <col min="14341" max="14341" width="11.28125" style="71" customWidth="1"/>
    <col min="14342" max="14342" width="10.8515625" style="71" customWidth="1"/>
    <col min="14343" max="14343" width="11.00390625" style="71" customWidth="1"/>
    <col min="14344" max="14344" width="9.7109375" style="71" customWidth="1"/>
    <col min="14345" max="14345" width="10.7109375" style="71" customWidth="1"/>
    <col min="14346" max="14592" width="9.140625" style="71" customWidth="1"/>
    <col min="14593" max="14593" width="5.8515625" style="71" customWidth="1"/>
    <col min="14594" max="14594" width="6.140625" style="71" customWidth="1"/>
    <col min="14595" max="14595" width="11.421875" style="71" customWidth="1"/>
    <col min="14596" max="14596" width="15.8515625" style="71" customWidth="1"/>
    <col min="14597" max="14597" width="11.28125" style="71" customWidth="1"/>
    <col min="14598" max="14598" width="10.8515625" style="71" customWidth="1"/>
    <col min="14599" max="14599" width="11.00390625" style="71" customWidth="1"/>
    <col min="14600" max="14600" width="9.7109375" style="71" customWidth="1"/>
    <col min="14601" max="14601" width="10.7109375" style="71" customWidth="1"/>
    <col min="14602" max="14848" width="9.140625" style="71" customWidth="1"/>
    <col min="14849" max="14849" width="5.8515625" style="71" customWidth="1"/>
    <col min="14850" max="14850" width="6.140625" style="71" customWidth="1"/>
    <col min="14851" max="14851" width="11.421875" style="71" customWidth="1"/>
    <col min="14852" max="14852" width="15.8515625" style="71" customWidth="1"/>
    <col min="14853" max="14853" width="11.28125" style="71" customWidth="1"/>
    <col min="14854" max="14854" width="10.8515625" style="71" customWidth="1"/>
    <col min="14855" max="14855" width="11.00390625" style="71" customWidth="1"/>
    <col min="14856" max="14856" width="9.7109375" style="71" customWidth="1"/>
    <col min="14857" max="14857" width="10.7109375" style="71" customWidth="1"/>
    <col min="14858" max="15104" width="9.140625" style="71" customWidth="1"/>
    <col min="15105" max="15105" width="5.8515625" style="71" customWidth="1"/>
    <col min="15106" max="15106" width="6.140625" style="71" customWidth="1"/>
    <col min="15107" max="15107" width="11.421875" style="71" customWidth="1"/>
    <col min="15108" max="15108" width="15.8515625" style="71" customWidth="1"/>
    <col min="15109" max="15109" width="11.28125" style="71" customWidth="1"/>
    <col min="15110" max="15110" width="10.8515625" style="71" customWidth="1"/>
    <col min="15111" max="15111" width="11.00390625" style="71" customWidth="1"/>
    <col min="15112" max="15112" width="9.7109375" style="71" customWidth="1"/>
    <col min="15113" max="15113" width="10.7109375" style="71" customWidth="1"/>
    <col min="15114" max="15360" width="9.140625" style="71" customWidth="1"/>
    <col min="15361" max="15361" width="5.8515625" style="71" customWidth="1"/>
    <col min="15362" max="15362" width="6.140625" style="71" customWidth="1"/>
    <col min="15363" max="15363" width="11.421875" style="71" customWidth="1"/>
    <col min="15364" max="15364" width="15.8515625" style="71" customWidth="1"/>
    <col min="15365" max="15365" width="11.28125" style="71" customWidth="1"/>
    <col min="15366" max="15366" width="10.8515625" style="71" customWidth="1"/>
    <col min="15367" max="15367" width="11.00390625" style="71" customWidth="1"/>
    <col min="15368" max="15368" width="9.7109375" style="71" customWidth="1"/>
    <col min="15369" max="15369" width="10.7109375" style="71" customWidth="1"/>
    <col min="15370" max="15616" width="9.140625" style="71" customWidth="1"/>
    <col min="15617" max="15617" width="5.8515625" style="71" customWidth="1"/>
    <col min="15618" max="15618" width="6.140625" style="71" customWidth="1"/>
    <col min="15619" max="15619" width="11.421875" style="71" customWidth="1"/>
    <col min="15620" max="15620" width="15.8515625" style="71" customWidth="1"/>
    <col min="15621" max="15621" width="11.28125" style="71" customWidth="1"/>
    <col min="15622" max="15622" width="10.8515625" style="71" customWidth="1"/>
    <col min="15623" max="15623" width="11.00390625" style="71" customWidth="1"/>
    <col min="15624" max="15624" width="9.7109375" style="71" customWidth="1"/>
    <col min="15625" max="15625" width="10.7109375" style="71" customWidth="1"/>
    <col min="15626" max="15872" width="9.140625" style="71" customWidth="1"/>
    <col min="15873" max="15873" width="5.8515625" style="71" customWidth="1"/>
    <col min="15874" max="15874" width="6.140625" style="71" customWidth="1"/>
    <col min="15875" max="15875" width="11.421875" style="71" customWidth="1"/>
    <col min="15876" max="15876" width="15.8515625" style="71" customWidth="1"/>
    <col min="15877" max="15877" width="11.28125" style="71" customWidth="1"/>
    <col min="15878" max="15878" width="10.8515625" style="71" customWidth="1"/>
    <col min="15879" max="15879" width="11.00390625" style="71" customWidth="1"/>
    <col min="15880" max="15880" width="9.7109375" style="71" customWidth="1"/>
    <col min="15881" max="15881" width="10.7109375" style="71" customWidth="1"/>
    <col min="15882" max="16128" width="9.140625" style="71" customWidth="1"/>
    <col min="16129" max="16129" width="5.8515625" style="71" customWidth="1"/>
    <col min="16130" max="16130" width="6.140625" style="71" customWidth="1"/>
    <col min="16131" max="16131" width="11.421875" style="71" customWidth="1"/>
    <col min="16132" max="16132" width="15.8515625" style="71" customWidth="1"/>
    <col min="16133" max="16133" width="11.28125" style="71" customWidth="1"/>
    <col min="16134" max="16134" width="10.8515625" style="71" customWidth="1"/>
    <col min="16135" max="16135" width="11.00390625" style="71" customWidth="1"/>
    <col min="16136" max="16136" width="9.7109375" style="71" customWidth="1"/>
    <col min="16137" max="16137" width="10.7109375" style="71" customWidth="1"/>
    <col min="16138" max="16384" width="9.140625" style="71" customWidth="1"/>
  </cols>
  <sheetData>
    <row r="1" spans="1:9" ht="13.5" thickTop="1">
      <c r="A1" s="876" t="s">
        <v>9</v>
      </c>
      <c r="B1" s="877"/>
      <c r="C1" s="20" t="s">
        <v>5351</v>
      </c>
      <c r="D1" s="103"/>
      <c r="E1" s="104"/>
      <c r="F1" s="103"/>
      <c r="G1" s="102" t="s">
        <v>63</v>
      </c>
      <c r="H1" s="101" t="s">
        <v>2911</v>
      </c>
      <c r="I1" s="100"/>
    </row>
    <row r="2" spans="1:9" ht="13.5" thickBot="1">
      <c r="A2" s="896" t="s">
        <v>11</v>
      </c>
      <c r="B2" s="879"/>
      <c r="C2" s="25" t="s">
        <v>5350</v>
      </c>
      <c r="D2" s="98"/>
      <c r="E2" s="99"/>
      <c r="F2" s="98"/>
      <c r="G2" s="897" t="s">
        <v>2912</v>
      </c>
      <c r="H2" s="898"/>
      <c r="I2" s="899"/>
    </row>
    <row r="3" spans="1:9" ht="13.5" thickTop="1">
      <c r="A3" s="74"/>
      <c r="B3" s="74"/>
      <c r="C3" s="74"/>
      <c r="D3" s="74"/>
      <c r="E3" s="74"/>
      <c r="F3" s="73"/>
      <c r="G3" s="74"/>
      <c r="H3" s="74"/>
      <c r="I3" s="74"/>
    </row>
    <row r="4" spans="1:9" ht="19.5" customHeight="1">
      <c r="A4" s="97" t="s">
        <v>60</v>
      </c>
      <c r="B4" s="80"/>
      <c r="C4" s="80"/>
      <c r="D4" s="80"/>
      <c r="E4" s="96"/>
      <c r="F4" s="80"/>
      <c r="G4" s="80"/>
      <c r="H4" s="80"/>
      <c r="I4" s="80"/>
    </row>
    <row r="5" spans="1:9" ht="13.5" thickBot="1">
      <c r="A5" s="74"/>
      <c r="B5" s="74"/>
      <c r="C5" s="74"/>
      <c r="D5" s="74"/>
      <c r="E5" s="74"/>
      <c r="F5" s="74"/>
      <c r="G5" s="74"/>
      <c r="H5" s="74"/>
      <c r="I5" s="74"/>
    </row>
    <row r="6" spans="1:9" s="72" customFormat="1" ht="13.5" thickBot="1">
      <c r="A6" s="95"/>
      <c r="B6" s="94" t="s">
        <v>59</v>
      </c>
      <c r="C6" s="94"/>
      <c r="D6" s="93"/>
      <c r="E6" s="92" t="s">
        <v>58</v>
      </c>
      <c r="F6" s="91" t="s">
        <v>57</v>
      </c>
      <c r="G6" s="91" t="s">
        <v>56</v>
      </c>
      <c r="H6" s="91" t="s">
        <v>55</v>
      </c>
      <c r="I6" s="90" t="s">
        <v>51</v>
      </c>
    </row>
    <row r="7" spans="1:9" s="72" customFormat="1" ht="15">
      <c r="A7" s="89" t="s">
        <v>34</v>
      </c>
      <c r="B7" s="88" t="s">
        <v>65</v>
      </c>
      <c r="C7" s="73"/>
      <c r="D7" s="87"/>
      <c r="E7" s="86">
        <f>pol_so06!$G$54</f>
        <v>0</v>
      </c>
      <c r="F7" s="85">
        <v>0</v>
      </c>
      <c r="G7" s="85">
        <v>0</v>
      </c>
      <c r="H7" s="85">
        <v>0</v>
      </c>
      <c r="I7" s="84">
        <v>0</v>
      </c>
    </row>
    <row r="8" spans="1:9" s="72" customFormat="1" ht="15">
      <c r="A8" s="89" t="s">
        <v>228</v>
      </c>
      <c r="B8" s="88" t="s">
        <v>229</v>
      </c>
      <c r="C8" s="73"/>
      <c r="D8" s="87"/>
      <c r="E8" s="86">
        <f>pol_so06!$G$76</f>
        <v>0</v>
      </c>
      <c r="F8" s="85">
        <v>0</v>
      </c>
      <c r="G8" s="85">
        <v>0</v>
      </c>
      <c r="H8" s="85">
        <v>0</v>
      </c>
      <c r="I8" s="84">
        <v>0</v>
      </c>
    </row>
    <row r="9" spans="1:9" s="72" customFormat="1" ht="15">
      <c r="A9" s="89" t="s">
        <v>385</v>
      </c>
      <c r="B9" s="88" t="s">
        <v>386</v>
      </c>
      <c r="C9" s="73"/>
      <c r="D9" s="87"/>
      <c r="E9" s="86">
        <f>pol_so06!$G$92</f>
        <v>0</v>
      </c>
      <c r="F9" s="85">
        <v>0</v>
      </c>
      <c r="G9" s="85">
        <v>0</v>
      </c>
      <c r="H9" s="85">
        <v>0</v>
      </c>
      <c r="I9" s="84">
        <v>0</v>
      </c>
    </row>
    <row r="10" spans="1:9" s="72" customFormat="1" ht="15">
      <c r="A10" s="89" t="s">
        <v>1134</v>
      </c>
      <c r="B10" s="88" t="s">
        <v>1135</v>
      </c>
      <c r="C10" s="73"/>
      <c r="D10" s="87"/>
      <c r="E10" s="86">
        <f>pol_so06!$G$106</f>
        <v>0</v>
      </c>
      <c r="F10" s="85">
        <v>0</v>
      </c>
      <c r="G10" s="85">
        <v>0</v>
      </c>
      <c r="H10" s="85">
        <v>0</v>
      </c>
      <c r="I10" s="84">
        <v>0</v>
      </c>
    </row>
    <row r="11" spans="1:9" s="72" customFormat="1" ht="15">
      <c r="A11" s="89" t="s">
        <v>2974</v>
      </c>
      <c r="B11" s="88" t="s">
        <v>2975</v>
      </c>
      <c r="C11" s="73"/>
      <c r="D11" s="87"/>
      <c r="E11" s="86">
        <f>pol_so06!$G$111</f>
        <v>0</v>
      </c>
      <c r="F11" s="85">
        <v>0</v>
      </c>
      <c r="G11" s="85">
        <v>0</v>
      </c>
      <c r="H11" s="85">
        <v>0</v>
      </c>
      <c r="I11" s="84">
        <v>0</v>
      </c>
    </row>
    <row r="12" spans="1:9" s="72" customFormat="1" ht="15">
      <c r="A12" s="89" t="s">
        <v>1406</v>
      </c>
      <c r="B12" s="88" t="s">
        <v>1407</v>
      </c>
      <c r="C12" s="73"/>
      <c r="D12" s="87"/>
      <c r="E12" s="86">
        <f>pol_so06!$G$114</f>
        <v>0</v>
      </c>
      <c r="F12" s="85">
        <v>0</v>
      </c>
      <c r="G12" s="85">
        <v>0</v>
      </c>
      <c r="H12" s="85">
        <v>0</v>
      </c>
      <c r="I12" s="84">
        <v>0</v>
      </c>
    </row>
    <row r="13" spans="1:9" s="72" customFormat="1" ht="15">
      <c r="A13" s="89" t="s">
        <v>2052</v>
      </c>
      <c r="B13" s="88" t="s">
        <v>2053</v>
      </c>
      <c r="C13" s="73"/>
      <c r="D13" s="87"/>
      <c r="E13" s="86">
        <v>0</v>
      </c>
      <c r="F13" s="85">
        <f>pol_so06!$G$146</f>
        <v>0</v>
      </c>
      <c r="G13" s="85">
        <v>0</v>
      </c>
      <c r="H13" s="85">
        <v>0</v>
      </c>
      <c r="I13" s="84">
        <v>0</v>
      </c>
    </row>
    <row r="14" spans="1:9" s="72" customFormat="1" ht="13.5" thickBot="1">
      <c r="A14" s="89" t="s">
        <v>2898</v>
      </c>
      <c r="B14" s="88" t="s">
        <v>2899</v>
      </c>
      <c r="C14" s="73"/>
      <c r="D14" s="87"/>
      <c r="E14" s="86">
        <f>pol_so06!$G$156</f>
        <v>0</v>
      </c>
      <c r="F14" s="85">
        <v>0</v>
      </c>
      <c r="G14" s="85">
        <v>0</v>
      </c>
      <c r="H14" s="85">
        <v>0</v>
      </c>
      <c r="I14" s="84">
        <v>0</v>
      </c>
    </row>
    <row r="15" spans="1:9" s="79" customFormat="1" ht="15.75" customHeight="1" thickBot="1">
      <c r="A15" s="996" t="s">
        <v>54</v>
      </c>
      <c r="B15" s="997"/>
      <c r="C15" s="997"/>
      <c r="D15" s="998"/>
      <c r="E15" s="83">
        <f>SUM(E7:E14)</f>
        <v>0</v>
      </c>
      <c r="F15" s="82">
        <f>SUM(F7:F14)</f>
        <v>0</v>
      </c>
      <c r="G15" s="82">
        <f>SUM(G7:G14)</f>
        <v>0</v>
      </c>
      <c r="H15" s="82">
        <f>SUM(H7:H14)</f>
        <v>0</v>
      </c>
      <c r="I15" s="81">
        <f>SUM(I7:I14)</f>
        <v>0</v>
      </c>
    </row>
    <row r="16" spans="1:9" ht="15.75" customHeight="1" thickBot="1">
      <c r="A16" s="999"/>
      <c r="B16" s="1000"/>
      <c r="C16" s="1000"/>
      <c r="D16" s="1001"/>
      <c r="E16" s="904">
        <f>SUM(E15:I15)</f>
        <v>0</v>
      </c>
      <c r="F16" s="904"/>
      <c r="G16" s="904"/>
      <c r="H16" s="904"/>
      <c r="I16" s="905"/>
    </row>
    <row r="17" spans="6:9" ht="15">
      <c r="F17" s="78"/>
      <c r="G17" s="77"/>
      <c r="H17" s="77"/>
      <c r="I17" s="76"/>
    </row>
    <row r="18" spans="6:9" ht="15">
      <c r="F18" s="78"/>
      <c r="G18" s="77"/>
      <c r="H18" s="77"/>
      <c r="I18" s="76"/>
    </row>
    <row r="19" spans="6:9" ht="15">
      <c r="F19" s="78"/>
      <c r="G19" s="77"/>
      <c r="H19" s="77"/>
      <c r="I19" s="76"/>
    </row>
    <row r="20" spans="6:9" ht="15">
      <c r="F20" s="78"/>
      <c r="G20" s="77"/>
      <c r="H20" s="77"/>
      <c r="I20" s="76"/>
    </row>
    <row r="21" spans="6:9" ht="15">
      <c r="F21" s="78"/>
      <c r="G21" s="77"/>
      <c r="H21" s="77"/>
      <c r="I21" s="76"/>
    </row>
    <row r="22" spans="6:9" ht="15">
      <c r="F22" s="78"/>
      <c r="G22" s="77"/>
      <c r="H22" s="77"/>
      <c r="I22" s="76"/>
    </row>
    <row r="23" spans="6:9" ht="15">
      <c r="F23" s="78"/>
      <c r="G23" s="77"/>
      <c r="H23" s="77"/>
      <c r="I23" s="76"/>
    </row>
    <row r="24" spans="6:9" ht="15">
      <c r="F24" s="78"/>
      <c r="G24" s="77"/>
      <c r="H24" s="77"/>
      <c r="I24" s="76"/>
    </row>
    <row r="25" spans="6:9" ht="15">
      <c r="F25" s="78"/>
      <c r="G25" s="77"/>
      <c r="H25" s="77"/>
      <c r="I25" s="76"/>
    </row>
    <row r="26" spans="6:9" ht="15">
      <c r="F26" s="78"/>
      <c r="G26" s="77"/>
      <c r="H26" s="77"/>
      <c r="I26" s="76"/>
    </row>
    <row r="27" spans="6:9" ht="15">
      <c r="F27" s="78"/>
      <c r="G27" s="77"/>
      <c r="H27" s="77"/>
      <c r="I27" s="76"/>
    </row>
    <row r="28" spans="6:9" ht="15">
      <c r="F28" s="78"/>
      <c r="G28" s="77"/>
      <c r="H28" s="77"/>
      <c r="I28" s="76"/>
    </row>
    <row r="29" spans="6:9" ht="15">
      <c r="F29" s="78"/>
      <c r="G29" s="77"/>
      <c r="H29" s="77"/>
      <c r="I29" s="76"/>
    </row>
    <row r="30" spans="6:9" ht="15">
      <c r="F30" s="78"/>
      <c r="G30" s="77"/>
      <c r="H30" s="77"/>
      <c r="I30" s="76"/>
    </row>
    <row r="31" spans="6:9" ht="15">
      <c r="F31" s="78"/>
      <c r="G31" s="77"/>
      <c r="H31" s="77"/>
      <c r="I31" s="76"/>
    </row>
    <row r="32" spans="6:9" ht="15">
      <c r="F32" s="78"/>
      <c r="G32" s="77"/>
      <c r="H32" s="77"/>
      <c r="I32" s="76"/>
    </row>
    <row r="33" spans="6:9" ht="15">
      <c r="F33" s="78"/>
      <c r="G33" s="77"/>
      <c r="H33" s="77"/>
      <c r="I33" s="76"/>
    </row>
    <row r="34" spans="6:9" ht="15">
      <c r="F34" s="78"/>
      <c r="G34" s="77"/>
      <c r="H34" s="77"/>
      <c r="I34" s="76"/>
    </row>
    <row r="35" spans="6:9" ht="15">
      <c r="F35" s="78"/>
      <c r="G35" s="77"/>
      <c r="H35" s="77"/>
      <c r="I35" s="76"/>
    </row>
    <row r="36" spans="6:9" ht="15">
      <c r="F36" s="78"/>
      <c r="G36" s="77"/>
      <c r="H36" s="77"/>
      <c r="I36" s="76"/>
    </row>
    <row r="37" spans="6:9" ht="15">
      <c r="F37" s="78"/>
      <c r="G37" s="77"/>
      <c r="H37" s="77"/>
      <c r="I37" s="76"/>
    </row>
    <row r="38" spans="6:9" ht="15">
      <c r="F38" s="78"/>
      <c r="G38" s="77"/>
      <c r="H38" s="77"/>
      <c r="I38" s="76"/>
    </row>
    <row r="39" spans="6:9" ht="15">
      <c r="F39" s="78"/>
      <c r="G39" s="77"/>
      <c r="H39" s="77"/>
      <c r="I39" s="76"/>
    </row>
    <row r="40" spans="6:9" ht="15">
      <c r="F40" s="78"/>
      <c r="G40" s="77"/>
      <c r="H40" s="77"/>
      <c r="I40" s="76"/>
    </row>
    <row r="41" spans="6:9" ht="15">
      <c r="F41" s="78"/>
      <c r="G41" s="77"/>
      <c r="H41" s="77"/>
      <c r="I41" s="76"/>
    </row>
    <row r="42" spans="6:9" ht="15">
      <c r="F42" s="78"/>
      <c r="G42" s="77"/>
      <c r="H42" s="77"/>
      <c r="I42" s="76"/>
    </row>
    <row r="43" spans="6:9" ht="15">
      <c r="F43" s="78"/>
      <c r="G43" s="77"/>
      <c r="H43" s="77"/>
      <c r="I43" s="76"/>
    </row>
    <row r="44" spans="6:9" ht="15">
      <c r="F44" s="78"/>
      <c r="G44" s="77"/>
      <c r="H44" s="77"/>
      <c r="I44" s="76"/>
    </row>
    <row r="45" spans="6:9" ht="15">
      <c r="F45" s="78"/>
      <c r="G45" s="77"/>
      <c r="H45" s="77"/>
      <c r="I45" s="76"/>
    </row>
    <row r="46" spans="6:9" ht="15">
      <c r="F46" s="78"/>
      <c r="G46" s="77"/>
      <c r="H46" s="77"/>
      <c r="I46" s="76"/>
    </row>
    <row r="47" spans="6:9" ht="15">
      <c r="F47" s="78"/>
      <c r="G47" s="77"/>
      <c r="H47" s="77"/>
      <c r="I47" s="76"/>
    </row>
    <row r="48" spans="6:9" ht="15">
      <c r="F48" s="78"/>
      <c r="G48" s="77"/>
      <c r="H48" s="77"/>
      <c r="I48" s="76"/>
    </row>
    <row r="49" spans="6:9" ht="15">
      <c r="F49" s="78"/>
      <c r="G49" s="77"/>
      <c r="H49" s="77"/>
      <c r="I49" s="76"/>
    </row>
    <row r="50" spans="6:9" ht="15">
      <c r="F50" s="78"/>
      <c r="G50" s="77"/>
      <c r="H50" s="77"/>
      <c r="I50" s="76"/>
    </row>
    <row r="51" spans="6:9" ht="15">
      <c r="F51" s="78"/>
      <c r="G51" s="77"/>
      <c r="H51" s="77"/>
      <c r="I51" s="76"/>
    </row>
    <row r="52" spans="6:9" ht="15">
      <c r="F52" s="78"/>
      <c r="G52" s="77"/>
      <c r="H52" s="77"/>
      <c r="I52" s="76"/>
    </row>
    <row r="53" spans="6:9" ht="15">
      <c r="F53" s="78"/>
      <c r="G53" s="77"/>
      <c r="H53" s="77"/>
      <c r="I53" s="76"/>
    </row>
    <row r="54" spans="6:9" ht="15">
      <c r="F54" s="78"/>
      <c r="G54" s="77"/>
      <c r="H54" s="77"/>
      <c r="I54" s="76"/>
    </row>
    <row r="55" spans="6:9" ht="15">
      <c r="F55" s="78"/>
      <c r="G55" s="77"/>
      <c r="H55" s="77"/>
      <c r="I55" s="76"/>
    </row>
    <row r="56" spans="6:9" ht="15">
      <c r="F56" s="78"/>
      <c r="G56" s="77"/>
      <c r="H56" s="77"/>
      <c r="I56" s="76"/>
    </row>
    <row r="57" spans="6:9" ht="15">
      <c r="F57" s="78"/>
      <c r="G57" s="77"/>
      <c r="H57" s="77"/>
      <c r="I57" s="76"/>
    </row>
    <row r="58" spans="6:9" ht="15">
      <c r="F58" s="78"/>
      <c r="G58" s="77"/>
      <c r="H58" s="77"/>
      <c r="I58" s="76"/>
    </row>
    <row r="59" spans="6:9" ht="15">
      <c r="F59" s="78"/>
      <c r="G59" s="77"/>
      <c r="H59" s="77"/>
      <c r="I59" s="76"/>
    </row>
    <row r="60" spans="6:9" ht="15">
      <c r="F60" s="78"/>
      <c r="G60" s="77"/>
      <c r="H60" s="77"/>
      <c r="I60" s="76"/>
    </row>
    <row r="61" spans="6:9" ht="15">
      <c r="F61" s="78"/>
      <c r="G61" s="77"/>
      <c r="H61" s="77"/>
      <c r="I61" s="76"/>
    </row>
    <row r="62" spans="6:9" ht="15">
      <c r="F62" s="78"/>
      <c r="G62" s="77"/>
      <c r="H62" s="77"/>
      <c r="I62" s="76"/>
    </row>
    <row r="63" spans="6:9" ht="15">
      <c r="F63" s="78"/>
      <c r="G63" s="77"/>
      <c r="H63" s="77"/>
      <c r="I63" s="76"/>
    </row>
  </sheetData>
  <mergeCells count="5">
    <mergeCell ref="A1:B1"/>
    <mergeCell ref="A2:B2"/>
    <mergeCell ref="G2:I2"/>
    <mergeCell ref="A15:D16"/>
    <mergeCell ref="E16:I1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C19CF-7F0C-4A4F-AAE9-50A8A459B3ED}">
  <dimension ref="A1:G229"/>
  <sheetViews>
    <sheetView showGridLines="0" showZeros="0" workbookViewId="0" topLeftCell="A1">
      <selection activeCell="N14" sqref="N14"/>
    </sheetView>
  </sheetViews>
  <sheetFormatPr defaultColWidth="9.140625" defaultRowHeight="15"/>
  <cols>
    <col min="1" max="1" width="4.421875" style="15" customWidth="1"/>
    <col min="2" max="2" width="11.57421875" style="15" customWidth="1"/>
    <col min="3" max="3" width="40.421875" style="15" customWidth="1"/>
    <col min="4" max="4" width="3.8515625" style="15" customWidth="1"/>
    <col min="5" max="5" width="8.57421875" style="70" customWidth="1"/>
    <col min="6" max="6" width="9.8515625" style="15" customWidth="1"/>
    <col min="7" max="7" width="13.8515625" style="15" customWidth="1"/>
    <col min="8" max="52" width="9.140625" style="15" customWidth="1"/>
    <col min="53" max="53" width="4.421875" style="15" customWidth="1"/>
    <col min="54" max="54" width="11.57421875" style="15" customWidth="1"/>
    <col min="55" max="55" width="40.421875" style="15" customWidth="1"/>
    <col min="56" max="56" width="3.8515625" style="15" customWidth="1"/>
    <col min="57" max="57" width="8.57421875" style="15" customWidth="1"/>
    <col min="58" max="58" width="9.8515625" style="15" customWidth="1"/>
    <col min="59" max="59" width="13.8515625" style="15" customWidth="1"/>
    <col min="60" max="63" width="9.140625" style="15" customWidth="1"/>
    <col min="64" max="64" width="75.421875" style="15" customWidth="1"/>
    <col min="65" max="65" width="45.28125" style="15" customWidth="1"/>
    <col min="66" max="308" width="9.140625" style="15" customWidth="1"/>
    <col min="309" max="309" width="4.421875" style="15" customWidth="1"/>
    <col min="310" max="310" width="11.57421875" style="15" customWidth="1"/>
    <col min="311" max="311" width="40.421875" style="15" customWidth="1"/>
    <col min="312" max="312" width="3.8515625" style="15" customWidth="1"/>
    <col min="313" max="313" width="8.57421875" style="15" customWidth="1"/>
    <col min="314" max="314" width="9.8515625" style="15" customWidth="1"/>
    <col min="315" max="315" width="13.8515625" style="15" customWidth="1"/>
    <col min="316" max="319" width="9.140625" style="15" customWidth="1"/>
    <col min="320" max="320" width="75.421875" style="15" customWidth="1"/>
    <col min="321" max="321" width="45.28125" style="15" customWidth="1"/>
    <col min="322" max="564" width="9.140625" style="15" customWidth="1"/>
    <col min="565" max="565" width="4.421875" style="15" customWidth="1"/>
    <col min="566" max="566" width="11.57421875" style="15" customWidth="1"/>
    <col min="567" max="567" width="40.421875" style="15" customWidth="1"/>
    <col min="568" max="568" width="3.8515625" style="15" customWidth="1"/>
    <col min="569" max="569" width="8.57421875" style="15" customWidth="1"/>
    <col min="570" max="570" width="9.8515625" style="15" customWidth="1"/>
    <col min="571" max="571" width="13.8515625" style="15" customWidth="1"/>
    <col min="572" max="575" width="9.140625" style="15" customWidth="1"/>
    <col min="576" max="576" width="75.421875" style="15" customWidth="1"/>
    <col min="577" max="577" width="45.28125" style="15" customWidth="1"/>
    <col min="578" max="820" width="9.140625" style="15" customWidth="1"/>
    <col min="821" max="821" width="4.421875" style="15" customWidth="1"/>
    <col min="822" max="822" width="11.57421875" style="15" customWidth="1"/>
    <col min="823" max="823" width="40.421875" style="15" customWidth="1"/>
    <col min="824" max="824" width="3.8515625" style="15" customWidth="1"/>
    <col min="825" max="825" width="8.57421875" style="15" customWidth="1"/>
    <col min="826" max="826" width="9.8515625" style="15" customWidth="1"/>
    <col min="827" max="827" width="13.8515625" style="15" customWidth="1"/>
    <col min="828" max="831" width="9.140625" style="15" customWidth="1"/>
    <col min="832" max="832" width="75.421875" style="15" customWidth="1"/>
    <col min="833" max="833" width="45.28125" style="15" customWidth="1"/>
    <col min="834" max="1076" width="9.140625" style="15" customWidth="1"/>
    <col min="1077" max="1077" width="4.421875" style="15" customWidth="1"/>
    <col min="1078" max="1078" width="11.57421875" style="15" customWidth="1"/>
    <col min="1079" max="1079" width="40.421875" style="15" customWidth="1"/>
    <col min="1080" max="1080" width="3.8515625" style="15" customWidth="1"/>
    <col min="1081" max="1081" width="8.57421875" style="15" customWidth="1"/>
    <col min="1082" max="1082" width="9.8515625" style="15" customWidth="1"/>
    <col min="1083" max="1083" width="13.8515625" style="15" customWidth="1"/>
    <col min="1084" max="1087" width="9.140625" style="15" customWidth="1"/>
    <col min="1088" max="1088" width="75.421875" style="15" customWidth="1"/>
    <col min="1089" max="1089" width="45.28125" style="15" customWidth="1"/>
    <col min="1090" max="1332" width="9.140625" style="15" customWidth="1"/>
    <col min="1333" max="1333" width="4.421875" style="15" customWidth="1"/>
    <col min="1334" max="1334" width="11.57421875" style="15" customWidth="1"/>
    <col min="1335" max="1335" width="40.421875" style="15" customWidth="1"/>
    <col min="1336" max="1336" width="3.8515625" style="15" customWidth="1"/>
    <col min="1337" max="1337" width="8.57421875" style="15" customWidth="1"/>
    <col min="1338" max="1338" width="9.8515625" style="15" customWidth="1"/>
    <col min="1339" max="1339" width="13.8515625" style="15" customWidth="1"/>
    <col min="1340" max="1343" width="9.140625" style="15" customWidth="1"/>
    <col min="1344" max="1344" width="75.421875" style="15" customWidth="1"/>
    <col min="1345" max="1345" width="45.28125" style="15" customWidth="1"/>
    <col min="1346" max="1588" width="9.140625" style="15" customWidth="1"/>
    <col min="1589" max="1589" width="4.421875" style="15" customWidth="1"/>
    <col min="1590" max="1590" width="11.57421875" style="15" customWidth="1"/>
    <col min="1591" max="1591" width="40.421875" style="15" customWidth="1"/>
    <col min="1592" max="1592" width="3.8515625" style="15" customWidth="1"/>
    <col min="1593" max="1593" width="8.57421875" style="15" customWidth="1"/>
    <col min="1594" max="1594" width="9.8515625" style="15" customWidth="1"/>
    <col min="1595" max="1595" width="13.8515625" style="15" customWidth="1"/>
    <col min="1596" max="1599" width="9.140625" style="15" customWidth="1"/>
    <col min="1600" max="1600" width="75.421875" style="15" customWidth="1"/>
    <col min="1601" max="1601" width="45.28125" style="15" customWidth="1"/>
    <col min="1602" max="1844" width="9.140625" style="15" customWidth="1"/>
    <col min="1845" max="1845" width="4.421875" style="15" customWidth="1"/>
    <col min="1846" max="1846" width="11.57421875" style="15" customWidth="1"/>
    <col min="1847" max="1847" width="40.421875" style="15" customWidth="1"/>
    <col min="1848" max="1848" width="3.8515625" style="15" customWidth="1"/>
    <col min="1849" max="1849" width="8.57421875" style="15" customWidth="1"/>
    <col min="1850" max="1850" width="9.8515625" style="15" customWidth="1"/>
    <col min="1851" max="1851" width="13.8515625" style="15" customWidth="1"/>
    <col min="1852" max="1855" width="9.140625" style="15" customWidth="1"/>
    <col min="1856" max="1856" width="75.421875" style="15" customWidth="1"/>
    <col min="1857" max="1857" width="45.28125" style="15" customWidth="1"/>
    <col min="1858" max="2100" width="9.140625" style="15" customWidth="1"/>
    <col min="2101" max="2101" width="4.421875" style="15" customWidth="1"/>
    <col min="2102" max="2102" width="11.57421875" style="15" customWidth="1"/>
    <col min="2103" max="2103" width="40.421875" style="15" customWidth="1"/>
    <col min="2104" max="2104" width="3.8515625" style="15" customWidth="1"/>
    <col min="2105" max="2105" width="8.57421875" style="15" customWidth="1"/>
    <col min="2106" max="2106" width="9.8515625" style="15" customWidth="1"/>
    <col min="2107" max="2107" width="13.8515625" style="15" customWidth="1"/>
    <col min="2108" max="2111" width="9.140625" style="15" customWidth="1"/>
    <col min="2112" max="2112" width="75.421875" style="15" customWidth="1"/>
    <col min="2113" max="2113" width="45.28125" style="15" customWidth="1"/>
    <col min="2114" max="2356" width="9.140625" style="15" customWidth="1"/>
    <col min="2357" max="2357" width="4.421875" style="15" customWidth="1"/>
    <col min="2358" max="2358" width="11.57421875" style="15" customWidth="1"/>
    <col min="2359" max="2359" width="40.421875" style="15" customWidth="1"/>
    <col min="2360" max="2360" width="3.8515625" style="15" customWidth="1"/>
    <col min="2361" max="2361" width="8.57421875" style="15" customWidth="1"/>
    <col min="2362" max="2362" width="9.8515625" style="15" customWidth="1"/>
    <col min="2363" max="2363" width="13.8515625" style="15" customWidth="1"/>
    <col min="2364" max="2367" width="9.140625" style="15" customWidth="1"/>
    <col min="2368" max="2368" width="75.421875" style="15" customWidth="1"/>
    <col min="2369" max="2369" width="45.28125" style="15" customWidth="1"/>
    <col min="2370" max="2612" width="9.140625" style="15" customWidth="1"/>
    <col min="2613" max="2613" width="4.421875" style="15" customWidth="1"/>
    <col min="2614" max="2614" width="11.57421875" style="15" customWidth="1"/>
    <col min="2615" max="2615" width="40.421875" style="15" customWidth="1"/>
    <col min="2616" max="2616" width="3.8515625" style="15" customWidth="1"/>
    <col min="2617" max="2617" width="8.57421875" style="15" customWidth="1"/>
    <col min="2618" max="2618" width="9.8515625" style="15" customWidth="1"/>
    <col min="2619" max="2619" width="13.8515625" style="15" customWidth="1"/>
    <col min="2620" max="2623" width="9.140625" style="15" customWidth="1"/>
    <col min="2624" max="2624" width="75.421875" style="15" customWidth="1"/>
    <col min="2625" max="2625" width="45.28125" style="15" customWidth="1"/>
    <col min="2626" max="2868" width="9.140625" style="15" customWidth="1"/>
    <col min="2869" max="2869" width="4.421875" style="15" customWidth="1"/>
    <col min="2870" max="2870" width="11.57421875" style="15" customWidth="1"/>
    <col min="2871" max="2871" width="40.421875" style="15" customWidth="1"/>
    <col min="2872" max="2872" width="3.8515625" style="15" customWidth="1"/>
    <col min="2873" max="2873" width="8.57421875" style="15" customWidth="1"/>
    <col min="2874" max="2874" width="9.8515625" style="15" customWidth="1"/>
    <col min="2875" max="2875" width="13.8515625" style="15" customWidth="1"/>
    <col min="2876" max="2879" width="9.140625" style="15" customWidth="1"/>
    <col min="2880" max="2880" width="75.421875" style="15" customWidth="1"/>
    <col min="2881" max="2881" width="45.28125" style="15" customWidth="1"/>
    <col min="2882" max="3124" width="9.140625" style="15" customWidth="1"/>
    <col min="3125" max="3125" width="4.421875" style="15" customWidth="1"/>
    <col min="3126" max="3126" width="11.57421875" style="15" customWidth="1"/>
    <col min="3127" max="3127" width="40.421875" style="15" customWidth="1"/>
    <col min="3128" max="3128" width="3.8515625" style="15" customWidth="1"/>
    <col min="3129" max="3129" width="8.57421875" style="15" customWidth="1"/>
    <col min="3130" max="3130" width="9.8515625" style="15" customWidth="1"/>
    <col min="3131" max="3131" width="13.8515625" style="15" customWidth="1"/>
    <col min="3132" max="3135" width="9.140625" style="15" customWidth="1"/>
    <col min="3136" max="3136" width="75.421875" style="15" customWidth="1"/>
    <col min="3137" max="3137" width="45.28125" style="15" customWidth="1"/>
    <col min="3138" max="3380" width="9.140625" style="15" customWidth="1"/>
    <col min="3381" max="3381" width="4.421875" style="15" customWidth="1"/>
    <col min="3382" max="3382" width="11.57421875" style="15" customWidth="1"/>
    <col min="3383" max="3383" width="40.421875" style="15" customWidth="1"/>
    <col min="3384" max="3384" width="3.8515625" style="15" customWidth="1"/>
    <col min="3385" max="3385" width="8.57421875" style="15" customWidth="1"/>
    <col min="3386" max="3386" width="9.8515625" style="15" customWidth="1"/>
    <col min="3387" max="3387" width="13.8515625" style="15" customWidth="1"/>
    <col min="3388" max="3391" width="9.140625" style="15" customWidth="1"/>
    <col min="3392" max="3392" width="75.421875" style="15" customWidth="1"/>
    <col min="3393" max="3393" width="45.28125" style="15" customWidth="1"/>
    <col min="3394" max="3636" width="9.140625" style="15" customWidth="1"/>
    <col min="3637" max="3637" width="4.421875" style="15" customWidth="1"/>
    <col min="3638" max="3638" width="11.57421875" style="15" customWidth="1"/>
    <col min="3639" max="3639" width="40.421875" style="15" customWidth="1"/>
    <col min="3640" max="3640" width="3.8515625" style="15" customWidth="1"/>
    <col min="3641" max="3641" width="8.57421875" style="15" customWidth="1"/>
    <col min="3642" max="3642" width="9.8515625" style="15" customWidth="1"/>
    <col min="3643" max="3643" width="13.8515625" style="15" customWidth="1"/>
    <col min="3644" max="3647" width="9.140625" style="15" customWidth="1"/>
    <col min="3648" max="3648" width="75.421875" style="15" customWidth="1"/>
    <col min="3649" max="3649" width="45.28125" style="15" customWidth="1"/>
    <col min="3650" max="3892" width="9.140625" style="15" customWidth="1"/>
    <col min="3893" max="3893" width="4.421875" style="15" customWidth="1"/>
    <col min="3894" max="3894" width="11.57421875" style="15" customWidth="1"/>
    <col min="3895" max="3895" width="40.421875" style="15" customWidth="1"/>
    <col min="3896" max="3896" width="3.8515625" style="15" customWidth="1"/>
    <col min="3897" max="3897" width="8.57421875" style="15" customWidth="1"/>
    <col min="3898" max="3898" width="9.8515625" style="15" customWidth="1"/>
    <col min="3899" max="3899" width="13.8515625" style="15" customWidth="1"/>
    <col min="3900" max="3903" width="9.140625" style="15" customWidth="1"/>
    <col min="3904" max="3904" width="75.421875" style="15" customWidth="1"/>
    <col min="3905" max="3905" width="45.28125" style="15" customWidth="1"/>
    <col min="3906" max="4148" width="9.140625" style="15" customWidth="1"/>
    <col min="4149" max="4149" width="4.421875" style="15" customWidth="1"/>
    <col min="4150" max="4150" width="11.57421875" style="15" customWidth="1"/>
    <col min="4151" max="4151" width="40.421875" style="15" customWidth="1"/>
    <col min="4152" max="4152" width="3.8515625" style="15" customWidth="1"/>
    <col min="4153" max="4153" width="8.57421875" style="15" customWidth="1"/>
    <col min="4154" max="4154" width="9.8515625" style="15" customWidth="1"/>
    <col min="4155" max="4155" width="13.8515625" style="15" customWidth="1"/>
    <col min="4156" max="4159" width="9.140625" style="15" customWidth="1"/>
    <col min="4160" max="4160" width="75.421875" style="15" customWidth="1"/>
    <col min="4161" max="4161" width="45.28125" style="15" customWidth="1"/>
    <col min="4162" max="4404" width="9.140625" style="15" customWidth="1"/>
    <col min="4405" max="4405" width="4.421875" style="15" customWidth="1"/>
    <col min="4406" max="4406" width="11.57421875" style="15" customWidth="1"/>
    <col min="4407" max="4407" width="40.421875" style="15" customWidth="1"/>
    <col min="4408" max="4408" width="3.8515625" style="15" customWidth="1"/>
    <col min="4409" max="4409" width="8.57421875" style="15" customWidth="1"/>
    <col min="4410" max="4410" width="9.8515625" style="15" customWidth="1"/>
    <col min="4411" max="4411" width="13.8515625" style="15" customWidth="1"/>
    <col min="4412" max="4415" width="9.140625" style="15" customWidth="1"/>
    <col min="4416" max="4416" width="75.421875" style="15" customWidth="1"/>
    <col min="4417" max="4417" width="45.28125" style="15" customWidth="1"/>
    <col min="4418" max="4660" width="9.140625" style="15" customWidth="1"/>
    <col min="4661" max="4661" width="4.421875" style="15" customWidth="1"/>
    <col min="4662" max="4662" width="11.57421875" style="15" customWidth="1"/>
    <col min="4663" max="4663" width="40.421875" style="15" customWidth="1"/>
    <col min="4664" max="4664" width="3.8515625" style="15" customWidth="1"/>
    <col min="4665" max="4665" width="8.57421875" style="15" customWidth="1"/>
    <col min="4666" max="4666" width="9.8515625" style="15" customWidth="1"/>
    <col min="4667" max="4667" width="13.8515625" style="15" customWidth="1"/>
    <col min="4668" max="4671" width="9.140625" style="15" customWidth="1"/>
    <col min="4672" max="4672" width="75.421875" style="15" customWidth="1"/>
    <col min="4673" max="4673" width="45.28125" style="15" customWidth="1"/>
    <col min="4674" max="4916" width="9.140625" style="15" customWidth="1"/>
    <col min="4917" max="4917" width="4.421875" style="15" customWidth="1"/>
    <col min="4918" max="4918" width="11.57421875" style="15" customWidth="1"/>
    <col min="4919" max="4919" width="40.421875" style="15" customWidth="1"/>
    <col min="4920" max="4920" width="3.8515625" style="15" customWidth="1"/>
    <col min="4921" max="4921" width="8.57421875" style="15" customWidth="1"/>
    <col min="4922" max="4922" width="9.8515625" style="15" customWidth="1"/>
    <col min="4923" max="4923" width="13.8515625" style="15" customWidth="1"/>
    <col min="4924" max="4927" width="9.140625" style="15" customWidth="1"/>
    <col min="4928" max="4928" width="75.421875" style="15" customWidth="1"/>
    <col min="4929" max="4929" width="45.28125" style="15" customWidth="1"/>
    <col min="4930" max="5172" width="9.140625" style="15" customWidth="1"/>
    <col min="5173" max="5173" width="4.421875" style="15" customWidth="1"/>
    <col min="5174" max="5174" width="11.57421875" style="15" customWidth="1"/>
    <col min="5175" max="5175" width="40.421875" style="15" customWidth="1"/>
    <col min="5176" max="5176" width="3.8515625" style="15" customWidth="1"/>
    <col min="5177" max="5177" width="8.57421875" style="15" customWidth="1"/>
    <col min="5178" max="5178" width="9.8515625" style="15" customWidth="1"/>
    <col min="5179" max="5179" width="13.8515625" style="15" customWidth="1"/>
    <col min="5180" max="5183" width="9.140625" style="15" customWidth="1"/>
    <col min="5184" max="5184" width="75.421875" style="15" customWidth="1"/>
    <col min="5185" max="5185" width="45.28125" style="15" customWidth="1"/>
    <col min="5186" max="5428" width="9.140625" style="15" customWidth="1"/>
    <col min="5429" max="5429" width="4.421875" style="15" customWidth="1"/>
    <col min="5430" max="5430" width="11.57421875" style="15" customWidth="1"/>
    <col min="5431" max="5431" width="40.421875" style="15" customWidth="1"/>
    <col min="5432" max="5432" width="3.8515625" style="15" customWidth="1"/>
    <col min="5433" max="5433" width="8.57421875" style="15" customWidth="1"/>
    <col min="5434" max="5434" width="9.8515625" style="15" customWidth="1"/>
    <col min="5435" max="5435" width="13.8515625" style="15" customWidth="1"/>
    <col min="5436" max="5439" width="9.140625" style="15" customWidth="1"/>
    <col min="5440" max="5440" width="75.421875" style="15" customWidth="1"/>
    <col min="5441" max="5441" width="45.28125" style="15" customWidth="1"/>
    <col min="5442" max="5684" width="9.140625" style="15" customWidth="1"/>
    <col min="5685" max="5685" width="4.421875" style="15" customWidth="1"/>
    <col min="5686" max="5686" width="11.57421875" style="15" customWidth="1"/>
    <col min="5687" max="5687" width="40.421875" style="15" customWidth="1"/>
    <col min="5688" max="5688" width="3.8515625" style="15" customWidth="1"/>
    <col min="5689" max="5689" width="8.57421875" style="15" customWidth="1"/>
    <col min="5690" max="5690" width="9.8515625" style="15" customWidth="1"/>
    <col min="5691" max="5691" width="13.8515625" style="15" customWidth="1"/>
    <col min="5692" max="5695" width="9.140625" style="15" customWidth="1"/>
    <col min="5696" max="5696" width="75.421875" style="15" customWidth="1"/>
    <col min="5697" max="5697" width="45.28125" style="15" customWidth="1"/>
    <col min="5698" max="5940" width="9.140625" style="15" customWidth="1"/>
    <col min="5941" max="5941" width="4.421875" style="15" customWidth="1"/>
    <col min="5942" max="5942" width="11.57421875" style="15" customWidth="1"/>
    <col min="5943" max="5943" width="40.421875" style="15" customWidth="1"/>
    <col min="5944" max="5944" width="3.8515625" style="15" customWidth="1"/>
    <col min="5945" max="5945" width="8.57421875" style="15" customWidth="1"/>
    <col min="5946" max="5946" width="9.8515625" style="15" customWidth="1"/>
    <col min="5947" max="5947" width="13.8515625" style="15" customWidth="1"/>
    <col min="5948" max="5951" width="9.140625" style="15" customWidth="1"/>
    <col min="5952" max="5952" width="75.421875" style="15" customWidth="1"/>
    <col min="5953" max="5953" width="45.28125" style="15" customWidth="1"/>
    <col min="5954" max="6196" width="9.140625" style="15" customWidth="1"/>
    <col min="6197" max="6197" width="4.421875" style="15" customWidth="1"/>
    <col min="6198" max="6198" width="11.57421875" style="15" customWidth="1"/>
    <col min="6199" max="6199" width="40.421875" style="15" customWidth="1"/>
    <col min="6200" max="6200" width="3.8515625" style="15" customWidth="1"/>
    <col min="6201" max="6201" width="8.57421875" style="15" customWidth="1"/>
    <col min="6202" max="6202" width="9.8515625" style="15" customWidth="1"/>
    <col min="6203" max="6203" width="13.8515625" style="15" customWidth="1"/>
    <col min="6204" max="6207" width="9.140625" style="15" customWidth="1"/>
    <col min="6208" max="6208" width="75.421875" style="15" customWidth="1"/>
    <col min="6209" max="6209" width="45.28125" style="15" customWidth="1"/>
    <col min="6210" max="6452" width="9.140625" style="15" customWidth="1"/>
    <col min="6453" max="6453" width="4.421875" style="15" customWidth="1"/>
    <col min="6454" max="6454" width="11.57421875" style="15" customWidth="1"/>
    <col min="6455" max="6455" width="40.421875" style="15" customWidth="1"/>
    <col min="6456" max="6456" width="3.8515625" style="15" customWidth="1"/>
    <col min="6457" max="6457" width="8.57421875" style="15" customWidth="1"/>
    <col min="6458" max="6458" width="9.8515625" style="15" customWidth="1"/>
    <col min="6459" max="6459" width="13.8515625" style="15" customWidth="1"/>
    <col min="6460" max="6463" width="9.140625" style="15" customWidth="1"/>
    <col min="6464" max="6464" width="75.421875" style="15" customWidth="1"/>
    <col min="6465" max="6465" width="45.28125" style="15" customWidth="1"/>
    <col min="6466" max="6708" width="9.140625" style="15" customWidth="1"/>
    <col min="6709" max="6709" width="4.421875" style="15" customWidth="1"/>
    <col min="6710" max="6710" width="11.57421875" style="15" customWidth="1"/>
    <col min="6711" max="6711" width="40.421875" style="15" customWidth="1"/>
    <col min="6712" max="6712" width="3.8515625" style="15" customWidth="1"/>
    <col min="6713" max="6713" width="8.57421875" style="15" customWidth="1"/>
    <col min="6714" max="6714" width="9.8515625" style="15" customWidth="1"/>
    <col min="6715" max="6715" width="13.8515625" style="15" customWidth="1"/>
    <col min="6716" max="6719" width="9.140625" style="15" customWidth="1"/>
    <col min="6720" max="6720" width="75.421875" style="15" customWidth="1"/>
    <col min="6721" max="6721" width="45.28125" style="15" customWidth="1"/>
    <col min="6722" max="6964" width="9.140625" style="15" customWidth="1"/>
    <col min="6965" max="6965" width="4.421875" style="15" customWidth="1"/>
    <col min="6966" max="6966" width="11.57421875" style="15" customWidth="1"/>
    <col min="6967" max="6967" width="40.421875" style="15" customWidth="1"/>
    <col min="6968" max="6968" width="3.8515625" style="15" customWidth="1"/>
    <col min="6969" max="6969" width="8.57421875" style="15" customWidth="1"/>
    <col min="6970" max="6970" width="9.8515625" style="15" customWidth="1"/>
    <col min="6971" max="6971" width="13.8515625" style="15" customWidth="1"/>
    <col min="6972" max="6975" width="9.140625" style="15" customWidth="1"/>
    <col min="6976" max="6976" width="75.421875" style="15" customWidth="1"/>
    <col min="6977" max="6977" width="45.28125" style="15" customWidth="1"/>
    <col min="6978" max="7220" width="9.140625" style="15" customWidth="1"/>
    <col min="7221" max="7221" width="4.421875" style="15" customWidth="1"/>
    <col min="7222" max="7222" width="11.57421875" style="15" customWidth="1"/>
    <col min="7223" max="7223" width="40.421875" style="15" customWidth="1"/>
    <col min="7224" max="7224" width="3.8515625" style="15" customWidth="1"/>
    <col min="7225" max="7225" width="8.57421875" style="15" customWidth="1"/>
    <col min="7226" max="7226" width="9.8515625" style="15" customWidth="1"/>
    <col min="7227" max="7227" width="13.8515625" style="15" customWidth="1"/>
    <col min="7228" max="7231" width="9.140625" style="15" customWidth="1"/>
    <col min="7232" max="7232" width="75.421875" style="15" customWidth="1"/>
    <col min="7233" max="7233" width="45.28125" style="15" customWidth="1"/>
    <col min="7234" max="7476" width="9.140625" style="15" customWidth="1"/>
    <col min="7477" max="7477" width="4.421875" style="15" customWidth="1"/>
    <col min="7478" max="7478" width="11.57421875" style="15" customWidth="1"/>
    <col min="7479" max="7479" width="40.421875" style="15" customWidth="1"/>
    <col min="7480" max="7480" width="3.8515625" style="15" customWidth="1"/>
    <col min="7481" max="7481" width="8.57421875" style="15" customWidth="1"/>
    <col min="7482" max="7482" width="9.8515625" style="15" customWidth="1"/>
    <col min="7483" max="7483" width="13.8515625" style="15" customWidth="1"/>
    <col min="7484" max="7487" width="9.140625" style="15" customWidth="1"/>
    <col min="7488" max="7488" width="75.421875" style="15" customWidth="1"/>
    <col min="7489" max="7489" width="45.28125" style="15" customWidth="1"/>
    <col min="7490" max="7732" width="9.140625" style="15" customWidth="1"/>
    <col min="7733" max="7733" width="4.421875" style="15" customWidth="1"/>
    <col min="7734" max="7734" width="11.57421875" style="15" customWidth="1"/>
    <col min="7735" max="7735" width="40.421875" style="15" customWidth="1"/>
    <col min="7736" max="7736" width="3.8515625" style="15" customWidth="1"/>
    <col min="7737" max="7737" width="8.57421875" style="15" customWidth="1"/>
    <col min="7738" max="7738" width="9.8515625" style="15" customWidth="1"/>
    <col min="7739" max="7739" width="13.8515625" style="15" customWidth="1"/>
    <col min="7740" max="7743" width="9.140625" style="15" customWidth="1"/>
    <col min="7744" max="7744" width="75.421875" style="15" customWidth="1"/>
    <col min="7745" max="7745" width="45.28125" style="15" customWidth="1"/>
    <col min="7746" max="7988" width="9.140625" style="15" customWidth="1"/>
    <col min="7989" max="7989" width="4.421875" style="15" customWidth="1"/>
    <col min="7990" max="7990" width="11.57421875" style="15" customWidth="1"/>
    <col min="7991" max="7991" width="40.421875" style="15" customWidth="1"/>
    <col min="7992" max="7992" width="3.8515625" style="15" customWidth="1"/>
    <col min="7993" max="7993" width="8.57421875" style="15" customWidth="1"/>
    <col min="7994" max="7994" width="9.8515625" style="15" customWidth="1"/>
    <col min="7995" max="7995" width="13.8515625" style="15" customWidth="1"/>
    <col min="7996" max="7999" width="9.140625" style="15" customWidth="1"/>
    <col min="8000" max="8000" width="75.421875" style="15" customWidth="1"/>
    <col min="8001" max="8001" width="45.28125" style="15" customWidth="1"/>
    <col min="8002" max="8244" width="9.140625" style="15" customWidth="1"/>
    <col min="8245" max="8245" width="4.421875" style="15" customWidth="1"/>
    <col min="8246" max="8246" width="11.57421875" style="15" customWidth="1"/>
    <col min="8247" max="8247" width="40.421875" style="15" customWidth="1"/>
    <col min="8248" max="8248" width="3.8515625" style="15" customWidth="1"/>
    <col min="8249" max="8249" width="8.57421875" style="15" customWidth="1"/>
    <col min="8250" max="8250" width="9.8515625" style="15" customWidth="1"/>
    <col min="8251" max="8251" width="13.8515625" style="15" customWidth="1"/>
    <col min="8252" max="8255" width="9.140625" style="15" customWidth="1"/>
    <col min="8256" max="8256" width="75.421875" style="15" customWidth="1"/>
    <col min="8257" max="8257" width="45.28125" style="15" customWidth="1"/>
    <col min="8258" max="8500" width="9.140625" style="15" customWidth="1"/>
    <col min="8501" max="8501" width="4.421875" style="15" customWidth="1"/>
    <col min="8502" max="8502" width="11.57421875" style="15" customWidth="1"/>
    <col min="8503" max="8503" width="40.421875" style="15" customWidth="1"/>
    <col min="8504" max="8504" width="3.8515625" style="15" customWidth="1"/>
    <col min="8505" max="8505" width="8.57421875" style="15" customWidth="1"/>
    <col min="8506" max="8506" width="9.8515625" style="15" customWidth="1"/>
    <col min="8507" max="8507" width="13.8515625" style="15" customWidth="1"/>
    <col min="8508" max="8511" width="9.140625" style="15" customWidth="1"/>
    <col min="8512" max="8512" width="75.421875" style="15" customWidth="1"/>
    <col min="8513" max="8513" width="45.28125" style="15" customWidth="1"/>
    <col min="8514" max="8756" width="9.140625" style="15" customWidth="1"/>
    <col min="8757" max="8757" width="4.421875" style="15" customWidth="1"/>
    <col min="8758" max="8758" width="11.57421875" style="15" customWidth="1"/>
    <col min="8759" max="8759" width="40.421875" style="15" customWidth="1"/>
    <col min="8760" max="8760" width="3.8515625" style="15" customWidth="1"/>
    <col min="8761" max="8761" width="8.57421875" style="15" customWidth="1"/>
    <col min="8762" max="8762" width="9.8515625" style="15" customWidth="1"/>
    <col min="8763" max="8763" width="13.8515625" style="15" customWidth="1"/>
    <col min="8764" max="8767" width="9.140625" style="15" customWidth="1"/>
    <col min="8768" max="8768" width="75.421875" style="15" customWidth="1"/>
    <col min="8769" max="8769" width="45.28125" style="15" customWidth="1"/>
    <col min="8770" max="9012" width="9.140625" style="15" customWidth="1"/>
    <col min="9013" max="9013" width="4.421875" style="15" customWidth="1"/>
    <col min="9014" max="9014" width="11.57421875" style="15" customWidth="1"/>
    <col min="9015" max="9015" width="40.421875" style="15" customWidth="1"/>
    <col min="9016" max="9016" width="3.8515625" style="15" customWidth="1"/>
    <col min="9017" max="9017" width="8.57421875" style="15" customWidth="1"/>
    <col min="9018" max="9018" width="9.8515625" style="15" customWidth="1"/>
    <col min="9019" max="9019" width="13.8515625" style="15" customWidth="1"/>
    <col min="9020" max="9023" width="9.140625" style="15" customWidth="1"/>
    <col min="9024" max="9024" width="75.421875" style="15" customWidth="1"/>
    <col min="9025" max="9025" width="45.28125" style="15" customWidth="1"/>
    <col min="9026" max="9268" width="9.140625" style="15" customWidth="1"/>
    <col min="9269" max="9269" width="4.421875" style="15" customWidth="1"/>
    <col min="9270" max="9270" width="11.57421875" style="15" customWidth="1"/>
    <col min="9271" max="9271" width="40.421875" style="15" customWidth="1"/>
    <col min="9272" max="9272" width="3.8515625" style="15" customWidth="1"/>
    <col min="9273" max="9273" width="8.57421875" style="15" customWidth="1"/>
    <col min="9274" max="9274" width="9.8515625" style="15" customWidth="1"/>
    <col min="9275" max="9275" width="13.8515625" style="15" customWidth="1"/>
    <col min="9276" max="9279" width="9.140625" style="15" customWidth="1"/>
    <col min="9280" max="9280" width="75.421875" style="15" customWidth="1"/>
    <col min="9281" max="9281" width="45.28125" style="15" customWidth="1"/>
    <col min="9282" max="9524" width="9.140625" style="15" customWidth="1"/>
    <col min="9525" max="9525" width="4.421875" style="15" customWidth="1"/>
    <col min="9526" max="9526" width="11.57421875" style="15" customWidth="1"/>
    <col min="9527" max="9527" width="40.421875" style="15" customWidth="1"/>
    <col min="9528" max="9528" width="3.8515625" style="15" customWidth="1"/>
    <col min="9529" max="9529" width="8.57421875" style="15" customWidth="1"/>
    <col min="9530" max="9530" width="9.8515625" style="15" customWidth="1"/>
    <col min="9531" max="9531" width="13.8515625" style="15" customWidth="1"/>
    <col min="9532" max="9535" width="9.140625" style="15" customWidth="1"/>
    <col min="9536" max="9536" width="75.421875" style="15" customWidth="1"/>
    <col min="9537" max="9537" width="45.28125" style="15" customWidth="1"/>
    <col min="9538" max="9780" width="9.140625" style="15" customWidth="1"/>
    <col min="9781" max="9781" width="4.421875" style="15" customWidth="1"/>
    <col min="9782" max="9782" width="11.57421875" style="15" customWidth="1"/>
    <col min="9783" max="9783" width="40.421875" style="15" customWidth="1"/>
    <col min="9784" max="9784" width="3.8515625" style="15" customWidth="1"/>
    <col min="9785" max="9785" width="8.57421875" style="15" customWidth="1"/>
    <col min="9786" max="9786" width="9.8515625" style="15" customWidth="1"/>
    <col min="9787" max="9787" width="13.8515625" style="15" customWidth="1"/>
    <col min="9788" max="9791" width="9.140625" style="15" customWidth="1"/>
    <col min="9792" max="9792" width="75.421875" style="15" customWidth="1"/>
    <col min="9793" max="9793" width="45.28125" style="15" customWidth="1"/>
    <col min="9794" max="10036" width="9.140625" style="15" customWidth="1"/>
    <col min="10037" max="10037" width="4.421875" style="15" customWidth="1"/>
    <col min="10038" max="10038" width="11.57421875" style="15" customWidth="1"/>
    <col min="10039" max="10039" width="40.421875" style="15" customWidth="1"/>
    <col min="10040" max="10040" width="3.8515625" style="15" customWidth="1"/>
    <col min="10041" max="10041" width="8.57421875" style="15" customWidth="1"/>
    <col min="10042" max="10042" width="9.8515625" style="15" customWidth="1"/>
    <col min="10043" max="10043" width="13.8515625" style="15" customWidth="1"/>
    <col min="10044" max="10047" width="9.140625" style="15" customWidth="1"/>
    <col min="10048" max="10048" width="75.421875" style="15" customWidth="1"/>
    <col min="10049" max="10049" width="45.28125" style="15" customWidth="1"/>
    <col min="10050" max="10292" width="9.140625" style="15" customWidth="1"/>
    <col min="10293" max="10293" width="4.421875" style="15" customWidth="1"/>
    <col min="10294" max="10294" width="11.57421875" style="15" customWidth="1"/>
    <col min="10295" max="10295" width="40.421875" style="15" customWidth="1"/>
    <col min="10296" max="10296" width="3.8515625" style="15" customWidth="1"/>
    <col min="10297" max="10297" width="8.57421875" style="15" customWidth="1"/>
    <col min="10298" max="10298" width="9.8515625" style="15" customWidth="1"/>
    <col min="10299" max="10299" width="13.8515625" style="15" customWidth="1"/>
    <col min="10300" max="10303" width="9.140625" style="15" customWidth="1"/>
    <col min="10304" max="10304" width="75.421875" style="15" customWidth="1"/>
    <col min="10305" max="10305" width="45.28125" style="15" customWidth="1"/>
    <col min="10306" max="10548" width="9.140625" style="15" customWidth="1"/>
    <col min="10549" max="10549" width="4.421875" style="15" customWidth="1"/>
    <col min="10550" max="10550" width="11.57421875" style="15" customWidth="1"/>
    <col min="10551" max="10551" width="40.421875" style="15" customWidth="1"/>
    <col min="10552" max="10552" width="3.8515625" style="15" customWidth="1"/>
    <col min="10553" max="10553" width="8.57421875" style="15" customWidth="1"/>
    <col min="10554" max="10554" width="9.8515625" style="15" customWidth="1"/>
    <col min="10555" max="10555" width="13.8515625" style="15" customWidth="1"/>
    <col min="10556" max="10559" width="9.140625" style="15" customWidth="1"/>
    <col min="10560" max="10560" width="75.421875" style="15" customWidth="1"/>
    <col min="10561" max="10561" width="45.28125" style="15" customWidth="1"/>
    <col min="10562" max="10804" width="9.140625" style="15" customWidth="1"/>
    <col min="10805" max="10805" width="4.421875" style="15" customWidth="1"/>
    <col min="10806" max="10806" width="11.57421875" style="15" customWidth="1"/>
    <col min="10807" max="10807" width="40.421875" style="15" customWidth="1"/>
    <col min="10808" max="10808" width="3.8515625" style="15" customWidth="1"/>
    <col min="10809" max="10809" width="8.57421875" style="15" customWidth="1"/>
    <col min="10810" max="10810" width="9.8515625" style="15" customWidth="1"/>
    <col min="10811" max="10811" width="13.8515625" style="15" customWidth="1"/>
    <col min="10812" max="10815" width="9.140625" style="15" customWidth="1"/>
    <col min="10816" max="10816" width="75.421875" style="15" customWidth="1"/>
    <col min="10817" max="10817" width="45.28125" style="15" customWidth="1"/>
    <col min="10818" max="11060" width="9.140625" style="15" customWidth="1"/>
    <col min="11061" max="11061" width="4.421875" style="15" customWidth="1"/>
    <col min="11062" max="11062" width="11.57421875" style="15" customWidth="1"/>
    <col min="11063" max="11063" width="40.421875" style="15" customWidth="1"/>
    <col min="11064" max="11064" width="3.8515625" style="15" customWidth="1"/>
    <col min="11065" max="11065" width="8.57421875" style="15" customWidth="1"/>
    <col min="11066" max="11066" width="9.8515625" style="15" customWidth="1"/>
    <col min="11067" max="11067" width="13.8515625" style="15" customWidth="1"/>
    <col min="11068" max="11071" width="9.140625" style="15" customWidth="1"/>
    <col min="11072" max="11072" width="75.421875" style="15" customWidth="1"/>
    <col min="11073" max="11073" width="45.28125" style="15" customWidth="1"/>
    <col min="11074" max="11316" width="9.140625" style="15" customWidth="1"/>
    <col min="11317" max="11317" width="4.421875" style="15" customWidth="1"/>
    <col min="11318" max="11318" width="11.57421875" style="15" customWidth="1"/>
    <col min="11319" max="11319" width="40.421875" style="15" customWidth="1"/>
    <col min="11320" max="11320" width="3.8515625" style="15" customWidth="1"/>
    <col min="11321" max="11321" width="8.57421875" style="15" customWidth="1"/>
    <col min="11322" max="11322" width="9.8515625" style="15" customWidth="1"/>
    <col min="11323" max="11323" width="13.8515625" style="15" customWidth="1"/>
    <col min="11324" max="11327" width="9.140625" style="15" customWidth="1"/>
    <col min="11328" max="11328" width="75.421875" style="15" customWidth="1"/>
    <col min="11329" max="11329" width="45.28125" style="15" customWidth="1"/>
    <col min="11330" max="11572" width="9.140625" style="15" customWidth="1"/>
    <col min="11573" max="11573" width="4.421875" style="15" customWidth="1"/>
    <col min="11574" max="11574" width="11.57421875" style="15" customWidth="1"/>
    <col min="11575" max="11575" width="40.421875" style="15" customWidth="1"/>
    <col min="11576" max="11576" width="3.8515625" style="15" customWidth="1"/>
    <col min="11577" max="11577" width="8.57421875" style="15" customWidth="1"/>
    <col min="11578" max="11578" width="9.8515625" style="15" customWidth="1"/>
    <col min="11579" max="11579" width="13.8515625" style="15" customWidth="1"/>
    <col min="11580" max="11583" width="9.140625" style="15" customWidth="1"/>
    <col min="11584" max="11584" width="75.421875" style="15" customWidth="1"/>
    <col min="11585" max="11585" width="45.28125" style="15" customWidth="1"/>
    <col min="11586" max="11828" width="9.140625" style="15" customWidth="1"/>
    <col min="11829" max="11829" width="4.421875" style="15" customWidth="1"/>
    <col min="11830" max="11830" width="11.57421875" style="15" customWidth="1"/>
    <col min="11831" max="11831" width="40.421875" style="15" customWidth="1"/>
    <col min="11832" max="11832" width="3.8515625" style="15" customWidth="1"/>
    <col min="11833" max="11833" width="8.57421875" style="15" customWidth="1"/>
    <col min="11834" max="11834" width="9.8515625" style="15" customWidth="1"/>
    <col min="11835" max="11835" width="13.8515625" style="15" customWidth="1"/>
    <col min="11836" max="11839" width="9.140625" style="15" customWidth="1"/>
    <col min="11840" max="11840" width="75.421875" style="15" customWidth="1"/>
    <col min="11841" max="11841" width="45.28125" style="15" customWidth="1"/>
    <col min="11842" max="12084" width="9.140625" style="15" customWidth="1"/>
    <col min="12085" max="12085" width="4.421875" style="15" customWidth="1"/>
    <col min="12086" max="12086" width="11.57421875" style="15" customWidth="1"/>
    <col min="12087" max="12087" width="40.421875" style="15" customWidth="1"/>
    <col min="12088" max="12088" width="3.8515625" style="15" customWidth="1"/>
    <col min="12089" max="12089" width="8.57421875" style="15" customWidth="1"/>
    <col min="12090" max="12090" width="9.8515625" style="15" customWidth="1"/>
    <col min="12091" max="12091" width="13.8515625" style="15" customWidth="1"/>
    <col min="12092" max="12095" width="9.140625" style="15" customWidth="1"/>
    <col min="12096" max="12096" width="75.421875" style="15" customWidth="1"/>
    <col min="12097" max="12097" width="45.28125" style="15" customWidth="1"/>
    <col min="12098" max="12340" width="9.140625" style="15" customWidth="1"/>
    <col min="12341" max="12341" width="4.421875" style="15" customWidth="1"/>
    <col min="12342" max="12342" width="11.57421875" style="15" customWidth="1"/>
    <col min="12343" max="12343" width="40.421875" style="15" customWidth="1"/>
    <col min="12344" max="12344" width="3.8515625" style="15" customWidth="1"/>
    <col min="12345" max="12345" width="8.57421875" style="15" customWidth="1"/>
    <col min="12346" max="12346" width="9.8515625" style="15" customWidth="1"/>
    <col min="12347" max="12347" width="13.8515625" style="15" customWidth="1"/>
    <col min="12348" max="12351" width="9.140625" style="15" customWidth="1"/>
    <col min="12352" max="12352" width="75.421875" style="15" customWidth="1"/>
    <col min="12353" max="12353" width="45.28125" style="15" customWidth="1"/>
    <col min="12354" max="12596" width="9.140625" style="15" customWidth="1"/>
    <col min="12597" max="12597" width="4.421875" style="15" customWidth="1"/>
    <col min="12598" max="12598" width="11.57421875" style="15" customWidth="1"/>
    <col min="12599" max="12599" width="40.421875" style="15" customWidth="1"/>
    <col min="12600" max="12600" width="3.8515625" style="15" customWidth="1"/>
    <col min="12601" max="12601" width="8.57421875" style="15" customWidth="1"/>
    <col min="12602" max="12602" width="9.8515625" style="15" customWidth="1"/>
    <col min="12603" max="12603" width="13.8515625" style="15" customWidth="1"/>
    <col min="12604" max="12607" width="9.140625" style="15" customWidth="1"/>
    <col min="12608" max="12608" width="75.421875" style="15" customWidth="1"/>
    <col min="12609" max="12609" width="45.28125" style="15" customWidth="1"/>
    <col min="12610" max="12852" width="9.140625" style="15" customWidth="1"/>
    <col min="12853" max="12853" width="4.421875" style="15" customWidth="1"/>
    <col min="12854" max="12854" width="11.57421875" style="15" customWidth="1"/>
    <col min="12855" max="12855" width="40.421875" style="15" customWidth="1"/>
    <col min="12856" max="12856" width="3.8515625" style="15" customWidth="1"/>
    <col min="12857" max="12857" width="8.57421875" style="15" customWidth="1"/>
    <col min="12858" max="12858" width="9.8515625" style="15" customWidth="1"/>
    <col min="12859" max="12859" width="13.8515625" style="15" customWidth="1"/>
    <col min="12860" max="12863" width="9.140625" style="15" customWidth="1"/>
    <col min="12864" max="12864" width="75.421875" style="15" customWidth="1"/>
    <col min="12865" max="12865" width="45.28125" style="15" customWidth="1"/>
    <col min="12866" max="13108" width="9.140625" style="15" customWidth="1"/>
    <col min="13109" max="13109" width="4.421875" style="15" customWidth="1"/>
    <col min="13110" max="13110" width="11.57421875" style="15" customWidth="1"/>
    <col min="13111" max="13111" width="40.421875" style="15" customWidth="1"/>
    <col min="13112" max="13112" width="3.8515625" style="15" customWidth="1"/>
    <col min="13113" max="13113" width="8.57421875" style="15" customWidth="1"/>
    <col min="13114" max="13114" width="9.8515625" style="15" customWidth="1"/>
    <col min="13115" max="13115" width="13.8515625" style="15" customWidth="1"/>
    <col min="13116" max="13119" width="9.140625" style="15" customWidth="1"/>
    <col min="13120" max="13120" width="75.421875" style="15" customWidth="1"/>
    <col min="13121" max="13121" width="45.28125" style="15" customWidth="1"/>
    <col min="13122" max="13364" width="9.140625" style="15" customWidth="1"/>
    <col min="13365" max="13365" width="4.421875" style="15" customWidth="1"/>
    <col min="13366" max="13366" width="11.57421875" style="15" customWidth="1"/>
    <col min="13367" max="13367" width="40.421875" style="15" customWidth="1"/>
    <col min="13368" max="13368" width="3.8515625" style="15" customWidth="1"/>
    <col min="13369" max="13369" width="8.57421875" style="15" customWidth="1"/>
    <col min="13370" max="13370" width="9.8515625" style="15" customWidth="1"/>
    <col min="13371" max="13371" width="13.8515625" style="15" customWidth="1"/>
    <col min="13372" max="13375" width="9.140625" style="15" customWidth="1"/>
    <col min="13376" max="13376" width="75.421875" style="15" customWidth="1"/>
    <col min="13377" max="13377" width="45.28125" style="15" customWidth="1"/>
    <col min="13378" max="13620" width="9.140625" style="15" customWidth="1"/>
    <col min="13621" max="13621" width="4.421875" style="15" customWidth="1"/>
    <col min="13622" max="13622" width="11.57421875" style="15" customWidth="1"/>
    <col min="13623" max="13623" width="40.421875" style="15" customWidth="1"/>
    <col min="13624" max="13624" width="3.8515625" style="15" customWidth="1"/>
    <col min="13625" max="13625" width="8.57421875" style="15" customWidth="1"/>
    <col min="13626" max="13626" width="9.8515625" style="15" customWidth="1"/>
    <col min="13627" max="13627" width="13.8515625" style="15" customWidth="1"/>
    <col min="13628" max="13631" width="9.140625" style="15" customWidth="1"/>
    <col min="13632" max="13632" width="75.421875" style="15" customWidth="1"/>
    <col min="13633" max="13633" width="45.28125" style="15" customWidth="1"/>
    <col min="13634" max="13876" width="9.140625" style="15" customWidth="1"/>
    <col min="13877" max="13877" width="4.421875" style="15" customWidth="1"/>
    <col min="13878" max="13878" width="11.57421875" style="15" customWidth="1"/>
    <col min="13879" max="13879" width="40.421875" style="15" customWidth="1"/>
    <col min="13880" max="13880" width="3.8515625" style="15" customWidth="1"/>
    <col min="13881" max="13881" width="8.57421875" style="15" customWidth="1"/>
    <col min="13882" max="13882" width="9.8515625" style="15" customWidth="1"/>
    <col min="13883" max="13883" width="13.8515625" style="15" customWidth="1"/>
    <col min="13884" max="13887" width="9.140625" style="15" customWidth="1"/>
    <col min="13888" max="13888" width="75.421875" style="15" customWidth="1"/>
    <col min="13889" max="13889" width="45.28125" style="15" customWidth="1"/>
    <col min="13890" max="14132" width="9.140625" style="15" customWidth="1"/>
    <col min="14133" max="14133" width="4.421875" style="15" customWidth="1"/>
    <col min="14134" max="14134" width="11.57421875" style="15" customWidth="1"/>
    <col min="14135" max="14135" width="40.421875" style="15" customWidth="1"/>
    <col min="14136" max="14136" width="3.8515625" style="15" customWidth="1"/>
    <col min="14137" max="14137" width="8.57421875" style="15" customWidth="1"/>
    <col min="14138" max="14138" width="9.8515625" style="15" customWidth="1"/>
    <col min="14139" max="14139" width="13.8515625" style="15" customWidth="1"/>
    <col min="14140" max="14143" width="9.140625" style="15" customWidth="1"/>
    <col min="14144" max="14144" width="75.421875" style="15" customWidth="1"/>
    <col min="14145" max="14145" width="45.28125" style="15" customWidth="1"/>
    <col min="14146" max="14388" width="9.140625" style="15" customWidth="1"/>
    <col min="14389" max="14389" width="4.421875" style="15" customWidth="1"/>
    <col min="14390" max="14390" width="11.57421875" style="15" customWidth="1"/>
    <col min="14391" max="14391" width="40.421875" style="15" customWidth="1"/>
    <col min="14392" max="14392" width="3.8515625" style="15" customWidth="1"/>
    <col min="14393" max="14393" width="8.57421875" style="15" customWidth="1"/>
    <col min="14394" max="14394" width="9.8515625" style="15" customWidth="1"/>
    <col min="14395" max="14395" width="13.8515625" style="15" customWidth="1"/>
    <col min="14396" max="14399" width="9.140625" style="15" customWidth="1"/>
    <col min="14400" max="14400" width="75.421875" style="15" customWidth="1"/>
    <col min="14401" max="14401" width="45.28125" style="15" customWidth="1"/>
    <col min="14402" max="14644" width="9.140625" style="15" customWidth="1"/>
    <col min="14645" max="14645" width="4.421875" style="15" customWidth="1"/>
    <col min="14646" max="14646" width="11.57421875" style="15" customWidth="1"/>
    <col min="14647" max="14647" width="40.421875" style="15" customWidth="1"/>
    <col min="14648" max="14648" width="3.8515625" style="15" customWidth="1"/>
    <col min="14649" max="14649" width="8.57421875" style="15" customWidth="1"/>
    <col min="14650" max="14650" width="9.8515625" style="15" customWidth="1"/>
    <col min="14651" max="14651" width="13.8515625" style="15" customWidth="1"/>
    <col min="14652" max="14655" width="9.140625" style="15" customWidth="1"/>
    <col min="14656" max="14656" width="75.421875" style="15" customWidth="1"/>
    <col min="14657" max="14657" width="45.28125" style="15" customWidth="1"/>
    <col min="14658" max="14900" width="9.140625" style="15" customWidth="1"/>
    <col min="14901" max="14901" width="4.421875" style="15" customWidth="1"/>
    <col min="14902" max="14902" width="11.57421875" style="15" customWidth="1"/>
    <col min="14903" max="14903" width="40.421875" style="15" customWidth="1"/>
    <col min="14904" max="14904" width="3.8515625" style="15" customWidth="1"/>
    <col min="14905" max="14905" width="8.57421875" style="15" customWidth="1"/>
    <col min="14906" max="14906" width="9.8515625" style="15" customWidth="1"/>
    <col min="14907" max="14907" width="13.8515625" style="15" customWidth="1"/>
    <col min="14908" max="14911" width="9.140625" style="15" customWidth="1"/>
    <col min="14912" max="14912" width="75.421875" style="15" customWidth="1"/>
    <col min="14913" max="14913" width="45.28125" style="15" customWidth="1"/>
    <col min="14914" max="15156" width="9.140625" style="15" customWidth="1"/>
    <col min="15157" max="15157" width="4.421875" style="15" customWidth="1"/>
    <col min="15158" max="15158" width="11.57421875" style="15" customWidth="1"/>
    <col min="15159" max="15159" width="40.421875" style="15" customWidth="1"/>
    <col min="15160" max="15160" width="3.8515625" style="15" customWidth="1"/>
    <col min="15161" max="15161" width="8.57421875" style="15" customWidth="1"/>
    <col min="15162" max="15162" width="9.8515625" style="15" customWidth="1"/>
    <col min="15163" max="15163" width="13.8515625" style="15" customWidth="1"/>
    <col min="15164" max="15167" width="9.140625" style="15" customWidth="1"/>
    <col min="15168" max="15168" width="75.421875" style="15" customWidth="1"/>
    <col min="15169" max="15169" width="45.28125" style="15" customWidth="1"/>
    <col min="15170" max="15412" width="9.140625" style="15" customWidth="1"/>
    <col min="15413" max="15413" width="4.421875" style="15" customWidth="1"/>
    <col min="15414" max="15414" width="11.57421875" style="15" customWidth="1"/>
    <col min="15415" max="15415" width="40.421875" style="15" customWidth="1"/>
    <col min="15416" max="15416" width="3.8515625" style="15" customWidth="1"/>
    <col min="15417" max="15417" width="8.57421875" style="15" customWidth="1"/>
    <col min="15418" max="15418" width="9.8515625" style="15" customWidth="1"/>
    <col min="15419" max="15419" width="13.8515625" style="15" customWidth="1"/>
    <col min="15420" max="15423" width="9.140625" style="15" customWidth="1"/>
    <col min="15424" max="15424" width="75.421875" style="15" customWidth="1"/>
    <col min="15425" max="15425" width="45.28125" style="15" customWidth="1"/>
    <col min="15426" max="15668" width="9.140625" style="15" customWidth="1"/>
    <col min="15669" max="15669" width="4.421875" style="15" customWidth="1"/>
    <col min="15670" max="15670" width="11.57421875" style="15" customWidth="1"/>
    <col min="15671" max="15671" width="40.421875" style="15" customWidth="1"/>
    <col min="15672" max="15672" width="3.8515625" style="15" customWidth="1"/>
    <col min="15673" max="15673" width="8.57421875" style="15" customWidth="1"/>
    <col min="15674" max="15674" width="9.8515625" style="15" customWidth="1"/>
    <col min="15675" max="15675" width="13.8515625" style="15" customWidth="1"/>
    <col min="15676" max="15679" width="9.140625" style="15" customWidth="1"/>
    <col min="15680" max="15680" width="75.421875" style="15" customWidth="1"/>
    <col min="15681" max="15681" width="45.28125" style="15" customWidth="1"/>
    <col min="15682" max="15924" width="9.140625" style="15" customWidth="1"/>
    <col min="15925" max="15925" width="4.421875" style="15" customWidth="1"/>
    <col min="15926" max="15926" width="11.57421875" style="15" customWidth="1"/>
    <col min="15927" max="15927" width="40.421875" style="15" customWidth="1"/>
    <col min="15928" max="15928" width="3.8515625" style="15" customWidth="1"/>
    <col min="15929" max="15929" width="8.57421875" style="15" customWidth="1"/>
    <col min="15930" max="15930" width="9.8515625" style="15" customWidth="1"/>
    <col min="15931" max="15931" width="13.8515625" style="15" customWidth="1"/>
    <col min="15932" max="15935" width="9.140625" style="15" customWidth="1"/>
    <col min="15936" max="15936" width="75.421875" style="15" customWidth="1"/>
    <col min="15937" max="15937" width="45.28125" style="15" customWidth="1"/>
    <col min="15938" max="16384" width="9.140625" style="15" customWidth="1"/>
  </cols>
  <sheetData>
    <row r="1" spans="1:7" ht="15.75">
      <c r="A1" s="875" t="s">
        <v>5359</v>
      </c>
      <c r="B1" s="875"/>
      <c r="C1" s="875"/>
      <c r="D1" s="875"/>
      <c r="E1" s="875"/>
      <c r="F1" s="875"/>
      <c r="G1" s="875"/>
    </row>
    <row r="2" spans="1:7" ht="14.25" customHeight="1" thickBot="1">
      <c r="A2" s="16"/>
      <c r="B2" s="17"/>
      <c r="C2" s="18"/>
      <c r="D2" s="18"/>
      <c r="E2" s="19"/>
      <c r="F2" s="18"/>
      <c r="G2" s="18"/>
    </row>
    <row r="3" spans="1:7" ht="13.5" thickTop="1">
      <c r="A3" s="876" t="s">
        <v>9</v>
      </c>
      <c r="B3" s="877"/>
      <c r="C3" s="20" t="s">
        <v>5351</v>
      </c>
      <c r="D3" s="21"/>
      <c r="E3" s="22" t="s">
        <v>10</v>
      </c>
      <c r="F3" s="23" t="s">
        <v>2911</v>
      </c>
      <c r="G3" s="24"/>
    </row>
    <row r="4" spans="1:7" ht="13.5" thickBot="1">
      <c r="A4" s="878" t="s">
        <v>11</v>
      </c>
      <c r="B4" s="879"/>
      <c r="C4" s="25" t="s">
        <v>5350</v>
      </c>
      <c r="D4" s="26"/>
      <c r="E4" s="880" t="s">
        <v>2912</v>
      </c>
      <c r="F4" s="881"/>
      <c r="G4" s="882"/>
    </row>
    <row r="5" spans="1:7" ht="13.5" thickTop="1">
      <c r="A5" s="27"/>
      <c r="B5" s="16"/>
      <c r="C5" s="16"/>
      <c r="D5" s="16"/>
      <c r="E5" s="28"/>
      <c r="F5" s="16"/>
      <c r="G5" s="29"/>
    </row>
    <row r="6" spans="1:7" ht="15">
      <c r="A6" s="30" t="s">
        <v>12</v>
      </c>
      <c r="B6" s="31" t="s">
        <v>13</v>
      </c>
      <c r="C6" s="31" t="s">
        <v>14</v>
      </c>
      <c r="D6" s="31" t="s">
        <v>15</v>
      </c>
      <c r="E6" s="32" t="s">
        <v>16</v>
      </c>
      <c r="F6" s="31" t="s">
        <v>17</v>
      </c>
      <c r="G6" s="33" t="s">
        <v>18</v>
      </c>
    </row>
    <row r="7" spans="1:7" ht="15">
      <c r="A7" s="41" t="s">
        <v>21</v>
      </c>
      <c r="B7" s="42" t="s">
        <v>34</v>
      </c>
      <c r="C7" s="43" t="s">
        <v>65</v>
      </c>
      <c r="D7" s="44"/>
      <c r="E7" s="45"/>
      <c r="F7" s="45"/>
      <c r="G7" s="46"/>
    </row>
    <row r="8" spans="1:7" s="718" customFormat="1" ht="15">
      <c r="A8" s="48">
        <v>1</v>
      </c>
      <c r="B8" s="49" t="s">
        <v>2915</v>
      </c>
      <c r="C8" s="50" t="s">
        <v>2916</v>
      </c>
      <c r="D8" s="51" t="s">
        <v>549</v>
      </c>
      <c r="E8" s="52">
        <v>1</v>
      </c>
      <c r="F8" s="697">
        <v>0</v>
      </c>
      <c r="G8" s="53">
        <f>E8*F8</f>
        <v>0</v>
      </c>
    </row>
    <row r="9" spans="1:7" s="718" customFormat="1" ht="15">
      <c r="A9" s="55"/>
      <c r="B9" s="56"/>
      <c r="C9" s="1003" t="s">
        <v>2913</v>
      </c>
      <c r="D9" s="1004"/>
      <c r="E9" s="719">
        <v>0</v>
      </c>
      <c r="F9" s="720"/>
      <c r="G9" s="721"/>
    </row>
    <row r="10" spans="1:7" s="718" customFormat="1" ht="15">
      <c r="A10" s="55"/>
      <c r="B10" s="56"/>
      <c r="C10" s="1003" t="s">
        <v>2914</v>
      </c>
      <c r="D10" s="1004"/>
      <c r="E10" s="719">
        <v>1</v>
      </c>
      <c r="F10" s="720"/>
      <c r="G10" s="721"/>
    </row>
    <row r="11" spans="1:7" ht="15">
      <c r="A11" s="48">
        <v>2</v>
      </c>
      <c r="B11" s="49" t="s">
        <v>2917</v>
      </c>
      <c r="C11" s="50" t="s">
        <v>2918</v>
      </c>
      <c r="D11" s="51" t="s">
        <v>206</v>
      </c>
      <c r="E11" s="52">
        <v>50</v>
      </c>
      <c r="F11" s="697">
        <v>0</v>
      </c>
      <c r="G11" s="53">
        <f>E11*F11</f>
        <v>0</v>
      </c>
    </row>
    <row r="12" spans="1:7" ht="15">
      <c r="A12" s="55"/>
      <c r="B12" s="56"/>
      <c r="C12" s="867" t="s">
        <v>2919</v>
      </c>
      <c r="D12" s="868"/>
      <c r="E12" s="57">
        <v>0</v>
      </c>
      <c r="F12" s="58"/>
      <c r="G12" s="59"/>
    </row>
    <row r="13" spans="1:7" ht="15">
      <c r="A13" s="55"/>
      <c r="B13" s="56"/>
      <c r="C13" s="867" t="s">
        <v>2920</v>
      </c>
      <c r="D13" s="868"/>
      <c r="E13" s="57">
        <v>50</v>
      </c>
      <c r="F13" s="58"/>
      <c r="G13" s="59"/>
    </row>
    <row r="14" spans="1:7" ht="15">
      <c r="A14" s="48">
        <v>3</v>
      </c>
      <c r="B14" s="49" t="s">
        <v>2921</v>
      </c>
      <c r="C14" s="50" t="s">
        <v>2922</v>
      </c>
      <c r="D14" s="51" t="s">
        <v>206</v>
      </c>
      <c r="E14" s="52">
        <v>50</v>
      </c>
      <c r="F14" s="697">
        <v>0</v>
      </c>
      <c r="G14" s="53">
        <f>E14*F14</f>
        <v>0</v>
      </c>
    </row>
    <row r="15" spans="1:7" ht="15">
      <c r="A15" s="55"/>
      <c r="B15" s="56"/>
      <c r="C15" s="867" t="s">
        <v>2923</v>
      </c>
      <c r="D15" s="868"/>
      <c r="E15" s="57">
        <v>0</v>
      </c>
      <c r="F15" s="58"/>
      <c r="G15" s="59"/>
    </row>
    <row r="16" spans="1:7" ht="15">
      <c r="A16" s="55"/>
      <c r="B16" s="56"/>
      <c r="C16" s="867" t="s">
        <v>2920</v>
      </c>
      <c r="D16" s="868"/>
      <c r="E16" s="57">
        <v>50</v>
      </c>
      <c r="F16" s="58"/>
      <c r="G16" s="59"/>
    </row>
    <row r="17" spans="1:7" ht="15">
      <c r="A17" s="48">
        <v>4</v>
      </c>
      <c r="B17" s="49" t="s">
        <v>2924</v>
      </c>
      <c r="C17" s="50" t="s">
        <v>2925</v>
      </c>
      <c r="D17" s="51" t="s">
        <v>206</v>
      </c>
      <c r="E17" s="52">
        <v>100</v>
      </c>
      <c r="F17" s="697">
        <v>0</v>
      </c>
      <c r="G17" s="53">
        <f>E17*F17</f>
        <v>0</v>
      </c>
    </row>
    <row r="18" spans="1:7" ht="15">
      <c r="A18" s="55"/>
      <c r="B18" s="56"/>
      <c r="C18" s="867" t="s">
        <v>2926</v>
      </c>
      <c r="D18" s="868"/>
      <c r="E18" s="57">
        <v>0</v>
      </c>
      <c r="F18" s="58"/>
      <c r="G18" s="59"/>
    </row>
    <row r="19" spans="1:7" ht="15">
      <c r="A19" s="55"/>
      <c r="B19" s="56"/>
      <c r="C19" s="867" t="s">
        <v>5380</v>
      </c>
      <c r="D19" s="868"/>
      <c r="E19" s="57">
        <v>100</v>
      </c>
      <c r="F19" s="58"/>
      <c r="G19" s="59"/>
    </row>
    <row r="20" spans="1:7" ht="15">
      <c r="A20" s="48">
        <v>5</v>
      </c>
      <c r="B20" s="49" t="s">
        <v>2927</v>
      </c>
      <c r="C20" s="50" t="s">
        <v>2928</v>
      </c>
      <c r="D20" s="51" t="s">
        <v>75</v>
      </c>
      <c r="E20" s="52">
        <v>68</v>
      </c>
      <c r="F20" s="697">
        <v>0</v>
      </c>
      <c r="G20" s="53">
        <f>E20*F20</f>
        <v>0</v>
      </c>
    </row>
    <row r="21" spans="1:7" ht="15">
      <c r="A21" s="55"/>
      <c r="B21" s="56"/>
      <c r="C21" s="867" t="s">
        <v>2929</v>
      </c>
      <c r="D21" s="868"/>
      <c r="E21" s="57">
        <v>0</v>
      </c>
      <c r="F21" s="58"/>
      <c r="G21" s="59"/>
    </row>
    <row r="22" spans="1:7" ht="15">
      <c r="A22" s="55"/>
      <c r="B22" s="56"/>
      <c r="C22" s="867" t="s">
        <v>2930</v>
      </c>
      <c r="D22" s="868"/>
      <c r="E22" s="57">
        <v>68</v>
      </c>
      <c r="F22" s="58"/>
      <c r="G22" s="59"/>
    </row>
    <row r="23" spans="1:7" ht="15">
      <c r="A23" s="48">
        <v>6</v>
      </c>
      <c r="B23" s="49" t="s">
        <v>2826</v>
      </c>
      <c r="C23" s="50" t="s">
        <v>2827</v>
      </c>
      <c r="D23" s="51" t="s">
        <v>75</v>
      </c>
      <c r="E23" s="52">
        <v>20.4825</v>
      </c>
      <c r="F23" s="697">
        <v>0</v>
      </c>
      <c r="G23" s="53">
        <f>E23*F23</f>
        <v>0</v>
      </c>
    </row>
    <row r="24" spans="1:7" ht="15">
      <c r="A24" s="55"/>
      <c r="B24" s="56"/>
      <c r="C24" s="867" t="s">
        <v>2931</v>
      </c>
      <c r="D24" s="868"/>
      <c r="E24" s="57">
        <v>0</v>
      </c>
      <c r="F24" s="58"/>
      <c r="G24" s="59"/>
    </row>
    <row r="25" spans="1:7" ht="15">
      <c r="A25" s="55"/>
      <c r="B25" s="56"/>
      <c r="C25" s="867" t="s">
        <v>2932</v>
      </c>
      <c r="D25" s="868"/>
      <c r="E25" s="57">
        <v>0</v>
      </c>
      <c r="F25" s="58"/>
      <c r="G25" s="59"/>
    </row>
    <row r="26" spans="1:7" ht="15">
      <c r="A26" s="55"/>
      <c r="B26" s="56"/>
      <c r="C26" s="867" t="s">
        <v>2933</v>
      </c>
      <c r="D26" s="868"/>
      <c r="E26" s="57">
        <v>0</v>
      </c>
      <c r="F26" s="58"/>
      <c r="G26" s="59"/>
    </row>
    <row r="27" spans="1:7" ht="15">
      <c r="A27" s="55"/>
      <c r="B27" s="56"/>
      <c r="C27" s="867" t="s">
        <v>2934</v>
      </c>
      <c r="D27" s="868"/>
      <c r="E27" s="57">
        <v>20.4825</v>
      </c>
      <c r="F27" s="58"/>
      <c r="G27" s="59"/>
    </row>
    <row r="28" spans="1:7" ht="15">
      <c r="A28" s="48">
        <v>7</v>
      </c>
      <c r="B28" s="49" t="s">
        <v>2831</v>
      </c>
      <c r="C28" s="50" t="s">
        <v>2832</v>
      </c>
      <c r="D28" s="51" t="s">
        <v>75</v>
      </c>
      <c r="E28" s="52">
        <v>10.2413</v>
      </c>
      <c r="F28" s="697">
        <v>0</v>
      </c>
      <c r="G28" s="53">
        <f>E28*F28</f>
        <v>0</v>
      </c>
    </row>
    <row r="29" spans="1:7" ht="15">
      <c r="A29" s="55"/>
      <c r="B29" s="56"/>
      <c r="C29" s="867" t="s">
        <v>2935</v>
      </c>
      <c r="D29" s="868"/>
      <c r="E29" s="57">
        <v>10.2413</v>
      </c>
      <c r="F29" s="58"/>
      <c r="G29" s="59"/>
    </row>
    <row r="30" spans="1:7" ht="15">
      <c r="A30" s="48">
        <v>8</v>
      </c>
      <c r="B30" s="49" t="s">
        <v>123</v>
      </c>
      <c r="C30" s="50" t="s">
        <v>124</v>
      </c>
      <c r="D30" s="51" t="s">
        <v>75</v>
      </c>
      <c r="E30" s="52">
        <v>3.1947</v>
      </c>
      <c r="F30" s="697">
        <v>0</v>
      </c>
      <c r="G30" s="53">
        <f>E30*F30</f>
        <v>0</v>
      </c>
    </row>
    <row r="31" spans="1:7" ht="15">
      <c r="A31" s="55"/>
      <c r="B31" s="56"/>
      <c r="C31" s="867" t="s">
        <v>2936</v>
      </c>
      <c r="D31" s="868"/>
      <c r="E31" s="57">
        <v>0</v>
      </c>
      <c r="F31" s="58"/>
      <c r="G31" s="59"/>
    </row>
    <row r="32" spans="1:7" ht="15">
      <c r="A32" s="55"/>
      <c r="B32" s="56"/>
      <c r="C32" s="867" t="s">
        <v>242</v>
      </c>
      <c r="D32" s="868"/>
      <c r="E32" s="57">
        <v>0</v>
      </c>
      <c r="F32" s="58"/>
      <c r="G32" s="59"/>
    </row>
    <row r="33" spans="1:7" ht="15">
      <c r="A33" s="55"/>
      <c r="B33" s="56"/>
      <c r="C33" s="867" t="s">
        <v>2932</v>
      </c>
      <c r="D33" s="868"/>
      <c r="E33" s="57">
        <v>0</v>
      </c>
      <c r="F33" s="58"/>
      <c r="G33" s="59"/>
    </row>
    <row r="34" spans="1:7" ht="15">
      <c r="A34" s="55"/>
      <c r="B34" s="56"/>
      <c r="C34" s="867" t="s">
        <v>2937</v>
      </c>
      <c r="D34" s="868"/>
      <c r="E34" s="57">
        <v>0</v>
      </c>
      <c r="F34" s="58"/>
      <c r="G34" s="59"/>
    </row>
    <row r="35" spans="1:7" ht="15">
      <c r="A35" s="55"/>
      <c r="B35" s="56"/>
      <c r="C35" s="867" t="s">
        <v>2938</v>
      </c>
      <c r="D35" s="868"/>
      <c r="E35" s="57">
        <v>1.4662</v>
      </c>
      <c r="F35" s="58"/>
      <c r="G35" s="59"/>
    </row>
    <row r="36" spans="1:7" ht="15">
      <c r="A36" s="55"/>
      <c r="B36" s="56"/>
      <c r="C36" s="867" t="s">
        <v>2939</v>
      </c>
      <c r="D36" s="868"/>
      <c r="E36" s="57">
        <v>0.5742</v>
      </c>
      <c r="F36" s="58"/>
      <c r="G36" s="59"/>
    </row>
    <row r="37" spans="1:7" ht="15">
      <c r="A37" s="55"/>
      <c r="B37" s="56"/>
      <c r="C37" s="867" t="s">
        <v>2940</v>
      </c>
      <c r="D37" s="868"/>
      <c r="E37" s="57">
        <v>0.1769</v>
      </c>
      <c r="F37" s="58"/>
      <c r="G37" s="59"/>
    </row>
    <row r="38" spans="1:7" ht="15">
      <c r="A38" s="55"/>
      <c r="B38" s="56"/>
      <c r="C38" s="867" t="s">
        <v>665</v>
      </c>
      <c r="D38" s="868"/>
      <c r="E38" s="57">
        <v>0</v>
      </c>
      <c r="F38" s="58"/>
      <c r="G38" s="59"/>
    </row>
    <row r="39" spans="1:7" ht="15">
      <c r="A39" s="55"/>
      <c r="B39" s="56"/>
      <c r="C39" s="867" t="s">
        <v>2941</v>
      </c>
      <c r="D39" s="868"/>
      <c r="E39" s="57">
        <v>0.9774</v>
      </c>
      <c r="F39" s="58"/>
      <c r="G39" s="59"/>
    </row>
    <row r="40" spans="1:7" ht="15">
      <c r="A40" s="48">
        <v>9</v>
      </c>
      <c r="B40" s="49" t="s">
        <v>126</v>
      </c>
      <c r="C40" s="50" t="s">
        <v>127</v>
      </c>
      <c r="D40" s="51" t="s">
        <v>75</v>
      </c>
      <c r="E40" s="52">
        <v>1.5974</v>
      </c>
      <c r="F40" s="697">
        <v>0</v>
      </c>
      <c r="G40" s="53">
        <f>E40*F40</f>
        <v>0</v>
      </c>
    </row>
    <row r="41" spans="1:7" ht="15">
      <c r="A41" s="55"/>
      <c r="B41" s="56"/>
      <c r="C41" s="867" t="s">
        <v>2942</v>
      </c>
      <c r="D41" s="868"/>
      <c r="E41" s="57">
        <v>1.5974</v>
      </c>
      <c r="F41" s="58"/>
      <c r="G41" s="59"/>
    </row>
    <row r="42" spans="1:7" ht="22.5">
      <c r="A42" s="48">
        <v>10</v>
      </c>
      <c r="B42" s="49" t="s">
        <v>2943</v>
      </c>
      <c r="C42" s="50" t="s">
        <v>2944</v>
      </c>
      <c r="D42" s="51" t="s">
        <v>75</v>
      </c>
      <c r="E42" s="52">
        <v>35.508</v>
      </c>
      <c r="F42" s="697">
        <v>0</v>
      </c>
      <c r="G42" s="53">
        <f>E42*F42</f>
        <v>0</v>
      </c>
    </row>
    <row r="43" spans="1:7" ht="15">
      <c r="A43" s="55"/>
      <c r="B43" s="56"/>
      <c r="C43" s="867" t="s">
        <v>2931</v>
      </c>
      <c r="D43" s="868"/>
      <c r="E43" s="57">
        <v>0</v>
      </c>
      <c r="F43" s="58"/>
      <c r="G43" s="59"/>
    </row>
    <row r="44" spans="1:7" ht="15">
      <c r="A44" s="55"/>
      <c r="B44" s="56"/>
      <c r="C44" s="867" t="s">
        <v>2932</v>
      </c>
      <c r="D44" s="868"/>
      <c r="E44" s="57">
        <v>0</v>
      </c>
      <c r="F44" s="58"/>
      <c r="G44" s="59"/>
    </row>
    <row r="45" spans="1:7" ht="15">
      <c r="A45" s="55"/>
      <c r="B45" s="56"/>
      <c r="C45" s="867" t="s">
        <v>2945</v>
      </c>
      <c r="D45" s="868"/>
      <c r="E45" s="57">
        <v>0</v>
      </c>
      <c r="F45" s="58"/>
      <c r="G45" s="59"/>
    </row>
    <row r="46" spans="1:7" ht="15">
      <c r="A46" s="55"/>
      <c r="B46" s="56"/>
      <c r="C46" s="867" t="s">
        <v>2946</v>
      </c>
      <c r="D46" s="868"/>
      <c r="E46" s="57">
        <v>35.508</v>
      </c>
      <c r="F46" s="58"/>
      <c r="G46" s="59"/>
    </row>
    <row r="47" spans="1:7" ht="22.5">
      <c r="A47" s="48">
        <v>11</v>
      </c>
      <c r="B47" s="49" t="s">
        <v>2947</v>
      </c>
      <c r="C47" s="50" t="s">
        <v>2948</v>
      </c>
      <c r="D47" s="51" t="s">
        <v>206</v>
      </c>
      <c r="E47" s="52">
        <v>287.98</v>
      </c>
      <c r="F47" s="697">
        <v>0</v>
      </c>
      <c r="G47" s="53">
        <f>E47*F47</f>
        <v>0</v>
      </c>
    </row>
    <row r="48" spans="1:7" ht="15">
      <c r="A48" s="55"/>
      <c r="B48" s="56"/>
      <c r="C48" s="867" t="s">
        <v>2931</v>
      </c>
      <c r="D48" s="868"/>
      <c r="E48" s="57">
        <v>0</v>
      </c>
      <c r="F48" s="58"/>
      <c r="G48" s="59"/>
    </row>
    <row r="49" spans="1:7" ht="15">
      <c r="A49" s="55"/>
      <c r="B49" s="56"/>
      <c r="C49" s="867" t="s">
        <v>2932</v>
      </c>
      <c r="D49" s="868"/>
      <c r="E49" s="57">
        <v>0</v>
      </c>
      <c r="F49" s="58"/>
      <c r="G49" s="59"/>
    </row>
    <row r="50" spans="1:7" ht="15">
      <c r="A50" s="55"/>
      <c r="B50" s="56"/>
      <c r="C50" s="867" t="s">
        <v>2949</v>
      </c>
      <c r="D50" s="868"/>
      <c r="E50" s="57">
        <v>287.98</v>
      </c>
      <c r="F50" s="58"/>
      <c r="G50" s="59"/>
    </row>
    <row r="51" spans="1:7" ht="15">
      <c r="A51" s="707">
        <v>12</v>
      </c>
      <c r="B51" s="708" t="s">
        <v>2950</v>
      </c>
      <c r="C51" s="706" t="s">
        <v>2951</v>
      </c>
      <c r="D51" s="709" t="s">
        <v>206</v>
      </c>
      <c r="E51" s="710">
        <v>50</v>
      </c>
      <c r="F51" s="697">
        <v>0</v>
      </c>
      <c r="G51" s="711">
        <f>E51*F51</f>
        <v>0</v>
      </c>
    </row>
    <row r="52" spans="1:7" ht="15">
      <c r="A52" s="712"/>
      <c r="B52" s="713"/>
      <c r="C52" s="909" t="s">
        <v>2952</v>
      </c>
      <c r="D52" s="910"/>
      <c r="E52" s="714">
        <v>0</v>
      </c>
      <c r="F52" s="715"/>
      <c r="G52" s="716"/>
    </row>
    <row r="53" spans="1:7" ht="15">
      <c r="A53" s="712"/>
      <c r="B53" s="713"/>
      <c r="C53" s="909" t="s">
        <v>5379</v>
      </c>
      <c r="D53" s="910"/>
      <c r="E53" s="714">
        <v>50</v>
      </c>
      <c r="F53" s="715"/>
      <c r="G53" s="716"/>
    </row>
    <row r="54" spans="1:7" ht="15">
      <c r="A54" s="34"/>
      <c r="B54" s="35" t="s">
        <v>19</v>
      </c>
      <c r="C54" s="36" t="str">
        <f>CONCATENATE(B7," ",C7)</f>
        <v>1 Zemní práce</v>
      </c>
      <c r="D54" s="37"/>
      <c r="E54" s="38"/>
      <c r="F54" s="39"/>
      <c r="G54" s="40">
        <f>SUM(G7:G53)</f>
        <v>0</v>
      </c>
    </row>
    <row r="55" spans="1:7" ht="15">
      <c r="A55" s="41" t="s">
        <v>21</v>
      </c>
      <c r="B55" s="42" t="s">
        <v>228</v>
      </c>
      <c r="C55" s="43" t="s">
        <v>229</v>
      </c>
      <c r="D55" s="44"/>
      <c r="E55" s="45"/>
      <c r="F55" s="45"/>
      <c r="G55" s="46"/>
    </row>
    <row r="56" spans="1:7" ht="15">
      <c r="A56" s="48">
        <v>13</v>
      </c>
      <c r="B56" s="49" t="s">
        <v>2953</v>
      </c>
      <c r="C56" s="50" t="s">
        <v>2954</v>
      </c>
      <c r="D56" s="51" t="s">
        <v>75</v>
      </c>
      <c r="E56" s="52">
        <v>3.1947</v>
      </c>
      <c r="F56" s="697">
        <v>0</v>
      </c>
      <c r="G56" s="53">
        <f>E56*F56</f>
        <v>0</v>
      </c>
    </row>
    <row r="57" spans="1:7" ht="15">
      <c r="A57" s="55"/>
      <c r="B57" s="56"/>
      <c r="C57" s="867" t="s">
        <v>242</v>
      </c>
      <c r="D57" s="868"/>
      <c r="E57" s="57">
        <v>0</v>
      </c>
      <c r="F57" s="58"/>
      <c r="G57" s="59"/>
    </row>
    <row r="58" spans="1:7" ht="15">
      <c r="A58" s="55"/>
      <c r="B58" s="56"/>
      <c r="C58" s="867" t="s">
        <v>2932</v>
      </c>
      <c r="D58" s="868"/>
      <c r="E58" s="57">
        <v>0</v>
      </c>
      <c r="F58" s="58"/>
      <c r="G58" s="59"/>
    </row>
    <row r="59" spans="1:7" ht="15">
      <c r="A59" s="55"/>
      <c r="B59" s="56"/>
      <c r="C59" s="867" t="s">
        <v>2937</v>
      </c>
      <c r="D59" s="868"/>
      <c r="E59" s="57">
        <v>0</v>
      </c>
      <c r="F59" s="58"/>
      <c r="G59" s="59"/>
    </row>
    <row r="60" spans="1:7" ht="15">
      <c r="A60" s="55"/>
      <c r="B60" s="56"/>
      <c r="C60" s="867" t="s">
        <v>2938</v>
      </c>
      <c r="D60" s="868"/>
      <c r="E60" s="57">
        <v>1.4662</v>
      </c>
      <c r="F60" s="58"/>
      <c r="G60" s="59"/>
    </row>
    <row r="61" spans="1:7" ht="15">
      <c r="A61" s="55"/>
      <c r="B61" s="56"/>
      <c r="C61" s="867" t="s">
        <v>2939</v>
      </c>
      <c r="D61" s="868"/>
      <c r="E61" s="57">
        <v>0.5742</v>
      </c>
      <c r="F61" s="58"/>
      <c r="G61" s="59"/>
    </row>
    <row r="62" spans="1:7" ht="15">
      <c r="A62" s="55"/>
      <c r="B62" s="56"/>
      <c r="C62" s="867" t="s">
        <v>2940</v>
      </c>
      <c r="D62" s="868"/>
      <c r="E62" s="57">
        <v>0.1769</v>
      </c>
      <c r="F62" s="58"/>
      <c r="G62" s="59"/>
    </row>
    <row r="63" spans="1:7" ht="15">
      <c r="A63" s="55"/>
      <c r="B63" s="56"/>
      <c r="C63" s="867" t="s">
        <v>665</v>
      </c>
      <c r="D63" s="868"/>
      <c r="E63" s="57">
        <v>0</v>
      </c>
      <c r="F63" s="58"/>
      <c r="G63" s="59"/>
    </row>
    <row r="64" spans="1:7" ht="15">
      <c r="A64" s="55"/>
      <c r="B64" s="56"/>
      <c r="C64" s="867" t="s">
        <v>2941</v>
      </c>
      <c r="D64" s="868"/>
      <c r="E64" s="57">
        <v>0.9774</v>
      </c>
      <c r="F64" s="58"/>
      <c r="G64" s="59"/>
    </row>
    <row r="65" spans="1:7" ht="15">
      <c r="A65" s="48">
        <v>14</v>
      </c>
      <c r="B65" s="49" t="s">
        <v>334</v>
      </c>
      <c r="C65" s="50" t="s">
        <v>335</v>
      </c>
      <c r="D65" s="51" t="s">
        <v>206</v>
      </c>
      <c r="E65" s="52">
        <v>9.2318</v>
      </c>
      <c r="F65" s="697">
        <v>0</v>
      </c>
      <c r="G65" s="53">
        <f>E65*F65</f>
        <v>0</v>
      </c>
    </row>
    <row r="66" spans="1:7" ht="15">
      <c r="A66" s="55"/>
      <c r="B66" s="56"/>
      <c r="C66" s="867" t="s">
        <v>242</v>
      </c>
      <c r="D66" s="868"/>
      <c r="E66" s="57">
        <v>0</v>
      </c>
      <c r="F66" s="58"/>
      <c r="G66" s="59"/>
    </row>
    <row r="67" spans="1:7" ht="15">
      <c r="A67" s="55"/>
      <c r="B67" s="56"/>
      <c r="C67" s="867" t="s">
        <v>2932</v>
      </c>
      <c r="D67" s="868"/>
      <c r="E67" s="57">
        <v>0</v>
      </c>
      <c r="F67" s="58"/>
      <c r="G67" s="59"/>
    </row>
    <row r="68" spans="1:7" ht="15">
      <c r="A68" s="55"/>
      <c r="B68" s="56"/>
      <c r="C68" s="867" t="s">
        <v>2937</v>
      </c>
      <c r="D68" s="868"/>
      <c r="E68" s="57">
        <v>0</v>
      </c>
      <c r="F68" s="58"/>
      <c r="G68" s="59"/>
    </row>
    <row r="69" spans="1:7" ht="15">
      <c r="A69" s="55"/>
      <c r="B69" s="56"/>
      <c r="C69" s="867" t="s">
        <v>2938</v>
      </c>
      <c r="D69" s="868"/>
      <c r="E69" s="57">
        <v>1.4662</v>
      </c>
      <c r="F69" s="58"/>
      <c r="G69" s="59"/>
    </row>
    <row r="70" spans="1:7" ht="15">
      <c r="A70" s="55"/>
      <c r="B70" s="56"/>
      <c r="C70" s="867" t="s">
        <v>2955</v>
      </c>
      <c r="D70" s="868"/>
      <c r="E70" s="57">
        <v>2.574</v>
      </c>
      <c r="F70" s="58"/>
      <c r="G70" s="59"/>
    </row>
    <row r="71" spans="1:7" ht="15">
      <c r="A71" s="55"/>
      <c r="B71" s="56"/>
      <c r="C71" s="867" t="s">
        <v>2956</v>
      </c>
      <c r="D71" s="868"/>
      <c r="E71" s="57">
        <v>0.8536</v>
      </c>
      <c r="F71" s="58"/>
      <c r="G71" s="59"/>
    </row>
    <row r="72" spans="1:7" ht="15">
      <c r="A72" s="55"/>
      <c r="B72" s="56"/>
      <c r="C72" s="867" t="s">
        <v>665</v>
      </c>
      <c r="D72" s="868"/>
      <c r="E72" s="57">
        <v>0</v>
      </c>
      <c r="F72" s="58"/>
      <c r="G72" s="59"/>
    </row>
    <row r="73" spans="1:7" ht="15">
      <c r="A73" s="55"/>
      <c r="B73" s="56"/>
      <c r="C73" s="867" t="s">
        <v>2957</v>
      </c>
      <c r="D73" s="868"/>
      <c r="E73" s="57">
        <v>4.338</v>
      </c>
      <c r="F73" s="58"/>
      <c r="G73" s="59"/>
    </row>
    <row r="74" spans="1:7" ht="15">
      <c r="A74" s="48">
        <v>15</v>
      </c>
      <c r="B74" s="49" t="s">
        <v>378</v>
      </c>
      <c r="C74" s="50" t="s">
        <v>379</v>
      </c>
      <c r="D74" s="51" t="s">
        <v>206</v>
      </c>
      <c r="E74" s="52">
        <v>9.2318</v>
      </c>
      <c r="F74" s="697">
        <v>0</v>
      </c>
      <c r="G74" s="53">
        <f>E74*F74</f>
        <v>0</v>
      </c>
    </row>
    <row r="75" spans="1:7" ht="15">
      <c r="A75" s="55"/>
      <c r="B75" s="56"/>
      <c r="C75" s="867" t="s">
        <v>2958</v>
      </c>
      <c r="D75" s="868"/>
      <c r="E75" s="57">
        <v>9.2318</v>
      </c>
      <c r="F75" s="58"/>
      <c r="G75" s="59"/>
    </row>
    <row r="76" spans="1:7" ht="15">
      <c r="A76" s="34"/>
      <c r="B76" s="35" t="s">
        <v>19</v>
      </c>
      <c r="C76" s="36" t="str">
        <f>CONCATENATE(B55," ",C55)</f>
        <v>2 Základy a zvláštní zakládání</v>
      </c>
      <c r="D76" s="37"/>
      <c r="E76" s="38"/>
      <c r="F76" s="39"/>
      <c r="G76" s="40">
        <f>SUM(G55:G75)</f>
        <v>0</v>
      </c>
    </row>
    <row r="77" spans="1:7" ht="15">
      <c r="A77" s="41" t="s">
        <v>21</v>
      </c>
      <c r="B77" s="42" t="s">
        <v>385</v>
      </c>
      <c r="C77" s="43" t="s">
        <v>386</v>
      </c>
      <c r="D77" s="44"/>
      <c r="E77" s="45"/>
      <c r="F77" s="45"/>
      <c r="G77" s="46"/>
    </row>
    <row r="78" spans="1:7" ht="15">
      <c r="A78" s="48">
        <v>16</v>
      </c>
      <c r="B78" s="49" t="s">
        <v>2863</v>
      </c>
      <c r="C78" s="50" t="s">
        <v>2864</v>
      </c>
      <c r="D78" s="51" t="s">
        <v>75</v>
      </c>
      <c r="E78" s="52">
        <v>1.147</v>
      </c>
      <c r="F78" s="697">
        <v>0</v>
      </c>
      <c r="G78" s="53">
        <f>E78*F78</f>
        <v>0</v>
      </c>
    </row>
    <row r="79" spans="1:7" ht="15">
      <c r="A79" s="55"/>
      <c r="B79" s="56"/>
      <c r="C79" s="867" t="s">
        <v>242</v>
      </c>
      <c r="D79" s="868"/>
      <c r="E79" s="57">
        <v>0</v>
      </c>
      <c r="F79" s="58"/>
      <c r="G79" s="59"/>
    </row>
    <row r="80" spans="1:7" ht="15">
      <c r="A80" s="55"/>
      <c r="B80" s="56"/>
      <c r="C80" s="867" t="s">
        <v>2932</v>
      </c>
      <c r="D80" s="868"/>
      <c r="E80" s="57">
        <v>0</v>
      </c>
      <c r="F80" s="58"/>
      <c r="G80" s="59"/>
    </row>
    <row r="81" spans="1:7" ht="15">
      <c r="A81" s="55"/>
      <c r="B81" s="56"/>
      <c r="C81" s="867" t="s">
        <v>2959</v>
      </c>
      <c r="D81" s="868"/>
      <c r="E81" s="57">
        <v>0.9638</v>
      </c>
      <c r="F81" s="58"/>
      <c r="G81" s="59"/>
    </row>
    <row r="82" spans="1:7" ht="15">
      <c r="A82" s="55"/>
      <c r="B82" s="56"/>
      <c r="C82" s="867" t="s">
        <v>2960</v>
      </c>
      <c r="D82" s="868"/>
      <c r="E82" s="57">
        <v>0.1832</v>
      </c>
      <c r="F82" s="58"/>
      <c r="G82" s="59"/>
    </row>
    <row r="83" spans="1:7" ht="15">
      <c r="A83" s="48">
        <v>17</v>
      </c>
      <c r="B83" s="49" t="s">
        <v>576</v>
      </c>
      <c r="C83" s="50" t="s">
        <v>577</v>
      </c>
      <c r="D83" s="51" t="s">
        <v>206</v>
      </c>
      <c r="E83" s="52">
        <v>9.3301</v>
      </c>
      <c r="F83" s="697">
        <v>0</v>
      </c>
      <c r="G83" s="53">
        <f>E83*F83</f>
        <v>0</v>
      </c>
    </row>
    <row r="84" spans="1:7" ht="15">
      <c r="A84" s="55"/>
      <c r="B84" s="56"/>
      <c r="C84" s="867" t="s">
        <v>242</v>
      </c>
      <c r="D84" s="868"/>
      <c r="E84" s="57">
        <v>0</v>
      </c>
      <c r="F84" s="58"/>
      <c r="G84" s="59"/>
    </row>
    <row r="85" spans="1:7" ht="15">
      <c r="A85" s="55"/>
      <c r="B85" s="56"/>
      <c r="C85" s="867" t="s">
        <v>2932</v>
      </c>
      <c r="D85" s="868"/>
      <c r="E85" s="57">
        <v>0</v>
      </c>
      <c r="F85" s="58"/>
      <c r="G85" s="59"/>
    </row>
    <row r="86" spans="1:7" ht="15">
      <c r="A86" s="55"/>
      <c r="B86" s="56"/>
      <c r="C86" s="867" t="s">
        <v>2961</v>
      </c>
      <c r="D86" s="868"/>
      <c r="E86" s="57">
        <v>6.71</v>
      </c>
      <c r="F86" s="58"/>
      <c r="G86" s="59"/>
    </row>
    <row r="87" spans="1:7" ht="15">
      <c r="A87" s="55"/>
      <c r="B87" s="56"/>
      <c r="C87" s="867" t="s">
        <v>2962</v>
      </c>
      <c r="D87" s="868"/>
      <c r="E87" s="57">
        <v>2.6201</v>
      </c>
      <c r="F87" s="58"/>
      <c r="G87" s="59"/>
    </row>
    <row r="88" spans="1:7" ht="15">
      <c r="A88" s="48">
        <v>18</v>
      </c>
      <c r="B88" s="49" t="s">
        <v>582</v>
      </c>
      <c r="C88" s="50" t="s">
        <v>583</v>
      </c>
      <c r="D88" s="51" t="s">
        <v>206</v>
      </c>
      <c r="E88" s="52">
        <v>9.3301</v>
      </c>
      <c r="F88" s="697">
        <v>0</v>
      </c>
      <c r="G88" s="53">
        <f>E88*F88</f>
        <v>0</v>
      </c>
    </row>
    <row r="89" spans="1:7" ht="15">
      <c r="A89" s="55"/>
      <c r="B89" s="56"/>
      <c r="C89" s="867" t="s">
        <v>2963</v>
      </c>
      <c r="D89" s="868"/>
      <c r="E89" s="57">
        <v>9.3301</v>
      </c>
      <c r="F89" s="58"/>
      <c r="G89" s="59"/>
    </row>
    <row r="90" spans="1:7" ht="15">
      <c r="A90" s="48">
        <v>19</v>
      </c>
      <c r="B90" s="49" t="s">
        <v>2869</v>
      </c>
      <c r="C90" s="50" t="s">
        <v>2870</v>
      </c>
      <c r="D90" s="51" t="s">
        <v>226</v>
      </c>
      <c r="E90" s="52">
        <v>0.1721</v>
      </c>
      <c r="F90" s="697">
        <v>0</v>
      </c>
      <c r="G90" s="53">
        <f>E90*F90</f>
        <v>0</v>
      </c>
    </row>
    <row r="91" spans="1:7" ht="15">
      <c r="A91" s="55"/>
      <c r="B91" s="56"/>
      <c r="C91" s="867" t="s">
        <v>2964</v>
      </c>
      <c r="D91" s="868"/>
      <c r="E91" s="57">
        <v>0.1721</v>
      </c>
      <c r="F91" s="58"/>
      <c r="G91" s="59"/>
    </row>
    <row r="92" spans="1:7" ht="15">
      <c r="A92" s="34"/>
      <c r="B92" s="35" t="s">
        <v>19</v>
      </c>
      <c r="C92" s="36" t="str">
        <f>CONCATENATE(B77," ",C77)</f>
        <v>3 Svislé a kompletní konstrukce</v>
      </c>
      <c r="D92" s="37"/>
      <c r="E92" s="38"/>
      <c r="F92" s="39"/>
      <c r="G92" s="40">
        <f>SUM(G77:G91)</f>
        <v>0</v>
      </c>
    </row>
    <row r="93" spans="1:7" ht="15">
      <c r="A93" s="41" t="s">
        <v>21</v>
      </c>
      <c r="B93" s="42" t="s">
        <v>1134</v>
      </c>
      <c r="C93" s="43" t="s">
        <v>1135</v>
      </c>
      <c r="D93" s="44"/>
      <c r="E93" s="45"/>
      <c r="F93" s="45"/>
      <c r="G93" s="46"/>
    </row>
    <row r="94" spans="1:7" ht="15">
      <c r="A94" s="48">
        <v>20</v>
      </c>
      <c r="B94" s="49" t="s">
        <v>2965</v>
      </c>
      <c r="C94" s="50" t="s">
        <v>2966</v>
      </c>
      <c r="D94" s="51" t="s">
        <v>75</v>
      </c>
      <c r="E94" s="52">
        <v>21.3018</v>
      </c>
      <c r="F94" s="697">
        <v>0</v>
      </c>
      <c r="G94" s="53">
        <f>E94*F94</f>
        <v>0</v>
      </c>
    </row>
    <row r="95" spans="1:7" ht="15">
      <c r="A95" s="55"/>
      <c r="B95" s="56"/>
      <c r="C95" s="867" t="s">
        <v>2931</v>
      </c>
      <c r="D95" s="868"/>
      <c r="E95" s="57">
        <v>0</v>
      </c>
      <c r="F95" s="58"/>
      <c r="G95" s="59"/>
    </row>
    <row r="96" spans="1:7" ht="15">
      <c r="A96" s="55"/>
      <c r="B96" s="56"/>
      <c r="C96" s="867" t="s">
        <v>2932</v>
      </c>
      <c r="D96" s="868"/>
      <c r="E96" s="57">
        <v>0</v>
      </c>
      <c r="F96" s="58"/>
      <c r="G96" s="59"/>
    </row>
    <row r="97" spans="1:7" ht="15">
      <c r="A97" s="55"/>
      <c r="B97" s="56"/>
      <c r="C97" s="867" t="s">
        <v>2967</v>
      </c>
      <c r="D97" s="868"/>
      <c r="E97" s="57">
        <v>0</v>
      </c>
      <c r="F97" s="58"/>
      <c r="G97" s="59"/>
    </row>
    <row r="98" spans="1:7" ht="15">
      <c r="A98" s="55"/>
      <c r="B98" s="56"/>
      <c r="C98" s="867" t="s">
        <v>2968</v>
      </c>
      <c r="D98" s="868"/>
      <c r="E98" s="57">
        <v>21.3018</v>
      </c>
      <c r="F98" s="58"/>
      <c r="G98" s="59"/>
    </row>
    <row r="99" spans="1:7" ht="15">
      <c r="A99" s="48">
        <v>21</v>
      </c>
      <c r="B99" s="49" t="s">
        <v>1179</v>
      </c>
      <c r="C99" s="50" t="s">
        <v>1180</v>
      </c>
      <c r="D99" s="51" t="s">
        <v>206</v>
      </c>
      <c r="E99" s="52">
        <v>2.88</v>
      </c>
      <c r="F99" s="697">
        <v>0</v>
      </c>
      <c r="G99" s="53">
        <f>E99*F99</f>
        <v>0</v>
      </c>
    </row>
    <row r="100" spans="1:7" ht="15">
      <c r="A100" s="55"/>
      <c r="B100" s="56"/>
      <c r="C100" s="867" t="s">
        <v>242</v>
      </c>
      <c r="D100" s="868"/>
      <c r="E100" s="57">
        <v>0</v>
      </c>
      <c r="F100" s="58"/>
      <c r="G100" s="59"/>
    </row>
    <row r="101" spans="1:7" ht="15">
      <c r="A101" s="55"/>
      <c r="B101" s="56"/>
      <c r="C101" s="867" t="s">
        <v>2932</v>
      </c>
      <c r="D101" s="868"/>
      <c r="E101" s="57">
        <v>0</v>
      </c>
      <c r="F101" s="58"/>
      <c r="G101" s="59"/>
    </row>
    <row r="102" spans="1:7" ht="15">
      <c r="A102" s="55"/>
      <c r="B102" s="56"/>
      <c r="C102" s="867" t="s">
        <v>2969</v>
      </c>
      <c r="D102" s="868"/>
      <c r="E102" s="57">
        <v>0</v>
      </c>
      <c r="F102" s="58"/>
      <c r="G102" s="59"/>
    </row>
    <row r="103" spans="1:7" ht="15">
      <c r="A103" s="55"/>
      <c r="B103" s="56"/>
      <c r="C103" s="867" t="s">
        <v>2970</v>
      </c>
      <c r="D103" s="868"/>
      <c r="E103" s="57">
        <v>2.88</v>
      </c>
      <c r="F103" s="58"/>
      <c r="G103" s="59"/>
    </row>
    <row r="104" spans="1:7" ht="15">
      <c r="A104" s="48">
        <v>22</v>
      </c>
      <c r="B104" s="49" t="s">
        <v>2971</v>
      </c>
      <c r="C104" s="50" t="s">
        <v>2972</v>
      </c>
      <c r="D104" s="51" t="s">
        <v>75</v>
      </c>
      <c r="E104" s="52">
        <v>42.1776</v>
      </c>
      <c r="F104" s="697">
        <v>0</v>
      </c>
      <c r="G104" s="53">
        <f>E104*F104</f>
        <v>0</v>
      </c>
    </row>
    <row r="105" spans="1:7" ht="15">
      <c r="A105" s="55"/>
      <c r="B105" s="56"/>
      <c r="C105" s="867" t="s">
        <v>2973</v>
      </c>
      <c r="D105" s="868"/>
      <c r="E105" s="57">
        <v>42.1776</v>
      </c>
      <c r="F105" s="58"/>
      <c r="G105" s="59"/>
    </row>
    <row r="106" spans="1:7" ht="15">
      <c r="A106" s="34"/>
      <c r="B106" s="35" t="s">
        <v>19</v>
      </c>
      <c r="C106" s="36" t="str">
        <f>CONCATENATE(B93," ",C93)</f>
        <v>63 Podlahy a podlahové konstrukce</v>
      </c>
      <c r="D106" s="37"/>
      <c r="E106" s="38"/>
      <c r="F106" s="39"/>
      <c r="G106" s="40">
        <f>SUM(G93:G105)</f>
        <v>0</v>
      </c>
    </row>
    <row r="107" spans="1:7" ht="15">
      <c r="A107" s="41" t="s">
        <v>21</v>
      </c>
      <c r="B107" s="42" t="s">
        <v>2974</v>
      </c>
      <c r="C107" s="43" t="s">
        <v>2975</v>
      </c>
      <c r="D107" s="44"/>
      <c r="E107" s="45"/>
      <c r="F107" s="45"/>
      <c r="G107" s="46"/>
    </row>
    <row r="108" spans="1:7" ht="22.5">
      <c r="A108" s="48">
        <v>23</v>
      </c>
      <c r="B108" s="49" t="s">
        <v>2976</v>
      </c>
      <c r="C108" s="50" t="s">
        <v>2977</v>
      </c>
      <c r="D108" s="51" t="s">
        <v>2978</v>
      </c>
      <c r="E108" s="52">
        <v>0.15</v>
      </c>
      <c r="F108" s="697">
        <v>0</v>
      </c>
      <c r="G108" s="53">
        <f>E108*F108</f>
        <v>0</v>
      </c>
    </row>
    <row r="109" spans="1:7" ht="15">
      <c r="A109" s="55"/>
      <c r="B109" s="56"/>
      <c r="C109" s="867" t="s">
        <v>665</v>
      </c>
      <c r="D109" s="868"/>
      <c r="E109" s="57">
        <v>0</v>
      </c>
      <c r="F109" s="58"/>
      <c r="G109" s="59"/>
    </row>
    <row r="110" spans="1:7" ht="15">
      <c r="A110" s="55"/>
      <c r="B110" s="56"/>
      <c r="C110" s="867" t="s">
        <v>2979</v>
      </c>
      <c r="D110" s="868"/>
      <c r="E110" s="57">
        <v>0.15</v>
      </c>
      <c r="F110" s="58"/>
      <c r="G110" s="59"/>
    </row>
    <row r="111" spans="1:7" ht="15">
      <c r="A111" s="34"/>
      <c r="B111" s="35" t="s">
        <v>19</v>
      </c>
      <c r="C111" s="36" t="str">
        <f>CONCATENATE(B107," ",C107)</f>
        <v>90 Oploceni</v>
      </c>
      <c r="D111" s="37"/>
      <c r="E111" s="38"/>
      <c r="F111" s="39"/>
      <c r="G111" s="40">
        <f>SUM(G107:G110)</f>
        <v>0</v>
      </c>
    </row>
    <row r="112" spans="1:7" ht="15">
      <c r="A112" s="41" t="s">
        <v>21</v>
      </c>
      <c r="B112" s="42" t="s">
        <v>1406</v>
      </c>
      <c r="C112" s="43" t="s">
        <v>1407</v>
      </c>
      <c r="D112" s="44"/>
      <c r="E112" s="45"/>
      <c r="F112" s="45"/>
      <c r="G112" s="46"/>
    </row>
    <row r="113" spans="1:7" ht="15">
      <c r="A113" s="48">
        <v>24</v>
      </c>
      <c r="B113" s="49" t="s">
        <v>2980</v>
      </c>
      <c r="C113" s="50" t="s">
        <v>2981</v>
      </c>
      <c r="D113" s="51" t="s">
        <v>226</v>
      </c>
      <c r="E113" s="52">
        <v>79.971107042</v>
      </c>
      <c r="F113" s="697">
        <v>0</v>
      </c>
      <c r="G113" s="53">
        <f>E113*F113</f>
        <v>0</v>
      </c>
    </row>
    <row r="114" spans="1:7" ht="15">
      <c r="A114" s="34"/>
      <c r="B114" s="35" t="s">
        <v>19</v>
      </c>
      <c r="C114" s="36" t="str">
        <f>CONCATENATE(B112," ",C112)</f>
        <v>99 Staveništní přesun hmot</v>
      </c>
      <c r="D114" s="37"/>
      <c r="E114" s="38"/>
      <c r="F114" s="39"/>
      <c r="G114" s="40">
        <f>SUM(G112:G113)</f>
        <v>0</v>
      </c>
    </row>
    <row r="115" spans="1:7" ht="15">
      <c r="A115" s="41" t="s">
        <v>21</v>
      </c>
      <c r="B115" s="42" t="s">
        <v>2052</v>
      </c>
      <c r="C115" s="43" t="s">
        <v>2053</v>
      </c>
      <c r="D115" s="44"/>
      <c r="E115" s="45"/>
      <c r="F115" s="45"/>
      <c r="G115" s="46"/>
    </row>
    <row r="116" spans="1:7" ht="15">
      <c r="A116" s="48">
        <v>25</v>
      </c>
      <c r="B116" s="49" t="s">
        <v>2982</v>
      </c>
      <c r="C116" s="50" t="s">
        <v>2983</v>
      </c>
      <c r="D116" s="51" t="s">
        <v>549</v>
      </c>
      <c r="E116" s="52">
        <v>2</v>
      </c>
      <c r="F116" s="697">
        <v>0</v>
      </c>
      <c r="G116" s="53">
        <f>E116*F116</f>
        <v>0</v>
      </c>
    </row>
    <row r="117" spans="1:7" ht="15">
      <c r="A117" s="55"/>
      <c r="B117" s="56"/>
      <c r="C117" s="867" t="s">
        <v>665</v>
      </c>
      <c r="D117" s="868"/>
      <c r="E117" s="57">
        <v>0</v>
      </c>
      <c r="F117" s="58"/>
      <c r="G117" s="59"/>
    </row>
    <row r="118" spans="1:7" ht="15">
      <c r="A118" s="55"/>
      <c r="B118" s="56"/>
      <c r="C118" s="867" t="s">
        <v>2984</v>
      </c>
      <c r="D118" s="868"/>
      <c r="E118" s="57">
        <v>2</v>
      </c>
      <c r="F118" s="58"/>
      <c r="G118" s="59"/>
    </row>
    <row r="119" spans="1:7" ht="15">
      <c r="A119" s="48">
        <v>26</v>
      </c>
      <c r="B119" s="49" t="s">
        <v>2985</v>
      </c>
      <c r="C119" s="50" t="s">
        <v>2986</v>
      </c>
      <c r="D119" s="51" t="s">
        <v>694</v>
      </c>
      <c r="E119" s="52">
        <v>3.16</v>
      </c>
      <c r="F119" s="697">
        <v>0</v>
      </c>
      <c r="G119" s="53">
        <f>E119*F119</f>
        <v>0</v>
      </c>
    </row>
    <row r="120" spans="1:7" ht="15">
      <c r="A120" s="55"/>
      <c r="B120" s="56"/>
      <c r="C120" s="867" t="s">
        <v>2056</v>
      </c>
      <c r="D120" s="868"/>
      <c r="E120" s="57">
        <v>0</v>
      </c>
      <c r="F120" s="58"/>
      <c r="G120" s="59"/>
    </row>
    <row r="121" spans="1:7" ht="15">
      <c r="A121" s="55"/>
      <c r="B121" s="56"/>
      <c r="C121" s="867" t="s">
        <v>2987</v>
      </c>
      <c r="D121" s="868"/>
      <c r="E121" s="57">
        <v>3.16</v>
      </c>
      <c r="F121" s="58"/>
      <c r="G121" s="59"/>
    </row>
    <row r="122" spans="1:7" ht="15">
      <c r="A122" s="48">
        <v>27</v>
      </c>
      <c r="B122" s="49" t="s">
        <v>2988</v>
      </c>
      <c r="C122" s="50" t="s">
        <v>2989</v>
      </c>
      <c r="D122" s="51" t="s">
        <v>549</v>
      </c>
      <c r="E122" s="52">
        <v>1</v>
      </c>
      <c r="F122" s="697">
        <v>0</v>
      </c>
      <c r="G122" s="53">
        <f>E122*F122</f>
        <v>0</v>
      </c>
    </row>
    <row r="123" spans="1:7" ht="15">
      <c r="A123" s="55"/>
      <c r="B123" s="56"/>
      <c r="C123" s="867" t="s">
        <v>2056</v>
      </c>
      <c r="D123" s="868"/>
      <c r="E123" s="57">
        <v>0</v>
      </c>
      <c r="F123" s="58"/>
      <c r="G123" s="59"/>
    </row>
    <row r="124" spans="1:7" ht="15">
      <c r="A124" s="55"/>
      <c r="B124" s="56"/>
      <c r="C124" s="867" t="s">
        <v>2990</v>
      </c>
      <c r="D124" s="868"/>
      <c r="E124" s="57">
        <v>1</v>
      </c>
      <c r="F124" s="58"/>
      <c r="G124" s="59"/>
    </row>
    <row r="125" spans="1:7" ht="15">
      <c r="A125" s="48">
        <v>28</v>
      </c>
      <c r="B125" s="49" t="s">
        <v>2991</v>
      </c>
      <c r="C125" s="50" t="s">
        <v>2992</v>
      </c>
      <c r="D125" s="51" t="s">
        <v>549</v>
      </c>
      <c r="E125" s="52">
        <v>1</v>
      </c>
      <c r="F125" s="697">
        <v>0</v>
      </c>
      <c r="G125" s="53">
        <f>E125*F125</f>
        <v>0</v>
      </c>
    </row>
    <row r="126" spans="1:7" ht="15">
      <c r="A126" s="55"/>
      <c r="B126" s="56"/>
      <c r="C126" s="867" t="s">
        <v>665</v>
      </c>
      <c r="D126" s="868"/>
      <c r="E126" s="57">
        <v>0</v>
      </c>
      <c r="F126" s="58"/>
      <c r="G126" s="59"/>
    </row>
    <row r="127" spans="1:7" ht="15">
      <c r="A127" s="55"/>
      <c r="B127" s="56"/>
      <c r="C127" s="867" t="s">
        <v>2993</v>
      </c>
      <c r="D127" s="868"/>
      <c r="E127" s="57">
        <v>1</v>
      </c>
      <c r="F127" s="58"/>
      <c r="G127" s="59"/>
    </row>
    <row r="128" spans="1:7" ht="15">
      <c r="A128" s="48">
        <v>29</v>
      </c>
      <c r="B128" s="49" t="s">
        <v>2994</v>
      </c>
      <c r="C128" s="50" t="s">
        <v>2995</v>
      </c>
      <c r="D128" s="51" t="s">
        <v>549</v>
      </c>
      <c r="E128" s="52">
        <v>1</v>
      </c>
      <c r="F128" s="697">
        <v>0</v>
      </c>
      <c r="G128" s="53">
        <f>E128*F128</f>
        <v>0</v>
      </c>
    </row>
    <row r="129" spans="1:7" ht="15">
      <c r="A129" s="55"/>
      <c r="B129" s="56"/>
      <c r="C129" s="867" t="s">
        <v>665</v>
      </c>
      <c r="D129" s="868"/>
      <c r="E129" s="57">
        <v>0</v>
      </c>
      <c r="F129" s="58"/>
      <c r="G129" s="59"/>
    </row>
    <row r="130" spans="1:7" ht="15">
      <c r="A130" s="55"/>
      <c r="B130" s="56"/>
      <c r="C130" s="867" t="s">
        <v>2996</v>
      </c>
      <c r="D130" s="868"/>
      <c r="E130" s="57">
        <v>1</v>
      </c>
      <c r="F130" s="58"/>
      <c r="G130" s="59"/>
    </row>
    <row r="131" spans="1:7" ht="15">
      <c r="A131" s="48">
        <v>30</v>
      </c>
      <c r="B131" s="49" t="s">
        <v>2997</v>
      </c>
      <c r="C131" s="50" t="s">
        <v>2998</v>
      </c>
      <c r="D131" s="51" t="s">
        <v>549</v>
      </c>
      <c r="E131" s="52">
        <v>2</v>
      </c>
      <c r="F131" s="697">
        <v>0</v>
      </c>
      <c r="G131" s="53">
        <f>E131*F131</f>
        <v>0</v>
      </c>
    </row>
    <row r="132" spans="1:7" ht="15">
      <c r="A132" s="55"/>
      <c r="B132" s="56"/>
      <c r="C132" s="867" t="s">
        <v>665</v>
      </c>
      <c r="D132" s="868"/>
      <c r="E132" s="57">
        <v>0</v>
      </c>
      <c r="F132" s="58"/>
      <c r="G132" s="59"/>
    </row>
    <row r="133" spans="1:7" ht="15">
      <c r="A133" s="55"/>
      <c r="B133" s="56"/>
      <c r="C133" s="867" t="s">
        <v>2999</v>
      </c>
      <c r="D133" s="868"/>
      <c r="E133" s="57">
        <v>2</v>
      </c>
      <c r="F133" s="58"/>
      <c r="G133" s="59"/>
    </row>
    <row r="134" spans="1:7" ht="22.5">
      <c r="A134" s="48">
        <v>31</v>
      </c>
      <c r="B134" s="49" t="s">
        <v>3000</v>
      </c>
      <c r="C134" s="50" t="s">
        <v>3001</v>
      </c>
      <c r="D134" s="51" t="s">
        <v>222</v>
      </c>
      <c r="E134" s="52">
        <v>1</v>
      </c>
      <c r="F134" s="697">
        <v>0</v>
      </c>
      <c r="G134" s="53">
        <f>E134*F134</f>
        <v>0</v>
      </c>
    </row>
    <row r="135" spans="1:7" ht="15">
      <c r="A135" s="55"/>
      <c r="B135" s="56"/>
      <c r="C135" s="867" t="s">
        <v>3002</v>
      </c>
      <c r="D135" s="868"/>
      <c r="E135" s="57">
        <v>0</v>
      </c>
      <c r="F135" s="58"/>
      <c r="G135" s="59"/>
    </row>
    <row r="136" spans="1:7" ht="15">
      <c r="A136" s="55"/>
      <c r="B136" s="56"/>
      <c r="C136" s="867" t="s">
        <v>3003</v>
      </c>
      <c r="D136" s="868"/>
      <c r="E136" s="57">
        <v>0</v>
      </c>
      <c r="F136" s="58"/>
      <c r="G136" s="59"/>
    </row>
    <row r="137" spans="1:7" ht="15">
      <c r="A137" s="55"/>
      <c r="B137" s="56"/>
      <c r="C137" s="867" t="s">
        <v>1970</v>
      </c>
      <c r="D137" s="868"/>
      <c r="E137" s="57">
        <v>0</v>
      </c>
      <c r="F137" s="58"/>
      <c r="G137" s="59"/>
    </row>
    <row r="138" spans="1:7" ht="15">
      <c r="A138" s="55"/>
      <c r="B138" s="56"/>
      <c r="C138" s="867" t="s">
        <v>2056</v>
      </c>
      <c r="D138" s="868"/>
      <c r="E138" s="57">
        <v>0</v>
      </c>
      <c r="F138" s="58"/>
      <c r="G138" s="59"/>
    </row>
    <row r="139" spans="1:7" ht="15">
      <c r="A139" s="55"/>
      <c r="B139" s="56"/>
      <c r="C139" s="867" t="s">
        <v>3004</v>
      </c>
      <c r="D139" s="868"/>
      <c r="E139" s="57">
        <v>1</v>
      </c>
      <c r="F139" s="58"/>
      <c r="G139" s="59"/>
    </row>
    <row r="140" spans="1:7" ht="22.5">
      <c r="A140" s="48">
        <v>32</v>
      </c>
      <c r="B140" s="49" t="s">
        <v>3005</v>
      </c>
      <c r="C140" s="50" t="s">
        <v>3006</v>
      </c>
      <c r="D140" s="51" t="s">
        <v>2291</v>
      </c>
      <c r="E140" s="52">
        <v>1</v>
      </c>
      <c r="F140" s="697">
        <v>0</v>
      </c>
      <c r="G140" s="53">
        <f>E140*F140</f>
        <v>0</v>
      </c>
    </row>
    <row r="141" spans="1:7" ht="15">
      <c r="A141" s="55"/>
      <c r="B141" s="56"/>
      <c r="C141" s="867" t="s">
        <v>3002</v>
      </c>
      <c r="D141" s="868"/>
      <c r="E141" s="57">
        <v>0</v>
      </c>
      <c r="F141" s="58"/>
      <c r="G141" s="59"/>
    </row>
    <row r="142" spans="1:7" ht="15">
      <c r="A142" s="55"/>
      <c r="B142" s="56"/>
      <c r="C142" s="867" t="s">
        <v>1970</v>
      </c>
      <c r="D142" s="868"/>
      <c r="E142" s="57">
        <v>0</v>
      </c>
      <c r="F142" s="58"/>
      <c r="G142" s="59"/>
    </row>
    <row r="143" spans="1:7" ht="15">
      <c r="A143" s="55"/>
      <c r="B143" s="56"/>
      <c r="C143" s="867" t="s">
        <v>2056</v>
      </c>
      <c r="D143" s="868"/>
      <c r="E143" s="57">
        <v>0</v>
      </c>
      <c r="F143" s="58"/>
      <c r="G143" s="59"/>
    </row>
    <row r="144" spans="1:7" ht="15">
      <c r="A144" s="55"/>
      <c r="B144" s="56"/>
      <c r="C144" s="867" t="s">
        <v>3004</v>
      </c>
      <c r="D144" s="868"/>
      <c r="E144" s="57">
        <v>1</v>
      </c>
      <c r="F144" s="58"/>
      <c r="G144" s="59"/>
    </row>
    <row r="145" spans="1:7" ht="15">
      <c r="A145" s="48">
        <v>33</v>
      </c>
      <c r="B145" s="49" t="s">
        <v>2776</v>
      </c>
      <c r="C145" s="50" t="s">
        <v>3007</v>
      </c>
      <c r="D145" s="51" t="s">
        <v>226</v>
      </c>
      <c r="E145" s="52">
        <v>0.32126</v>
      </c>
      <c r="F145" s="697">
        <v>0</v>
      </c>
      <c r="G145" s="53">
        <f>E145*F145</f>
        <v>0</v>
      </c>
    </row>
    <row r="146" spans="1:7" ht="15">
      <c r="A146" s="34"/>
      <c r="B146" s="35" t="s">
        <v>19</v>
      </c>
      <c r="C146" s="36" t="str">
        <f>CONCATENATE(B115," ",C115)</f>
        <v>767 Konstrukce zámečnické</v>
      </c>
      <c r="D146" s="37"/>
      <c r="E146" s="38"/>
      <c r="F146" s="39"/>
      <c r="G146" s="40">
        <f>SUM(G115:G145)</f>
        <v>0</v>
      </c>
    </row>
    <row r="147" spans="1:7" ht="15">
      <c r="A147" s="41" t="s">
        <v>21</v>
      </c>
      <c r="B147" s="42" t="s">
        <v>2898</v>
      </c>
      <c r="C147" s="43" t="s">
        <v>2899</v>
      </c>
      <c r="D147" s="44"/>
      <c r="E147" s="45"/>
      <c r="F147" s="45"/>
      <c r="G147" s="46"/>
    </row>
    <row r="148" spans="1:7" ht="15">
      <c r="A148" s="48">
        <v>34</v>
      </c>
      <c r="B148" s="49" t="s">
        <v>2909</v>
      </c>
      <c r="C148" s="50" t="s">
        <v>2910</v>
      </c>
      <c r="D148" s="51" t="s">
        <v>226</v>
      </c>
      <c r="E148" s="52">
        <v>43.97</v>
      </c>
      <c r="F148" s="697">
        <v>0</v>
      </c>
      <c r="G148" s="53">
        <f>E148*F148</f>
        <v>0</v>
      </c>
    </row>
    <row r="149" spans="1:7" ht="15">
      <c r="A149" s="55"/>
      <c r="B149" s="56"/>
      <c r="C149" s="867" t="s">
        <v>3008</v>
      </c>
      <c r="D149" s="868"/>
      <c r="E149" s="57">
        <v>55</v>
      </c>
      <c r="F149" s="58"/>
      <c r="G149" s="59"/>
    </row>
    <row r="150" spans="1:7" ht="15">
      <c r="A150" s="55"/>
      <c r="B150" s="56"/>
      <c r="C150" s="867" t="s">
        <v>5382</v>
      </c>
      <c r="D150" s="868"/>
      <c r="E150" s="57">
        <v>-11.03</v>
      </c>
      <c r="F150" s="58"/>
      <c r="G150" s="59"/>
    </row>
    <row r="151" spans="1:7" ht="15">
      <c r="A151" s="48">
        <v>35</v>
      </c>
      <c r="B151" s="49" t="s">
        <v>2900</v>
      </c>
      <c r="C151" s="50" t="s">
        <v>2901</v>
      </c>
      <c r="D151" s="51" t="s">
        <v>226</v>
      </c>
      <c r="E151" s="52">
        <v>11.03</v>
      </c>
      <c r="F151" s="697">
        <v>0</v>
      </c>
      <c r="G151" s="53">
        <f>E151*F151</f>
        <v>0</v>
      </c>
    </row>
    <row r="152" spans="1:7" ht="15">
      <c r="A152" s="55"/>
      <c r="B152" s="56"/>
      <c r="C152" s="867" t="s">
        <v>5381</v>
      </c>
      <c r="D152" s="868"/>
      <c r="E152" s="57">
        <v>11.03</v>
      </c>
      <c r="F152" s="58"/>
      <c r="G152" s="59"/>
    </row>
    <row r="153" spans="1:7" ht="15">
      <c r="A153" s="48">
        <v>36</v>
      </c>
      <c r="B153" s="49" t="s">
        <v>2903</v>
      </c>
      <c r="C153" s="50" t="s">
        <v>2904</v>
      </c>
      <c r="D153" s="51" t="s">
        <v>226</v>
      </c>
      <c r="E153" s="52">
        <f>SUM(E151,E148)</f>
        <v>55</v>
      </c>
      <c r="F153" s="697">
        <v>0</v>
      </c>
      <c r="G153" s="53">
        <f>E153*F153</f>
        <v>0</v>
      </c>
    </row>
    <row r="154" spans="1:7" ht="15">
      <c r="A154" s="48">
        <v>37</v>
      </c>
      <c r="B154" s="49" t="s">
        <v>2905</v>
      </c>
      <c r="C154" s="50" t="s">
        <v>2906</v>
      </c>
      <c r="D154" s="51" t="s">
        <v>226</v>
      </c>
      <c r="E154" s="52">
        <f>E153*9</f>
        <v>495</v>
      </c>
      <c r="F154" s="697">
        <v>0</v>
      </c>
      <c r="G154" s="53">
        <f>E154*F154</f>
        <v>0</v>
      </c>
    </row>
    <row r="155" spans="1:7" ht="15">
      <c r="A155" s="48">
        <v>38</v>
      </c>
      <c r="B155" s="49" t="s">
        <v>2907</v>
      </c>
      <c r="C155" s="50" t="s">
        <v>2908</v>
      </c>
      <c r="D155" s="51" t="s">
        <v>226</v>
      </c>
      <c r="E155" s="52">
        <f>$E$153</f>
        <v>55</v>
      </c>
      <c r="F155" s="697">
        <v>0</v>
      </c>
      <c r="G155" s="53">
        <f>E155*F155</f>
        <v>0</v>
      </c>
    </row>
    <row r="156" spans="1:7" ht="15">
      <c r="A156" s="34"/>
      <c r="B156" s="35" t="s">
        <v>19</v>
      </c>
      <c r="C156" s="36" t="str">
        <f>CONCATENATE(B147," ",C147)</f>
        <v>D96 Přesuny suti a vybouraných hmot</v>
      </c>
      <c r="D156" s="37"/>
      <c r="E156" s="38"/>
      <c r="F156" s="39"/>
      <c r="G156" s="40">
        <f>SUM(G147:G155)</f>
        <v>0</v>
      </c>
    </row>
    <row r="157" ht="15">
      <c r="E157" s="15"/>
    </row>
    <row r="158" ht="15">
      <c r="E158" s="15"/>
    </row>
    <row r="159" ht="15">
      <c r="E159" s="15"/>
    </row>
    <row r="160" ht="15">
      <c r="E160" s="15"/>
    </row>
    <row r="161" ht="15">
      <c r="E161" s="15"/>
    </row>
    <row r="162" ht="15">
      <c r="E162" s="15"/>
    </row>
    <row r="163" ht="15">
      <c r="E163" s="15"/>
    </row>
    <row r="164" ht="15">
      <c r="E164" s="15"/>
    </row>
    <row r="165" ht="15">
      <c r="E165" s="15"/>
    </row>
    <row r="166" ht="15">
      <c r="E166" s="15"/>
    </row>
    <row r="167" ht="15">
      <c r="E167" s="15"/>
    </row>
    <row r="168" ht="15">
      <c r="E168" s="15"/>
    </row>
    <row r="169" ht="15">
      <c r="E169" s="15"/>
    </row>
    <row r="170" ht="15">
      <c r="E170" s="15"/>
    </row>
    <row r="171" ht="15">
      <c r="E171" s="15"/>
    </row>
    <row r="172" ht="15">
      <c r="E172" s="15"/>
    </row>
    <row r="173" ht="15">
      <c r="E173" s="15"/>
    </row>
    <row r="174" ht="15">
      <c r="E174" s="15"/>
    </row>
    <row r="175" ht="15">
      <c r="E175" s="15"/>
    </row>
    <row r="176" ht="15">
      <c r="E176" s="15"/>
    </row>
    <row r="177" ht="15">
      <c r="E177" s="15"/>
    </row>
    <row r="178" ht="15">
      <c r="E178" s="15"/>
    </row>
    <row r="179" ht="15">
      <c r="E179" s="15"/>
    </row>
    <row r="180" spans="1:7" ht="15">
      <c r="A180" s="106"/>
      <c r="B180" s="106"/>
      <c r="C180" s="106"/>
      <c r="D180" s="106"/>
      <c r="E180" s="106"/>
      <c r="F180" s="106"/>
      <c r="G180" s="106"/>
    </row>
    <row r="181" spans="1:7" ht="15">
      <c r="A181" s="106"/>
      <c r="B181" s="106"/>
      <c r="C181" s="106"/>
      <c r="D181" s="106"/>
      <c r="E181" s="106"/>
      <c r="F181" s="106"/>
      <c r="G181" s="106"/>
    </row>
    <row r="182" spans="1:7" ht="15">
      <c r="A182" s="106"/>
      <c r="B182" s="106"/>
      <c r="C182" s="106"/>
      <c r="D182" s="106"/>
      <c r="E182" s="106"/>
      <c r="F182" s="106"/>
      <c r="G182" s="106"/>
    </row>
    <row r="183" spans="1:7" ht="15">
      <c r="A183" s="106"/>
      <c r="B183" s="106"/>
      <c r="C183" s="106"/>
      <c r="D183" s="106"/>
      <c r="E183" s="106"/>
      <c r="F183" s="106"/>
      <c r="G183" s="106"/>
    </row>
    <row r="184" ht="15">
      <c r="E184" s="15"/>
    </row>
    <row r="185" ht="15">
      <c r="E185" s="15"/>
    </row>
    <row r="186" ht="15">
      <c r="E186" s="15"/>
    </row>
    <row r="187" ht="15">
      <c r="E187" s="15"/>
    </row>
    <row r="188" ht="15">
      <c r="E188" s="15"/>
    </row>
    <row r="189" ht="15">
      <c r="E189" s="15"/>
    </row>
    <row r="190" ht="15">
      <c r="E190" s="15"/>
    </row>
    <row r="191" ht="15">
      <c r="E191" s="15"/>
    </row>
    <row r="192" ht="15">
      <c r="E192" s="15"/>
    </row>
    <row r="193" ht="15">
      <c r="E193" s="15"/>
    </row>
    <row r="194" ht="15">
      <c r="E194" s="15"/>
    </row>
    <row r="195" ht="15">
      <c r="E195" s="15"/>
    </row>
    <row r="196" ht="15">
      <c r="E196" s="15"/>
    </row>
    <row r="197" ht="15">
      <c r="E197" s="15"/>
    </row>
    <row r="198" ht="15">
      <c r="E198" s="15"/>
    </row>
    <row r="199" ht="15">
      <c r="E199" s="15"/>
    </row>
    <row r="200" ht="15">
      <c r="E200" s="15"/>
    </row>
    <row r="201" ht="15">
      <c r="E201" s="15"/>
    </row>
    <row r="202" ht="15">
      <c r="E202" s="15"/>
    </row>
    <row r="203" ht="15">
      <c r="E203" s="15"/>
    </row>
    <row r="204" ht="15">
      <c r="E204" s="15"/>
    </row>
    <row r="205" ht="15">
      <c r="E205" s="15"/>
    </row>
    <row r="206" ht="15">
      <c r="E206" s="15"/>
    </row>
    <row r="207" ht="15">
      <c r="E207" s="15"/>
    </row>
    <row r="208" ht="15">
      <c r="E208" s="15"/>
    </row>
    <row r="209" ht="15">
      <c r="E209" s="15"/>
    </row>
    <row r="210" ht="15">
      <c r="E210" s="15"/>
    </row>
    <row r="211" ht="15">
      <c r="E211" s="15"/>
    </row>
    <row r="212" ht="15">
      <c r="E212" s="15"/>
    </row>
    <row r="213" ht="15">
      <c r="E213" s="15"/>
    </row>
    <row r="214" ht="15">
      <c r="E214" s="15"/>
    </row>
    <row r="215" spans="1:2" ht="15">
      <c r="A215" s="107"/>
      <c r="B215" s="107"/>
    </row>
    <row r="216" spans="1:7" ht="15">
      <c r="A216" s="106"/>
      <c r="B216" s="106"/>
      <c r="C216" s="108"/>
      <c r="D216" s="108"/>
      <c r="E216" s="109"/>
      <c r="F216" s="108"/>
      <c r="G216" s="110"/>
    </row>
    <row r="217" spans="1:7" ht="15">
      <c r="A217" s="111"/>
      <c r="B217" s="111"/>
      <c r="C217" s="106"/>
      <c r="D217" s="106"/>
      <c r="E217" s="112"/>
      <c r="F217" s="106"/>
      <c r="G217" s="106"/>
    </row>
    <row r="218" spans="1:7" ht="15">
      <c r="A218" s="106"/>
      <c r="B218" s="106"/>
      <c r="C218" s="106"/>
      <c r="D218" s="106"/>
      <c r="E218" s="112"/>
      <c r="F218" s="106"/>
      <c r="G218" s="106"/>
    </row>
    <row r="219" spans="1:7" ht="15">
      <c r="A219" s="106"/>
      <c r="B219" s="106"/>
      <c r="C219" s="106"/>
      <c r="D219" s="106"/>
      <c r="E219" s="112"/>
      <c r="F219" s="106"/>
      <c r="G219" s="106"/>
    </row>
    <row r="220" spans="1:7" ht="15">
      <c r="A220" s="106"/>
      <c r="B220" s="106"/>
      <c r="C220" s="106"/>
      <c r="D220" s="106"/>
      <c r="E220" s="112"/>
      <c r="F220" s="106"/>
      <c r="G220" s="106"/>
    </row>
    <row r="221" spans="1:7" ht="15">
      <c r="A221" s="106"/>
      <c r="B221" s="106"/>
      <c r="C221" s="106"/>
      <c r="D221" s="106"/>
      <c r="E221" s="112"/>
      <c r="F221" s="106"/>
      <c r="G221" s="106"/>
    </row>
    <row r="222" spans="1:7" ht="15">
      <c r="A222" s="106"/>
      <c r="B222" s="106"/>
      <c r="C222" s="106"/>
      <c r="D222" s="106"/>
      <c r="E222" s="112"/>
      <c r="F222" s="106"/>
      <c r="G222" s="106"/>
    </row>
    <row r="223" spans="1:7" ht="15">
      <c r="A223" s="106"/>
      <c r="B223" s="106"/>
      <c r="C223" s="106"/>
      <c r="D223" s="106"/>
      <c r="E223" s="112"/>
      <c r="F223" s="106"/>
      <c r="G223" s="106"/>
    </row>
    <row r="224" spans="1:7" ht="15">
      <c r="A224" s="106"/>
      <c r="B224" s="106"/>
      <c r="C224" s="106"/>
      <c r="D224" s="106"/>
      <c r="E224" s="112"/>
      <c r="F224" s="106"/>
      <c r="G224" s="106"/>
    </row>
    <row r="225" spans="1:7" ht="15">
      <c r="A225" s="106"/>
      <c r="B225" s="106"/>
      <c r="C225" s="106"/>
      <c r="D225" s="106"/>
      <c r="E225" s="112"/>
      <c r="F225" s="106"/>
      <c r="G225" s="106"/>
    </row>
    <row r="226" spans="1:7" ht="15">
      <c r="A226" s="106"/>
      <c r="B226" s="106"/>
      <c r="C226" s="106"/>
      <c r="D226" s="106"/>
      <c r="E226" s="112"/>
      <c r="F226" s="106"/>
      <c r="G226" s="106"/>
    </row>
    <row r="227" spans="1:7" ht="15">
      <c r="A227" s="106"/>
      <c r="B227" s="106"/>
      <c r="C227" s="106"/>
      <c r="D227" s="106"/>
      <c r="E227" s="112"/>
      <c r="F227" s="106"/>
      <c r="G227" s="106"/>
    </row>
    <row r="228" spans="1:7" ht="15">
      <c r="A228" s="106"/>
      <c r="B228" s="106"/>
      <c r="C228" s="106"/>
      <c r="D228" s="106"/>
      <c r="E228" s="112"/>
      <c r="F228" s="106"/>
      <c r="G228" s="106"/>
    </row>
    <row r="229" spans="1:7" ht="15">
      <c r="A229" s="106"/>
      <c r="B229" s="106"/>
      <c r="C229" s="106"/>
      <c r="D229" s="106"/>
      <c r="E229" s="112"/>
      <c r="F229" s="106"/>
      <c r="G229" s="106"/>
    </row>
  </sheetData>
  <mergeCells count="100">
    <mergeCell ref="C138:D138"/>
    <mergeCell ref="C132:D132"/>
    <mergeCell ref="C133:D133"/>
    <mergeCell ref="C135:D135"/>
    <mergeCell ref="C136:D136"/>
    <mergeCell ref="C137:D137"/>
    <mergeCell ref="C150:D150"/>
    <mergeCell ref="C152:D152"/>
    <mergeCell ref="C139:D139"/>
    <mergeCell ref="C141:D141"/>
    <mergeCell ref="C142:D142"/>
    <mergeCell ref="C143:D143"/>
    <mergeCell ref="C144:D144"/>
    <mergeCell ref="C149:D149"/>
    <mergeCell ref="C130:D130"/>
    <mergeCell ref="C109:D109"/>
    <mergeCell ref="C110:D110"/>
    <mergeCell ref="C117:D117"/>
    <mergeCell ref="C118:D118"/>
    <mergeCell ref="C120:D120"/>
    <mergeCell ref="C121:D121"/>
    <mergeCell ref="C123:D123"/>
    <mergeCell ref="C124:D124"/>
    <mergeCell ref="C126:D126"/>
    <mergeCell ref="C127:D127"/>
    <mergeCell ref="C129:D129"/>
    <mergeCell ref="C105:D105"/>
    <mergeCell ref="C87:D87"/>
    <mergeCell ref="C89:D89"/>
    <mergeCell ref="C91:D91"/>
    <mergeCell ref="C95:D95"/>
    <mergeCell ref="C96:D96"/>
    <mergeCell ref="C97:D97"/>
    <mergeCell ref="C98:D98"/>
    <mergeCell ref="C100:D100"/>
    <mergeCell ref="C101:D101"/>
    <mergeCell ref="C102:D102"/>
    <mergeCell ref="C103:D103"/>
    <mergeCell ref="C86:D86"/>
    <mergeCell ref="C70:D70"/>
    <mergeCell ref="C71:D71"/>
    <mergeCell ref="C72:D72"/>
    <mergeCell ref="C73:D73"/>
    <mergeCell ref="C75:D75"/>
    <mergeCell ref="C79:D79"/>
    <mergeCell ref="C80:D80"/>
    <mergeCell ref="C81:D81"/>
    <mergeCell ref="C82:D82"/>
    <mergeCell ref="C84:D84"/>
    <mergeCell ref="C85:D85"/>
    <mergeCell ref="C67:D67"/>
    <mergeCell ref="C68:D68"/>
    <mergeCell ref="C69:D69"/>
    <mergeCell ref="C57:D57"/>
    <mergeCell ref="C58:D58"/>
    <mergeCell ref="C59:D59"/>
    <mergeCell ref="C60:D60"/>
    <mergeCell ref="C61:D61"/>
    <mergeCell ref="C62:D62"/>
    <mergeCell ref="C52:D52"/>
    <mergeCell ref="C53:D53"/>
    <mergeCell ref="C63:D63"/>
    <mergeCell ref="C64:D64"/>
    <mergeCell ref="C66:D66"/>
    <mergeCell ref="C45:D45"/>
    <mergeCell ref="C46:D46"/>
    <mergeCell ref="C48:D48"/>
    <mergeCell ref="C49:D49"/>
    <mergeCell ref="C50:D50"/>
    <mergeCell ref="C43:D43"/>
    <mergeCell ref="C38:D38"/>
    <mergeCell ref="C39:D39"/>
    <mergeCell ref="C41:D41"/>
    <mergeCell ref="C44:D44"/>
    <mergeCell ref="C37:D37"/>
    <mergeCell ref="C24:D24"/>
    <mergeCell ref="C25:D25"/>
    <mergeCell ref="C26:D26"/>
    <mergeCell ref="C27:D27"/>
    <mergeCell ref="C29:D29"/>
    <mergeCell ref="C31:D31"/>
    <mergeCell ref="C32:D32"/>
    <mergeCell ref="C33:D33"/>
    <mergeCell ref="C34:D34"/>
    <mergeCell ref="C35:D35"/>
    <mergeCell ref="C36:D36"/>
    <mergeCell ref="C16:D16"/>
    <mergeCell ref="C18:D18"/>
    <mergeCell ref="C19:D19"/>
    <mergeCell ref="C21:D21"/>
    <mergeCell ref="C22:D22"/>
    <mergeCell ref="A1:G1"/>
    <mergeCell ref="A3:B3"/>
    <mergeCell ref="A4:B4"/>
    <mergeCell ref="E4:G4"/>
    <mergeCell ref="C15:D15"/>
    <mergeCell ref="C9:D9"/>
    <mergeCell ref="C10:D10"/>
    <mergeCell ref="C12:D12"/>
    <mergeCell ref="C13:D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05006-5139-4C30-B40F-E3582D01F116}">
  <sheetPr>
    <tabColor theme="5" tint="0.39998000860214233"/>
  </sheetPr>
  <dimension ref="A1:H70"/>
  <sheetViews>
    <sheetView showGridLines="0" showZeros="0" zoomScale="125" zoomScaleNormal="125" workbookViewId="0" topLeftCell="A1">
      <selection activeCell="C54" sqref="C54"/>
    </sheetView>
  </sheetViews>
  <sheetFormatPr defaultColWidth="9.140625" defaultRowHeight="15"/>
  <cols>
    <col min="1" max="1" width="4.421875" style="15" customWidth="1"/>
    <col min="2" max="2" width="11.57421875" style="15" customWidth="1"/>
    <col min="3" max="3" width="40.421875" style="15" customWidth="1"/>
    <col min="4" max="4" width="3.8515625" style="15" customWidth="1"/>
    <col min="5" max="5" width="8.57421875" style="742" customWidth="1"/>
    <col min="6" max="6" width="9.8515625" style="15" customWidth="1"/>
    <col min="7" max="7" width="13.8515625" style="15" customWidth="1"/>
    <col min="8" max="160" width="9.140625" style="15" customWidth="1"/>
    <col min="161" max="161" width="4.421875" style="15" customWidth="1"/>
    <col min="162" max="162" width="11.57421875" style="15" customWidth="1"/>
    <col min="163" max="163" width="40.421875" style="15" customWidth="1"/>
    <col min="164" max="164" width="3.8515625" style="15" customWidth="1"/>
    <col min="165" max="165" width="8.57421875" style="15" customWidth="1"/>
    <col min="166" max="166" width="9.8515625" style="15" customWidth="1"/>
    <col min="167" max="167" width="13.8515625" style="15" customWidth="1"/>
    <col min="168" max="171" width="9.140625" style="15" customWidth="1"/>
    <col min="172" max="172" width="75.421875" style="15" customWidth="1"/>
    <col min="173" max="173" width="45.28125" style="15" customWidth="1"/>
    <col min="174" max="416" width="9.140625" style="15" customWidth="1"/>
    <col min="417" max="417" width="4.421875" style="15" customWidth="1"/>
    <col min="418" max="418" width="11.57421875" style="15" customWidth="1"/>
    <col min="419" max="419" width="40.421875" style="15" customWidth="1"/>
    <col min="420" max="420" width="3.8515625" style="15" customWidth="1"/>
    <col min="421" max="421" width="8.57421875" style="15" customWidth="1"/>
    <col min="422" max="422" width="9.8515625" style="15" customWidth="1"/>
    <col min="423" max="423" width="13.8515625" style="15" customWidth="1"/>
    <col min="424" max="427" width="9.140625" style="15" customWidth="1"/>
    <col min="428" max="428" width="75.421875" style="15" customWidth="1"/>
    <col min="429" max="429" width="45.28125" style="15" customWidth="1"/>
    <col min="430" max="672" width="9.140625" style="15" customWidth="1"/>
    <col min="673" max="673" width="4.421875" style="15" customWidth="1"/>
    <col min="674" max="674" width="11.57421875" style="15" customWidth="1"/>
    <col min="675" max="675" width="40.421875" style="15" customWidth="1"/>
    <col min="676" max="676" width="3.8515625" style="15" customWidth="1"/>
    <col min="677" max="677" width="8.57421875" style="15" customWidth="1"/>
    <col min="678" max="678" width="9.8515625" style="15" customWidth="1"/>
    <col min="679" max="679" width="13.8515625" style="15" customWidth="1"/>
    <col min="680" max="683" width="9.140625" style="15" customWidth="1"/>
    <col min="684" max="684" width="75.421875" style="15" customWidth="1"/>
    <col min="685" max="685" width="45.28125" style="15" customWidth="1"/>
    <col min="686" max="928" width="9.140625" style="15" customWidth="1"/>
    <col min="929" max="929" width="4.421875" style="15" customWidth="1"/>
    <col min="930" max="930" width="11.57421875" style="15" customWidth="1"/>
    <col min="931" max="931" width="40.421875" style="15" customWidth="1"/>
    <col min="932" max="932" width="3.8515625" style="15" customWidth="1"/>
    <col min="933" max="933" width="8.57421875" style="15" customWidth="1"/>
    <col min="934" max="934" width="9.8515625" style="15" customWidth="1"/>
    <col min="935" max="935" width="13.8515625" style="15" customWidth="1"/>
    <col min="936" max="939" width="9.140625" style="15" customWidth="1"/>
    <col min="940" max="940" width="75.421875" style="15" customWidth="1"/>
    <col min="941" max="941" width="45.28125" style="15" customWidth="1"/>
    <col min="942" max="1184" width="9.140625" style="15" customWidth="1"/>
    <col min="1185" max="1185" width="4.421875" style="15" customWidth="1"/>
    <col min="1186" max="1186" width="11.57421875" style="15" customWidth="1"/>
    <col min="1187" max="1187" width="40.421875" style="15" customWidth="1"/>
    <col min="1188" max="1188" width="3.8515625" style="15" customWidth="1"/>
    <col min="1189" max="1189" width="8.57421875" style="15" customWidth="1"/>
    <col min="1190" max="1190" width="9.8515625" style="15" customWidth="1"/>
    <col min="1191" max="1191" width="13.8515625" style="15" customWidth="1"/>
    <col min="1192" max="1195" width="9.140625" style="15" customWidth="1"/>
    <col min="1196" max="1196" width="75.421875" style="15" customWidth="1"/>
    <col min="1197" max="1197" width="45.28125" style="15" customWidth="1"/>
    <col min="1198" max="1440" width="9.140625" style="15" customWidth="1"/>
    <col min="1441" max="1441" width="4.421875" style="15" customWidth="1"/>
    <col min="1442" max="1442" width="11.57421875" style="15" customWidth="1"/>
    <col min="1443" max="1443" width="40.421875" style="15" customWidth="1"/>
    <col min="1444" max="1444" width="3.8515625" style="15" customWidth="1"/>
    <col min="1445" max="1445" width="8.57421875" style="15" customWidth="1"/>
    <col min="1446" max="1446" width="9.8515625" style="15" customWidth="1"/>
    <col min="1447" max="1447" width="13.8515625" style="15" customWidth="1"/>
    <col min="1448" max="1451" width="9.140625" style="15" customWidth="1"/>
    <col min="1452" max="1452" width="75.421875" style="15" customWidth="1"/>
    <col min="1453" max="1453" width="45.28125" style="15" customWidth="1"/>
    <col min="1454" max="1696" width="9.140625" style="15" customWidth="1"/>
    <col min="1697" max="1697" width="4.421875" style="15" customWidth="1"/>
    <col min="1698" max="1698" width="11.57421875" style="15" customWidth="1"/>
    <col min="1699" max="1699" width="40.421875" style="15" customWidth="1"/>
    <col min="1700" max="1700" width="3.8515625" style="15" customWidth="1"/>
    <col min="1701" max="1701" width="8.57421875" style="15" customWidth="1"/>
    <col min="1702" max="1702" width="9.8515625" style="15" customWidth="1"/>
    <col min="1703" max="1703" width="13.8515625" style="15" customWidth="1"/>
    <col min="1704" max="1707" width="9.140625" style="15" customWidth="1"/>
    <col min="1708" max="1708" width="75.421875" style="15" customWidth="1"/>
    <col min="1709" max="1709" width="45.28125" style="15" customWidth="1"/>
    <col min="1710" max="1952" width="9.140625" style="15" customWidth="1"/>
    <col min="1953" max="1953" width="4.421875" style="15" customWidth="1"/>
    <col min="1954" max="1954" width="11.57421875" style="15" customWidth="1"/>
    <col min="1955" max="1955" width="40.421875" style="15" customWidth="1"/>
    <col min="1956" max="1956" width="3.8515625" style="15" customWidth="1"/>
    <col min="1957" max="1957" width="8.57421875" style="15" customWidth="1"/>
    <col min="1958" max="1958" width="9.8515625" style="15" customWidth="1"/>
    <col min="1959" max="1959" width="13.8515625" style="15" customWidth="1"/>
    <col min="1960" max="1963" width="9.140625" style="15" customWidth="1"/>
    <col min="1964" max="1964" width="75.421875" style="15" customWidth="1"/>
    <col min="1965" max="1965" width="45.28125" style="15" customWidth="1"/>
    <col min="1966" max="2208" width="9.140625" style="15" customWidth="1"/>
    <col min="2209" max="2209" width="4.421875" style="15" customWidth="1"/>
    <col min="2210" max="2210" width="11.57421875" style="15" customWidth="1"/>
    <col min="2211" max="2211" width="40.421875" style="15" customWidth="1"/>
    <col min="2212" max="2212" width="3.8515625" style="15" customWidth="1"/>
    <col min="2213" max="2213" width="8.57421875" style="15" customWidth="1"/>
    <col min="2214" max="2214" width="9.8515625" style="15" customWidth="1"/>
    <col min="2215" max="2215" width="13.8515625" style="15" customWidth="1"/>
    <col min="2216" max="2219" width="9.140625" style="15" customWidth="1"/>
    <col min="2220" max="2220" width="75.421875" style="15" customWidth="1"/>
    <col min="2221" max="2221" width="45.28125" style="15" customWidth="1"/>
    <col min="2222" max="2464" width="9.140625" style="15" customWidth="1"/>
    <col min="2465" max="2465" width="4.421875" style="15" customWidth="1"/>
    <col min="2466" max="2466" width="11.57421875" style="15" customWidth="1"/>
    <col min="2467" max="2467" width="40.421875" style="15" customWidth="1"/>
    <col min="2468" max="2468" width="3.8515625" style="15" customWidth="1"/>
    <col min="2469" max="2469" width="8.57421875" style="15" customWidth="1"/>
    <col min="2470" max="2470" width="9.8515625" style="15" customWidth="1"/>
    <col min="2471" max="2471" width="13.8515625" style="15" customWidth="1"/>
    <col min="2472" max="2475" width="9.140625" style="15" customWidth="1"/>
    <col min="2476" max="2476" width="75.421875" style="15" customWidth="1"/>
    <col min="2477" max="2477" width="45.28125" style="15" customWidth="1"/>
    <col min="2478" max="2720" width="9.140625" style="15" customWidth="1"/>
    <col min="2721" max="2721" width="4.421875" style="15" customWidth="1"/>
    <col min="2722" max="2722" width="11.57421875" style="15" customWidth="1"/>
    <col min="2723" max="2723" width="40.421875" style="15" customWidth="1"/>
    <col min="2724" max="2724" width="3.8515625" style="15" customWidth="1"/>
    <col min="2725" max="2725" width="8.57421875" style="15" customWidth="1"/>
    <col min="2726" max="2726" width="9.8515625" style="15" customWidth="1"/>
    <col min="2727" max="2727" width="13.8515625" style="15" customWidth="1"/>
    <col min="2728" max="2731" width="9.140625" style="15" customWidth="1"/>
    <col min="2732" max="2732" width="75.421875" style="15" customWidth="1"/>
    <col min="2733" max="2733" width="45.28125" style="15" customWidth="1"/>
    <col min="2734" max="2976" width="9.140625" style="15" customWidth="1"/>
    <col min="2977" max="2977" width="4.421875" style="15" customWidth="1"/>
    <col min="2978" max="2978" width="11.57421875" style="15" customWidth="1"/>
    <col min="2979" max="2979" width="40.421875" style="15" customWidth="1"/>
    <col min="2980" max="2980" width="3.8515625" style="15" customWidth="1"/>
    <col min="2981" max="2981" width="8.57421875" style="15" customWidth="1"/>
    <col min="2982" max="2982" width="9.8515625" style="15" customWidth="1"/>
    <col min="2983" max="2983" width="13.8515625" style="15" customWidth="1"/>
    <col min="2984" max="2987" width="9.140625" style="15" customWidth="1"/>
    <col min="2988" max="2988" width="75.421875" style="15" customWidth="1"/>
    <col min="2989" max="2989" width="45.28125" style="15" customWidth="1"/>
    <col min="2990" max="3232" width="9.140625" style="15" customWidth="1"/>
    <col min="3233" max="3233" width="4.421875" style="15" customWidth="1"/>
    <col min="3234" max="3234" width="11.57421875" style="15" customWidth="1"/>
    <col min="3235" max="3235" width="40.421875" style="15" customWidth="1"/>
    <col min="3236" max="3236" width="3.8515625" style="15" customWidth="1"/>
    <col min="3237" max="3237" width="8.57421875" style="15" customWidth="1"/>
    <col min="3238" max="3238" width="9.8515625" style="15" customWidth="1"/>
    <col min="3239" max="3239" width="13.8515625" style="15" customWidth="1"/>
    <col min="3240" max="3243" width="9.140625" style="15" customWidth="1"/>
    <col min="3244" max="3244" width="75.421875" style="15" customWidth="1"/>
    <col min="3245" max="3245" width="45.28125" style="15" customWidth="1"/>
    <col min="3246" max="3488" width="9.140625" style="15" customWidth="1"/>
    <col min="3489" max="3489" width="4.421875" style="15" customWidth="1"/>
    <col min="3490" max="3490" width="11.57421875" style="15" customWidth="1"/>
    <col min="3491" max="3491" width="40.421875" style="15" customWidth="1"/>
    <col min="3492" max="3492" width="3.8515625" style="15" customWidth="1"/>
    <col min="3493" max="3493" width="8.57421875" style="15" customWidth="1"/>
    <col min="3494" max="3494" width="9.8515625" style="15" customWidth="1"/>
    <col min="3495" max="3495" width="13.8515625" style="15" customWidth="1"/>
    <col min="3496" max="3499" width="9.140625" style="15" customWidth="1"/>
    <col min="3500" max="3500" width="75.421875" style="15" customWidth="1"/>
    <col min="3501" max="3501" width="45.28125" style="15" customWidth="1"/>
    <col min="3502" max="3744" width="9.140625" style="15" customWidth="1"/>
    <col min="3745" max="3745" width="4.421875" style="15" customWidth="1"/>
    <col min="3746" max="3746" width="11.57421875" style="15" customWidth="1"/>
    <col min="3747" max="3747" width="40.421875" style="15" customWidth="1"/>
    <col min="3748" max="3748" width="3.8515625" style="15" customWidth="1"/>
    <col min="3749" max="3749" width="8.57421875" style="15" customWidth="1"/>
    <col min="3750" max="3750" width="9.8515625" style="15" customWidth="1"/>
    <col min="3751" max="3751" width="13.8515625" style="15" customWidth="1"/>
    <col min="3752" max="3755" width="9.140625" style="15" customWidth="1"/>
    <col min="3756" max="3756" width="75.421875" style="15" customWidth="1"/>
    <col min="3757" max="3757" width="45.28125" style="15" customWidth="1"/>
    <col min="3758" max="4000" width="9.140625" style="15" customWidth="1"/>
    <col min="4001" max="4001" width="4.421875" style="15" customWidth="1"/>
    <col min="4002" max="4002" width="11.57421875" style="15" customWidth="1"/>
    <col min="4003" max="4003" width="40.421875" style="15" customWidth="1"/>
    <col min="4004" max="4004" width="3.8515625" style="15" customWidth="1"/>
    <col min="4005" max="4005" width="8.57421875" style="15" customWidth="1"/>
    <col min="4006" max="4006" width="9.8515625" style="15" customWidth="1"/>
    <col min="4007" max="4007" width="13.8515625" style="15" customWidth="1"/>
    <col min="4008" max="4011" width="9.140625" style="15" customWidth="1"/>
    <col min="4012" max="4012" width="75.421875" style="15" customWidth="1"/>
    <col min="4013" max="4013" width="45.28125" style="15" customWidth="1"/>
    <col min="4014" max="4256" width="9.140625" style="15" customWidth="1"/>
    <col min="4257" max="4257" width="4.421875" style="15" customWidth="1"/>
    <col min="4258" max="4258" width="11.57421875" style="15" customWidth="1"/>
    <col min="4259" max="4259" width="40.421875" style="15" customWidth="1"/>
    <col min="4260" max="4260" width="3.8515625" style="15" customWidth="1"/>
    <col min="4261" max="4261" width="8.57421875" style="15" customWidth="1"/>
    <col min="4262" max="4262" width="9.8515625" style="15" customWidth="1"/>
    <col min="4263" max="4263" width="13.8515625" style="15" customWidth="1"/>
    <col min="4264" max="4267" width="9.140625" style="15" customWidth="1"/>
    <col min="4268" max="4268" width="75.421875" style="15" customWidth="1"/>
    <col min="4269" max="4269" width="45.28125" style="15" customWidth="1"/>
    <col min="4270" max="4512" width="9.140625" style="15" customWidth="1"/>
    <col min="4513" max="4513" width="4.421875" style="15" customWidth="1"/>
    <col min="4514" max="4514" width="11.57421875" style="15" customWidth="1"/>
    <col min="4515" max="4515" width="40.421875" style="15" customWidth="1"/>
    <col min="4516" max="4516" width="3.8515625" style="15" customWidth="1"/>
    <col min="4517" max="4517" width="8.57421875" style="15" customWidth="1"/>
    <col min="4518" max="4518" width="9.8515625" style="15" customWidth="1"/>
    <col min="4519" max="4519" width="13.8515625" style="15" customWidth="1"/>
    <col min="4520" max="4523" width="9.140625" style="15" customWidth="1"/>
    <col min="4524" max="4524" width="75.421875" style="15" customWidth="1"/>
    <col min="4525" max="4525" width="45.28125" style="15" customWidth="1"/>
    <col min="4526" max="4768" width="9.140625" style="15" customWidth="1"/>
    <col min="4769" max="4769" width="4.421875" style="15" customWidth="1"/>
    <col min="4770" max="4770" width="11.57421875" style="15" customWidth="1"/>
    <col min="4771" max="4771" width="40.421875" style="15" customWidth="1"/>
    <col min="4772" max="4772" width="3.8515625" style="15" customWidth="1"/>
    <col min="4773" max="4773" width="8.57421875" style="15" customWidth="1"/>
    <col min="4774" max="4774" width="9.8515625" style="15" customWidth="1"/>
    <col min="4775" max="4775" width="13.8515625" style="15" customWidth="1"/>
    <col min="4776" max="4779" width="9.140625" style="15" customWidth="1"/>
    <col min="4780" max="4780" width="75.421875" style="15" customWidth="1"/>
    <col min="4781" max="4781" width="45.28125" style="15" customWidth="1"/>
    <col min="4782" max="5024" width="9.140625" style="15" customWidth="1"/>
    <col min="5025" max="5025" width="4.421875" style="15" customWidth="1"/>
    <col min="5026" max="5026" width="11.57421875" style="15" customWidth="1"/>
    <col min="5027" max="5027" width="40.421875" style="15" customWidth="1"/>
    <col min="5028" max="5028" width="3.8515625" style="15" customWidth="1"/>
    <col min="5029" max="5029" width="8.57421875" style="15" customWidth="1"/>
    <col min="5030" max="5030" width="9.8515625" style="15" customWidth="1"/>
    <col min="5031" max="5031" width="13.8515625" style="15" customWidth="1"/>
    <col min="5032" max="5035" width="9.140625" style="15" customWidth="1"/>
    <col min="5036" max="5036" width="75.421875" style="15" customWidth="1"/>
    <col min="5037" max="5037" width="45.28125" style="15" customWidth="1"/>
    <col min="5038" max="5280" width="9.140625" style="15" customWidth="1"/>
    <col min="5281" max="5281" width="4.421875" style="15" customWidth="1"/>
    <col min="5282" max="5282" width="11.57421875" style="15" customWidth="1"/>
    <col min="5283" max="5283" width="40.421875" style="15" customWidth="1"/>
    <col min="5284" max="5284" width="3.8515625" style="15" customWidth="1"/>
    <col min="5285" max="5285" width="8.57421875" style="15" customWidth="1"/>
    <col min="5286" max="5286" width="9.8515625" style="15" customWidth="1"/>
    <col min="5287" max="5287" width="13.8515625" style="15" customWidth="1"/>
    <col min="5288" max="5291" width="9.140625" style="15" customWidth="1"/>
    <col min="5292" max="5292" width="75.421875" style="15" customWidth="1"/>
    <col min="5293" max="5293" width="45.28125" style="15" customWidth="1"/>
    <col min="5294" max="5536" width="9.140625" style="15" customWidth="1"/>
    <col min="5537" max="5537" width="4.421875" style="15" customWidth="1"/>
    <col min="5538" max="5538" width="11.57421875" style="15" customWidth="1"/>
    <col min="5539" max="5539" width="40.421875" style="15" customWidth="1"/>
    <col min="5540" max="5540" width="3.8515625" style="15" customWidth="1"/>
    <col min="5541" max="5541" width="8.57421875" style="15" customWidth="1"/>
    <col min="5542" max="5542" width="9.8515625" style="15" customWidth="1"/>
    <col min="5543" max="5543" width="13.8515625" style="15" customWidth="1"/>
    <col min="5544" max="5547" width="9.140625" style="15" customWidth="1"/>
    <col min="5548" max="5548" width="75.421875" style="15" customWidth="1"/>
    <col min="5549" max="5549" width="45.28125" style="15" customWidth="1"/>
    <col min="5550" max="5792" width="9.140625" style="15" customWidth="1"/>
    <col min="5793" max="5793" width="4.421875" style="15" customWidth="1"/>
    <col min="5794" max="5794" width="11.57421875" style="15" customWidth="1"/>
    <col min="5795" max="5795" width="40.421875" style="15" customWidth="1"/>
    <col min="5796" max="5796" width="3.8515625" style="15" customWidth="1"/>
    <col min="5797" max="5797" width="8.57421875" style="15" customWidth="1"/>
    <col min="5798" max="5798" width="9.8515625" style="15" customWidth="1"/>
    <col min="5799" max="5799" width="13.8515625" style="15" customWidth="1"/>
    <col min="5800" max="5803" width="9.140625" style="15" customWidth="1"/>
    <col min="5804" max="5804" width="75.421875" style="15" customWidth="1"/>
    <col min="5805" max="5805" width="45.28125" style="15" customWidth="1"/>
    <col min="5806" max="6048" width="9.140625" style="15" customWidth="1"/>
    <col min="6049" max="6049" width="4.421875" style="15" customWidth="1"/>
    <col min="6050" max="6050" width="11.57421875" style="15" customWidth="1"/>
    <col min="6051" max="6051" width="40.421875" style="15" customWidth="1"/>
    <col min="6052" max="6052" width="3.8515625" style="15" customWidth="1"/>
    <col min="6053" max="6053" width="8.57421875" style="15" customWidth="1"/>
    <col min="6054" max="6054" width="9.8515625" style="15" customWidth="1"/>
    <col min="6055" max="6055" width="13.8515625" style="15" customWidth="1"/>
    <col min="6056" max="6059" width="9.140625" style="15" customWidth="1"/>
    <col min="6060" max="6060" width="75.421875" style="15" customWidth="1"/>
    <col min="6061" max="6061" width="45.28125" style="15" customWidth="1"/>
    <col min="6062" max="6304" width="9.140625" style="15" customWidth="1"/>
    <col min="6305" max="6305" width="4.421875" style="15" customWidth="1"/>
    <col min="6306" max="6306" width="11.57421875" style="15" customWidth="1"/>
    <col min="6307" max="6307" width="40.421875" style="15" customWidth="1"/>
    <col min="6308" max="6308" width="3.8515625" style="15" customWidth="1"/>
    <col min="6309" max="6309" width="8.57421875" style="15" customWidth="1"/>
    <col min="6310" max="6310" width="9.8515625" style="15" customWidth="1"/>
    <col min="6311" max="6311" width="13.8515625" style="15" customWidth="1"/>
    <col min="6312" max="6315" width="9.140625" style="15" customWidth="1"/>
    <col min="6316" max="6316" width="75.421875" style="15" customWidth="1"/>
    <col min="6317" max="6317" width="45.28125" style="15" customWidth="1"/>
    <col min="6318" max="6560" width="9.140625" style="15" customWidth="1"/>
    <col min="6561" max="6561" width="4.421875" style="15" customWidth="1"/>
    <col min="6562" max="6562" width="11.57421875" style="15" customWidth="1"/>
    <col min="6563" max="6563" width="40.421875" style="15" customWidth="1"/>
    <col min="6564" max="6564" width="3.8515625" style="15" customWidth="1"/>
    <col min="6565" max="6565" width="8.57421875" style="15" customWidth="1"/>
    <col min="6566" max="6566" width="9.8515625" style="15" customWidth="1"/>
    <col min="6567" max="6567" width="13.8515625" style="15" customWidth="1"/>
    <col min="6568" max="6571" width="9.140625" style="15" customWidth="1"/>
    <col min="6572" max="6572" width="75.421875" style="15" customWidth="1"/>
    <col min="6573" max="6573" width="45.28125" style="15" customWidth="1"/>
    <col min="6574" max="6816" width="9.140625" style="15" customWidth="1"/>
    <col min="6817" max="6817" width="4.421875" style="15" customWidth="1"/>
    <col min="6818" max="6818" width="11.57421875" style="15" customWidth="1"/>
    <col min="6819" max="6819" width="40.421875" style="15" customWidth="1"/>
    <col min="6820" max="6820" width="3.8515625" style="15" customWidth="1"/>
    <col min="6821" max="6821" width="8.57421875" style="15" customWidth="1"/>
    <col min="6822" max="6822" width="9.8515625" style="15" customWidth="1"/>
    <col min="6823" max="6823" width="13.8515625" style="15" customWidth="1"/>
    <col min="6824" max="6827" width="9.140625" style="15" customWidth="1"/>
    <col min="6828" max="6828" width="75.421875" style="15" customWidth="1"/>
    <col min="6829" max="6829" width="45.28125" style="15" customWidth="1"/>
    <col min="6830" max="7072" width="9.140625" style="15" customWidth="1"/>
    <col min="7073" max="7073" width="4.421875" style="15" customWidth="1"/>
    <col min="7074" max="7074" width="11.57421875" style="15" customWidth="1"/>
    <col min="7075" max="7075" width="40.421875" style="15" customWidth="1"/>
    <col min="7076" max="7076" width="3.8515625" style="15" customWidth="1"/>
    <col min="7077" max="7077" width="8.57421875" style="15" customWidth="1"/>
    <col min="7078" max="7078" width="9.8515625" style="15" customWidth="1"/>
    <col min="7079" max="7079" width="13.8515625" style="15" customWidth="1"/>
    <col min="7080" max="7083" width="9.140625" style="15" customWidth="1"/>
    <col min="7084" max="7084" width="75.421875" style="15" customWidth="1"/>
    <col min="7085" max="7085" width="45.28125" style="15" customWidth="1"/>
    <col min="7086" max="7328" width="9.140625" style="15" customWidth="1"/>
    <col min="7329" max="7329" width="4.421875" style="15" customWidth="1"/>
    <col min="7330" max="7330" width="11.57421875" style="15" customWidth="1"/>
    <col min="7331" max="7331" width="40.421875" style="15" customWidth="1"/>
    <col min="7332" max="7332" width="3.8515625" style="15" customWidth="1"/>
    <col min="7333" max="7333" width="8.57421875" style="15" customWidth="1"/>
    <col min="7334" max="7334" width="9.8515625" style="15" customWidth="1"/>
    <col min="7335" max="7335" width="13.8515625" style="15" customWidth="1"/>
    <col min="7336" max="7339" width="9.140625" style="15" customWidth="1"/>
    <col min="7340" max="7340" width="75.421875" style="15" customWidth="1"/>
    <col min="7341" max="7341" width="45.28125" style="15" customWidth="1"/>
    <col min="7342" max="7584" width="9.140625" style="15" customWidth="1"/>
    <col min="7585" max="7585" width="4.421875" style="15" customWidth="1"/>
    <col min="7586" max="7586" width="11.57421875" style="15" customWidth="1"/>
    <col min="7587" max="7587" width="40.421875" style="15" customWidth="1"/>
    <col min="7588" max="7588" width="3.8515625" style="15" customWidth="1"/>
    <col min="7589" max="7589" width="8.57421875" style="15" customWidth="1"/>
    <col min="7590" max="7590" width="9.8515625" style="15" customWidth="1"/>
    <col min="7591" max="7591" width="13.8515625" style="15" customWidth="1"/>
    <col min="7592" max="7595" width="9.140625" style="15" customWidth="1"/>
    <col min="7596" max="7596" width="75.421875" style="15" customWidth="1"/>
    <col min="7597" max="7597" width="45.28125" style="15" customWidth="1"/>
    <col min="7598" max="7840" width="9.140625" style="15" customWidth="1"/>
    <col min="7841" max="7841" width="4.421875" style="15" customWidth="1"/>
    <col min="7842" max="7842" width="11.57421875" style="15" customWidth="1"/>
    <col min="7843" max="7843" width="40.421875" style="15" customWidth="1"/>
    <col min="7844" max="7844" width="3.8515625" style="15" customWidth="1"/>
    <col min="7845" max="7845" width="8.57421875" style="15" customWidth="1"/>
    <col min="7846" max="7846" width="9.8515625" style="15" customWidth="1"/>
    <col min="7847" max="7847" width="13.8515625" style="15" customWidth="1"/>
    <col min="7848" max="7851" width="9.140625" style="15" customWidth="1"/>
    <col min="7852" max="7852" width="75.421875" style="15" customWidth="1"/>
    <col min="7853" max="7853" width="45.28125" style="15" customWidth="1"/>
    <col min="7854" max="8096" width="9.140625" style="15" customWidth="1"/>
    <col min="8097" max="8097" width="4.421875" style="15" customWidth="1"/>
    <col min="8098" max="8098" width="11.57421875" style="15" customWidth="1"/>
    <col min="8099" max="8099" width="40.421875" style="15" customWidth="1"/>
    <col min="8100" max="8100" width="3.8515625" style="15" customWidth="1"/>
    <col min="8101" max="8101" width="8.57421875" style="15" customWidth="1"/>
    <col min="8102" max="8102" width="9.8515625" style="15" customWidth="1"/>
    <col min="8103" max="8103" width="13.8515625" style="15" customWidth="1"/>
    <col min="8104" max="8107" width="9.140625" style="15" customWidth="1"/>
    <col min="8108" max="8108" width="75.421875" style="15" customWidth="1"/>
    <col min="8109" max="8109" width="45.28125" style="15" customWidth="1"/>
    <col min="8110" max="8352" width="9.140625" style="15" customWidth="1"/>
    <col min="8353" max="8353" width="4.421875" style="15" customWidth="1"/>
    <col min="8354" max="8354" width="11.57421875" style="15" customWidth="1"/>
    <col min="8355" max="8355" width="40.421875" style="15" customWidth="1"/>
    <col min="8356" max="8356" width="3.8515625" style="15" customWidth="1"/>
    <col min="8357" max="8357" width="8.57421875" style="15" customWidth="1"/>
    <col min="8358" max="8358" width="9.8515625" style="15" customWidth="1"/>
    <col min="8359" max="8359" width="13.8515625" style="15" customWidth="1"/>
    <col min="8360" max="8363" width="9.140625" style="15" customWidth="1"/>
    <col min="8364" max="8364" width="75.421875" style="15" customWidth="1"/>
    <col min="8365" max="8365" width="45.28125" style="15" customWidth="1"/>
    <col min="8366" max="8608" width="9.140625" style="15" customWidth="1"/>
    <col min="8609" max="8609" width="4.421875" style="15" customWidth="1"/>
    <col min="8610" max="8610" width="11.57421875" style="15" customWidth="1"/>
    <col min="8611" max="8611" width="40.421875" style="15" customWidth="1"/>
    <col min="8612" max="8612" width="3.8515625" style="15" customWidth="1"/>
    <col min="8613" max="8613" width="8.57421875" style="15" customWidth="1"/>
    <col min="8614" max="8614" width="9.8515625" style="15" customWidth="1"/>
    <col min="8615" max="8615" width="13.8515625" style="15" customWidth="1"/>
    <col min="8616" max="8619" width="9.140625" style="15" customWidth="1"/>
    <col min="8620" max="8620" width="75.421875" style="15" customWidth="1"/>
    <col min="8621" max="8621" width="45.28125" style="15" customWidth="1"/>
    <col min="8622" max="8864" width="9.140625" style="15" customWidth="1"/>
    <col min="8865" max="8865" width="4.421875" style="15" customWidth="1"/>
    <col min="8866" max="8866" width="11.57421875" style="15" customWidth="1"/>
    <col min="8867" max="8867" width="40.421875" style="15" customWidth="1"/>
    <col min="8868" max="8868" width="3.8515625" style="15" customWidth="1"/>
    <col min="8869" max="8869" width="8.57421875" style="15" customWidth="1"/>
    <col min="8870" max="8870" width="9.8515625" style="15" customWidth="1"/>
    <col min="8871" max="8871" width="13.8515625" style="15" customWidth="1"/>
    <col min="8872" max="8875" width="9.140625" style="15" customWidth="1"/>
    <col min="8876" max="8876" width="75.421875" style="15" customWidth="1"/>
    <col min="8877" max="8877" width="45.28125" style="15" customWidth="1"/>
    <col min="8878" max="9120" width="9.140625" style="15" customWidth="1"/>
    <col min="9121" max="9121" width="4.421875" style="15" customWidth="1"/>
    <col min="9122" max="9122" width="11.57421875" style="15" customWidth="1"/>
    <col min="9123" max="9123" width="40.421875" style="15" customWidth="1"/>
    <col min="9124" max="9124" width="3.8515625" style="15" customWidth="1"/>
    <col min="9125" max="9125" width="8.57421875" style="15" customWidth="1"/>
    <col min="9126" max="9126" width="9.8515625" style="15" customWidth="1"/>
    <col min="9127" max="9127" width="13.8515625" style="15" customWidth="1"/>
    <col min="9128" max="9131" width="9.140625" style="15" customWidth="1"/>
    <col min="9132" max="9132" width="75.421875" style="15" customWidth="1"/>
    <col min="9133" max="9133" width="45.28125" style="15" customWidth="1"/>
    <col min="9134" max="9376" width="9.140625" style="15" customWidth="1"/>
    <col min="9377" max="9377" width="4.421875" style="15" customWidth="1"/>
    <col min="9378" max="9378" width="11.57421875" style="15" customWidth="1"/>
    <col min="9379" max="9379" width="40.421875" style="15" customWidth="1"/>
    <col min="9380" max="9380" width="3.8515625" style="15" customWidth="1"/>
    <col min="9381" max="9381" width="8.57421875" style="15" customWidth="1"/>
    <col min="9382" max="9382" width="9.8515625" style="15" customWidth="1"/>
    <col min="9383" max="9383" width="13.8515625" style="15" customWidth="1"/>
    <col min="9384" max="9387" width="9.140625" style="15" customWidth="1"/>
    <col min="9388" max="9388" width="75.421875" style="15" customWidth="1"/>
    <col min="9389" max="9389" width="45.28125" style="15" customWidth="1"/>
    <col min="9390" max="9632" width="9.140625" style="15" customWidth="1"/>
    <col min="9633" max="9633" width="4.421875" style="15" customWidth="1"/>
    <col min="9634" max="9634" width="11.57421875" style="15" customWidth="1"/>
    <col min="9635" max="9635" width="40.421875" style="15" customWidth="1"/>
    <col min="9636" max="9636" width="3.8515625" style="15" customWidth="1"/>
    <col min="9637" max="9637" width="8.57421875" style="15" customWidth="1"/>
    <col min="9638" max="9638" width="9.8515625" style="15" customWidth="1"/>
    <col min="9639" max="9639" width="13.8515625" style="15" customWidth="1"/>
    <col min="9640" max="9643" width="9.140625" style="15" customWidth="1"/>
    <col min="9644" max="9644" width="75.421875" style="15" customWidth="1"/>
    <col min="9645" max="9645" width="45.28125" style="15" customWidth="1"/>
    <col min="9646" max="9888" width="9.140625" style="15" customWidth="1"/>
    <col min="9889" max="9889" width="4.421875" style="15" customWidth="1"/>
    <col min="9890" max="9890" width="11.57421875" style="15" customWidth="1"/>
    <col min="9891" max="9891" width="40.421875" style="15" customWidth="1"/>
    <col min="9892" max="9892" width="3.8515625" style="15" customWidth="1"/>
    <col min="9893" max="9893" width="8.57421875" style="15" customWidth="1"/>
    <col min="9894" max="9894" width="9.8515625" style="15" customWidth="1"/>
    <col min="9895" max="9895" width="13.8515625" style="15" customWidth="1"/>
    <col min="9896" max="9899" width="9.140625" style="15" customWidth="1"/>
    <col min="9900" max="9900" width="75.421875" style="15" customWidth="1"/>
    <col min="9901" max="9901" width="45.28125" style="15" customWidth="1"/>
    <col min="9902" max="10144" width="9.140625" style="15" customWidth="1"/>
    <col min="10145" max="10145" width="4.421875" style="15" customWidth="1"/>
    <col min="10146" max="10146" width="11.57421875" style="15" customWidth="1"/>
    <col min="10147" max="10147" width="40.421875" style="15" customWidth="1"/>
    <col min="10148" max="10148" width="3.8515625" style="15" customWidth="1"/>
    <col min="10149" max="10149" width="8.57421875" style="15" customWidth="1"/>
    <col min="10150" max="10150" width="9.8515625" style="15" customWidth="1"/>
    <col min="10151" max="10151" width="13.8515625" style="15" customWidth="1"/>
    <col min="10152" max="10155" width="9.140625" style="15" customWidth="1"/>
    <col min="10156" max="10156" width="75.421875" style="15" customWidth="1"/>
    <col min="10157" max="10157" width="45.28125" style="15" customWidth="1"/>
    <col min="10158" max="10400" width="9.140625" style="15" customWidth="1"/>
    <col min="10401" max="10401" width="4.421875" style="15" customWidth="1"/>
    <col min="10402" max="10402" width="11.57421875" style="15" customWidth="1"/>
    <col min="10403" max="10403" width="40.421875" style="15" customWidth="1"/>
    <col min="10404" max="10404" width="3.8515625" style="15" customWidth="1"/>
    <col min="10405" max="10405" width="8.57421875" style="15" customWidth="1"/>
    <col min="10406" max="10406" width="9.8515625" style="15" customWidth="1"/>
    <col min="10407" max="10407" width="13.8515625" style="15" customWidth="1"/>
    <col min="10408" max="10411" width="9.140625" style="15" customWidth="1"/>
    <col min="10412" max="10412" width="75.421875" style="15" customWidth="1"/>
    <col min="10413" max="10413" width="45.28125" style="15" customWidth="1"/>
    <col min="10414" max="10656" width="9.140625" style="15" customWidth="1"/>
    <col min="10657" max="10657" width="4.421875" style="15" customWidth="1"/>
    <col min="10658" max="10658" width="11.57421875" style="15" customWidth="1"/>
    <col min="10659" max="10659" width="40.421875" style="15" customWidth="1"/>
    <col min="10660" max="10660" width="3.8515625" style="15" customWidth="1"/>
    <col min="10661" max="10661" width="8.57421875" style="15" customWidth="1"/>
    <col min="10662" max="10662" width="9.8515625" style="15" customWidth="1"/>
    <col min="10663" max="10663" width="13.8515625" style="15" customWidth="1"/>
    <col min="10664" max="10667" width="9.140625" style="15" customWidth="1"/>
    <col min="10668" max="10668" width="75.421875" style="15" customWidth="1"/>
    <col min="10669" max="10669" width="45.28125" style="15" customWidth="1"/>
    <col min="10670" max="10912" width="9.140625" style="15" customWidth="1"/>
    <col min="10913" max="10913" width="4.421875" style="15" customWidth="1"/>
    <col min="10914" max="10914" width="11.57421875" style="15" customWidth="1"/>
    <col min="10915" max="10915" width="40.421875" style="15" customWidth="1"/>
    <col min="10916" max="10916" width="3.8515625" style="15" customWidth="1"/>
    <col min="10917" max="10917" width="8.57421875" style="15" customWidth="1"/>
    <col min="10918" max="10918" width="9.8515625" style="15" customWidth="1"/>
    <col min="10919" max="10919" width="13.8515625" style="15" customWidth="1"/>
    <col min="10920" max="10923" width="9.140625" style="15" customWidth="1"/>
    <col min="10924" max="10924" width="75.421875" style="15" customWidth="1"/>
    <col min="10925" max="10925" width="45.28125" style="15" customWidth="1"/>
    <col min="10926" max="11168" width="9.140625" style="15" customWidth="1"/>
    <col min="11169" max="11169" width="4.421875" style="15" customWidth="1"/>
    <col min="11170" max="11170" width="11.57421875" style="15" customWidth="1"/>
    <col min="11171" max="11171" width="40.421875" style="15" customWidth="1"/>
    <col min="11172" max="11172" width="3.8515625" style="15" customWidth="1"/>
    <col min="11173" max="11173" width="8.57421875" style="15" customWidth="1"/>
    <col min="11174" max="11174" width="9.8515625" style="15" customWidth="1"/>
    <col min="11175" max="11175" width="13.8515625" style="15" customWidth="1"/>
    <col min="11176" max="11179" width="9.140625" style="15" customWidth="1"/>
    <col min="11180" max="11180" width="75.421875" style="15" customWidth="1"/>
    <col min="11181" max="11181" width="45.28125" style="15" customWidth="1"/>
    <col min="11182" max="11424" width="9.140625" style="15" customWidth="1"/>
    <col min="11425" max="11425" width="4.421875" style="15" customWidth="1"/>
    <col min="11426" max="11426" width="11.57421875" style="15" customWidth="1"/>
    <col min="11427" max="11427" width="40.421875" style="15" customWidth="1"/>
    <col min="11428" max="11428" width="3.8515625" style="15" customWidth="1"/>
    <col min="11429" max="11429" width="8.57421875" style="15" customWidth="1"/>
    <col min="11430" max="11430" width="9.8515625" style="15" customWidth="1"/>
    <col min="11431" max="11431" width="13.8515625" style="15" customWidth="1"/>
    <col min="11432" max="11435" width="9.140625" style="15" customWidth="1"/>
    <col min="11436" max="11436" width="75.421875" style="15" customWidth="1"/>
    <col min="11437" max="11437" width="45.28125" style="15" customWidth="1"/>
    <col min="11438" max="11680" width="9.140625" style="15" customWidth="1"/>
    <col min="11681" max="11681" width="4.421875" style="15" customWidth="1"/>
    <col min="11682" max="11682" width="11.57421875" style="15" customWidth="1"/>
    <col min="11683" max="11683" width="40.421875" style="15" customWidth="1"/>
    <col min="11684" max="11684" width="3.8515625" style="15" customWidth="1"/>
    <col min="11685" max="11685" width="8.57421875" style="15" customWidth="1"/>
    <col min="11686" max="11686" width="9.8515625" style="15" customWidth="1"/>
    <col min="11687" max="11687" width="13.8515625" style="15" customWidth="1"/>
    <col min="11688" max="11691" width="9.140625" style="15" customWidth="1"/>
    <col min="11692" max="11692" width="75.421875" style="15" customWidth="1"/>
    <col min="11693" max="11693" width="45.28125" style="15" customWidth="1"/>
    <col min="11694" max="11936" width="9.140625" style="15" customWidth="1"/>
    <col min="11937" max="11937" width="4.421875" style="15" customWidth="1"/>
    <col min="11938" max="11938" width="11.57421875" style="15" customWidth="1"/>
    <col min="11939" max="11939" width="40.421875" style="15" customWidth="1"/>
    <col min="11940" max="11940" width="3.8515625" style="15" customWidth="1"/>
    <col min="11941" max="11941" width="8.57421875" style="15" customWidth="1"/>
    <col min="11942" max="11942" width="9.8515625" style="15" customWidth="1"/>
    <col min="11943" max="11943" width="13.8515625" style="15" customWidth="1"/>
    <col min="11944" max="11947" width="9.140625" style="15" customWidth="1"/>
    <col min="11948" max="11948" width="75.421875" style="15" customWidth="1"/>
    <col min="11949" max="11949" width="45.28125" style="15" customWidth="1"/>
    <col min="11950" max="12192" width="9.140625" style="15" customWidth="1"/>
    <col min="12193" max="12193" width="4.421875" style="15" customWidth="1"/>
    <col min="12194" max="12194" width="11.57421875" style="15" customWidth="1"/>
    <col min="12195" max="12195" width="40.421875" style="15" customWidth="1"/>
    <col min="12196" max="12196" width="3.8515625" style="15" customWidth="1"/>
    <col min="12197" max="12197" width="8.57421875" style="15" customWidth="1"/>
    <col min="12198" max="12198" width="9.8515625" style="15" customWidth="1"/>
    <col min="12199" max="12199" width="13.8515625" style="15" customWidth="1"/>
    <col min="12200" max="12203" width="9.140625" style="15" customWidth="1"/>
    <col min="12204" max="12204" width="75.421875" style="15" customWidth="1"/>
    <col min="12205" max="12205" width="45.28125" style="15" customWidth="1"/>
    <col min="12206" max="12448" width="9.140625" style="15" customWidth="1"/>
    <col min="12449" max="12449" width="4.421875" style="15" customWidth="1"/>
    <col min="12450" max="12450" width="11.57421875" style="15" customWidth="1"/>
    <col min="12451" max="12451" width="40.421875" style="15" customWidth="1"/>
    <col min="12452" max="12452" width="3.8515625" style="15" customWidth="1"/>
    <col min="12453" max="12453" width="8.57421875" style="15" customWidth="1"/>
    <col min="12454" max="12454" width="9.8515625" style="15" customWidth="1"/>
    <col min="12455" max="12455" width="13.8515625" style="15" customWidth="1"/>
    <col min="12456" max="12459" width="9.140625" style="15" customWidth="1"/>
    <col min="12460" max="12460" width="75.421875" style="15" customWidth="1"/>
    <col min="12461" max="12461" width="45.28125" style="15" customWidth="1"/>
    <col min="12462" max="12704" width="9.140625" style="15" customWidth="1"/>
    <col min="12705" max="12705" width="4.421875" style="15" customWidth="1"/>
    <col min="12706" max="12706" width="11.57421875" style="15" customWidth="1"/>
    <col min="12707" max="12707" width="40.421875" style="15" customWidth="1"/>
    <col min="12708" max="12708" width="3.8515625" style="15" customWidth="1"/>
    <col min="12709" max="12709" width="8.57421875" style="15" customWidth="1"/>
    <col min="12710" max="12710" width="9.8515625" style="15" customWidth="1"/>
    <col min="12711" max="12711" width="13.8515625" style="15" customWidth="1"/>
    <col min="12712" max="12715" width="9.140625" style="15" customWidth="1"/>
    <col min="12716" max="12716" width="75.421875" style="15" customWidth="1"/>
    <col min="12717" max="12717" width="45.28125" style="15" customWidth="1"/>
    <col min="12718" max="12960" width="9.140625" style="15" customWidth="1"/>
    <col min="12961" max="12961" width="4.421875" style="15" customWidth="1"/>
    <col min="12962" max="12962" width="11.57421875" style="15" customWidth="1"/>
    <col min="12963" max="12963" width="40.421875" style="15" customWidth="1"/>
    <col min="12964" max="12964" width="3.8515625" style="15" customWidth="1"/>
    <col min="12965" max="12965" width="8.57421875" style="15" customWidth="1"/>
    <col min="12966" max="12966" width="9.8515625" style="15" customWidth="1"/>
    <col min="12967" max="12967" width="13.8515625" style="15" customWidth="1"/>
    <col min="12968" max="12971" width="9.140625" style="15" customWidth="1"/>
    <col min="12972" max="12972" width="75.421875" style="15" customWidth="1"/>
    <col min="12973" max="12973" width="45.28125" style="15" customWidth="1"/>
    <col min="12974" max="13216" width="9.140625" style="15" customWidth="1"/>
    <col min="13217" max="13217" width="4.421875" style="15" customWidth="1"/>
    <col min="13218" max="13218" width="11.57421875" style="15" customWidth="1"/>
    <col min="13219" max="13219" width="40.421875" style="15" customWidth="1"/>
    <col min="13220" max="13220" width="3.8515625" style="15" customWidth="1"/>
    <col min="13221" max="13221" width="8.57421875" style="15" customWidth="1"/>
    <col min="13222" max="13222" width="9.8515625" style="15" customWidth="1"/>
    <col min="13223" max="13223" width="13.8515625" style="15" customWidth="1"/>
    <col min="13224" max="13227" width="9.140625" style="15" customWidth="1"/>
    <col min="13228" max="13228" width="75.421875" style="15" customWidth="1"/>
    <col min="13229" max="13229" width="45.28125" style="15" customWidth="1"/>
    <col min="13230" max="13472" width="9.140625" style="15" customWidth="1"/>
    <col min="13473" max="13473" width="4.421875" style="15" customWidth="1"/>
    <col min="13474" max="13474" width="11.57421875" style="15" customWidth="1"/>
    <col min="13475" max="13475" width="40.421875" style="15" customWidth="1"/>
    <col min="13476" max="13476" width="3.8515625" style="15" customWidth="1"/>
    <col min="13477" max="13477" width="8.57421875" style="15" customWidth="1"/>
    <col min="13478" max="13478" width="9.8515625" style="15" customWidth="1"/>
    <col min="13479" max="13479" width="13.8515625" style="15" customWidth="1"/>
    <col min="13480" max="13483" width="9.140625" style="15" customWidth="1"/>
    <col min="13484" max="13484" width="75.421875" style="15" customWidth="1"/>
    <col min="13485" max="13485" width="45.28125" style="15" customWidth="1"/>
    <col min="13486" max="13728" width="9.140625" style="15" customWidth="1"/>
    <col min="13729" max="13729" width="4.421875" style="15" customWidth="1"/>
    <col min="13730" max="13730" width="11.57421875" style="15" customWidth="1"/>
    <col min="13731" max="13731" width="40.421875" style="15" customWidth="1"/>
    <col min="13732" max="13732" width="3.8515625" style="15" customWidth="1"/>
    <col min="13733" max="13733" width="8.57421875" style="15" customWidth="1"/>
    <col min="13734" max="13734" width="9.8515625" style="15" customWidth="1"/>
    <col min="13735" max="13735" width="13.8515625" style="15" customWidth="1"/>
    <col min="13736" max="13739" width="9.140625" style="15" customWidth="1"/>
    <col min="13740" max="13740" width="75.421875" style="15" customWidth="1"/>
    <col min="13741" max="13741" width="45.28125" style="15" customWidth="1"/>
    <col min="13742" max="13984" width="9.140625" style="15" customWidth="1"/>
    <col min="13985" max="13985" width="4.421875" style="15" customWidth="1"/>
    <col min="13986" max="13986" width="11.57421875" style="15" customWidth="1"/>
    <col min="13987" max="13987" width="40.421875" style="15" customWidth="1"/>
    <col min="13988" max="13988" width="3.8515625" style="15" customWidth="1"/>
    <col min="13989" max="13989" width="8.57421875" style="15" customWidth="1"/>
    <col min="13990" max="13990" width="9.8515625" style="15" customWidth="1"/>
    <col min="13991" max="13991" width="13.8515625" style="15" customWidth="1"/>
    <col min="13992" max="13995" width="9.140625" style="15" customWidth="1"/>
    <col min="13996" max="13996" width="75.421875" style="15" customWidth="1"/>
    <col min="13997" max="13997" width="45.28125" style="15" customWidth="1"/>
    <col min="13998" max="14240" width="9.140625" style="15" customWidth="1"/>
    <col min="14241" max="14241" width="4.421875" style="15" customWidth="1"/>
    <col min="14242" max="14242" width="11.57421875" style="15" customWidth="1"/>
    <col min="14243" max="14243" width="40.421875" style="15" customWidth="1"/>
    <col min="14244" max="14244" width="3.8515625" style="15" customWidth="1"/>
    <col min="14245" max="14245" width="8.57421875" style="15" customWidth="1"/>
    <col min="14246" max="14246" width="9.8515625" style="15" customWidth="1"/>
    <col min="14247" max="14247" width="13.8515625" style="15" customWidth="1"/>
    <col min="14248" max="14251" width="9.140625" style="15" customWidth="1"/>
    <col min="14252" max="14252" width="75.421875" style="15" customWidth="1"/>
    <col min="14253" max="14253" width="45.28125" style="15" customWidth="1"/>
    <col min="14254" max="14496" width="9.140625" style="15" customWidth="1"/>
    <col min="14497" max="14497" width="4.421875" style="15" customWidth="1"/>
    <col min="14498" max="14498" width="11.57421875" style="15" customWidth="1"/>
    <col min="14499" max="14499" width="40.421875" style="15" customWidth="1"/>
    <col min="14500" max="14500" width="3.8515625" style="15" customWidth="1"/>
    <col min="14501" max="14501" width="8.57421875" style="15" customWidth="1"/>
    <col min="14502" max="14502" width="9.8515625" style="15" customWidth="1"/>
    <col min="14503" max="14503" width="13.8515625" style="15" customWidth="1"/>
    <col min="14504" max="14507" width="9.140625" style="15" customWidth="1"/>
    <col min="14508" max="14508" width="75.421875" style="15" customWidth="1"/>
    <col min="14509" max="14509" width="45.28125" style="15" customWidth="1"/>
    <col min="14510" max="14752" width="9.140625" style="15" customWidth="1"/>
    <col min="14753" max="14753" width="4.421875" style="15" customWidth="1"/>
    <col min="14754" max="14754" width="11.57421875" style="15" customWidth="1"/>
    <col min="14755" max="14755" width="40.421875" style="15" customWidth="1"/>
    <col min="14756" max="14756" width="3.8515625" style="15" customWidth="1"/>
    <col min="14757" max="14757" width="8.57421875" style="15" customWidth="1"/>
    <col min="14758" max="14758" width="9.8515625" style="15" customWidth="1"/>
    <col min="14759" max="14759" width="13.8515625" style="15" customWidth="1"/>
    <col min="14760" max="14763" width="9.140625" style="15" customWidth="1"/>
    <col min="14764" max="14764" width="75.421875" style="15" customWidth="1"/>
    <col min="14765" max="14765" width="45.28125" style="15" customWidth="1"/>
    <col min="14766" max="15008" width="9.140625" style="15" customWidth="1"/>
    <col min="15009" max="15009" width="4.421875" style="15" customWidth="1"/>
    <col min="15010" max="15010" width="11.57421875" style="15" customWidth="1"/>
    <col min="15011" max="15011" width="40.421875" style="15" customWidth="1"/>
    <col min="15012" max="15012" width="3.8515625" style="15" customWidth="1"/>
    <col min="15013" max="15013" width="8.57421875" style="15" customWidth="1"/>
    <col min="15014" max="15014" width="9.8515625" style="15" customWidth="1"/>
    <col min="15015" max="15015" width="13.8515625" style="15" customWidth="1"/>
    <col min="15016" max="15019" width="9.140625" style="15" customWidth="1"/>
    <col min="15020" max="15020" width="75.421875" style="15" customWidth="1"/>
    <col min="15021" max="15021" width="45.28125" style="15" customWidth="1"/>
    <col min="15022" max="15264" width="9.140625" style="15" customWidth="1"/>
    <col min="15265" max="15265" width="4.421875" style="15" customWidth="1"/>
    <col min="15266" max="15266" width="11.57421875" style="15" customWidth="1"/>
    <col min="15267" max="15267" width="40.421875" style="15" customWidth="1"/>
    <col min="15268" max="15268" width="3.8515625" style="15" customWidth="1"/>
    <col min="15269" max="15269" width="8.57421875" style="15" customWidth="1"/>
    <col min="15270" max="15270" width="9.8515625" style="15" customWidth="1"/>
    <col min="15271" max="15271" width="13.8515625" style="15" customWidth="1"/>
    <col min="15272" max="15275" width="9.140625" style="15" customWidth="1"/>
    <col min="15276" max="15276" width="75.421875" style="15" customWidth="1"/>
    <col min="15277" max="15277" width="45.28125" style="15" customWidth="1"/>
    <col min="15278" max="15520" width="9.140625" style="15" customWidth="1"/>
    <col min="15521" max="15521" width="4.421875" style="15" customWidth="1"/>
    <col min="15522" max="15522" width="11.57421875" style="15" customWidth="1"/>
    <col min="15523" max="15523" width="40.421875" style="15" customWidth="1"/>
    <col min="15524" max="15524" width="3.8515625" style="15" customWidth="1"/>
    <col min="15525" max="15525" width="8.57421875" style="15" customWidth="1"/>
    <col min="15526" max="15526" width="9.8515625" style="15" customWidth="1"/>
    <col min="15527" max="15527" width="13.8515625" style="15" customWidth="1"/>
    <col min="15528" max="15531" width="9.140625" style="15" customWidth="1"/>
    <col min="15532" max="15532" width="75.421875" style="15" customWidth="1"/>
    <col min="15533" max="15533" width="45.28125" style="15" customWidth="1"/>
    <col min="15534" max="15776" width="9.140625" style="15" customWidth="1"/>
    <col min="15777" max="15777" width="4.421875" style="15" customWidth="1"/>
    <col min="15778" max="15778" width="11.57421875" style="15" customWidth="1"/>
    <col min="15779" max="15779" width="40.421875" style="15" customWidth="1"/>
    <col min="15780" max="15780" width="3.8515625" style="15" customWidth="1"/>
    <col min="15781" max="15781" width="8.57421875" style="15" customWidth="1"/>
    <col min="15782" max="15782" width="9.8515625" style="15" customWidth="1"/>
    <col min="15783" max="15783" width="13.8515625" style="15" customWidth="1"/>
    <col min="15784" max="15787" width="9.140625" style="15" customWidth="1"/>
    <col min="15788" max="15788" width="75.421875" style="15" customWidth="1"/>
    <col min="15789" max="15789" width="45.28125" style="15" customWidth="1"/>
    <col min="15790" max="16032" width="9.140625" style="15" customWidth="1"/>
    <col min="16033" max="16033" width="4.421875" style="15" customWidth="1"/>
    <col min="16034" max="16034" width="11.57421875" style="15" customWidth="1"/>
    <col min="16035" max="16035" width="40.421875" style="15" customWidth="1"/>
    <col min="16036" max="16036" width="3.8515625" style="15" customWidth="1"/>
    <col min="16037" max="16037" width="8.57421875" style="15" customWidth="1"/>
    <col min="16038" max="16038" width="9.8515625" style="15" customWidth="1"/>
    <col min="16039" max="16039" width="13.8515625" style="15" customWidth="1"/>
    <col min="16040" max="16043" width="9.140625" style="15" customWidth="1"/>
    <col min="16044" max="16044" width="75.421875" style="15" customWidth="1"/>
    <col min="16045" max="16045" width="45.28125" style="15" customWidth="1"/>
    <col min="16046" max="16384" width="9.140625" style="15" customWidth="1"/>
  </cols>
  <sheetData>
    <row r="1" spans="1:7" ht="15.75">
      <c r="A1" s="875" t="s">
        <v>5359</v>
      </c>
      <c r="B1" s="875"/>
      <c r="C1" s="875"/>
      <c r="D1" s="875"/>
      <c r="E1" s="875"/>
      <c r="F1" s="875"/>
      <c r="G1" s="875"/>
    </row>
    <row r="2" spans="1:7" ht="14.25" customHeight="1" thickBot="1">
      <c r="A2" s="16"/>
      <c r="B2" s="17"/>
      <c r="C2" s="18"/>
      <c r="D2" s="18"/>
      <c r="E2" s="734"/>
      <c r="F2" s="18"/>
      <c r="G2" s="18"/>
    </row>
    <row r="3" spans="1:7" ht="24.75" thickTop="1">
      <c r="A3" s="876" t="s">
        <v>9</v>
      </c>
      <c r="B3" s="877"/>
      <c r="C3" s="705" t="str">
        <f>souhrn!$A$2</f>
        <v>AREÁL SPORTOVNÍCH NADĚJÍ - SPORTOVNÍ GYMNASIUM L. DAŇKA</v>
      </c>
      <c r="D3" s="21"/>
      <c r="E3" s="735" t="s">
        <v>10</v>
      </c>
      <c r="F3" s="23"/>
      <c r="G3" s="24"/>
    </row>
    <row r="4" spans="1:7" ht="13.5" thickBot="1">
      <c r="A4" s="878" t="s">
        <v>11</v>
      </c>
      <c r="B4" s="879"/>
      <c r="C4" s="25" t="s">
        <v>5354</v>
      </c>
      <c r="D4" s="26"/>
      <c r="E4" s="880"/>
      <c r="F4" s="881"/>
      <c r="G4" s="882"/>
    </row>
    <row r="5" spans="1:7" ht="13.5" thickTop="1">
      <c r="A5" s="27"/>
      <c r="B5" s="16"/>
      <c r="C5" s="16"/>
      <c r="D5" s="16"/>
      <c r="E5" s="736"/>
      <c r="F5" s="16"/>
      <c r="G5" s="29"/>
    </row>
    <row r="6" spans="1:7" ht="15">
      <c r="A6" s="30" t="s">
        <v>12</v>
      </c>
      <c r="B6" s="31" t="s">
        <v>13</v>
      </c>
      <c r="C6" s="31" t="s">
        <v>14</v>
      </c>
      <c r="D6" s="31" t="s">
        <v>15</v>
      </c>
      <c r="E6" s="737" t="s">
        <v>16</v>
      </c>
      <c r="F6" s="31" t="s">
        <v>17</v>
      </c>
      <c r="G6" s="33" t="s">
        <v>18</v>
      </c>
    </row>
    <row r="7" spans="1:7" ht="15">
      <c r="A7" s="34"/>
      <c r="B7" s="35" t="s">
        <v>19</v>
      </c>
      <c r="C7" s="36" t="s">
        <v>20</v>
      </c>
      <c r="D7" s="37"/>
      <c r="E7" s="738"/>
      <c r="F7" s="39"/>
      <c r="G7" s="40">
        <f>$G$70</f>
        <v>0</v>
      </c>
    </row>
    <row r="8" spans="1:7" ht="15">
      <c r="A8" s="41" t="s">
        <v>21</v>
      </c>
      <c r="B8" s="42" t="s">
        <v>22</v>
      </c>
      <c r="C8" s="43" t="s">
        <v>20</v>
      </c>
      <c r="D8" s="44"/>
      <c r="E8" s="739"/>
      <c r="F8" s="45"/>
      <c r="G8" s="46"/>
    </row>
    <row r="9" spans="1:8" ht="22.5">
      <c r="A9" s="48">
        <v>1</v>
      </c>
      <c r="B9" s="49" t="s">
        <v>5402</v>
      </c>
      <c r="C9" s="50" t="s">
        <v>23</v>
      </c>
      <c r="D9" s="51" t="s">
        <v>24</v>
      </c>
      <c r="E9" s="64">
        <v>18</v>
      </c>
      <c r="F9" s="725">
        <v>0</v>
      </c>
      <c r="G9" s="65">
        <f>E9*F9</f>
        <v>0</v>
      </c>
      <c r="H9" s="15">
        <v>0</v>
      </c>
    </row>
    <row r="10" spans="1:7" ht="15">
      <c r="A10" s="55"/>
      <c r="B10" s="56"/>
      <c r="C10" s="867" t="s">
        <v>5487</v>
      </c>
      <c r="D10" s="868"/>
      <c r="E10" s="740">
        <v>18</v>
      </c>
      <c r="F10" s="726"/>
      <c r="G10" s="67"/>
    </row>
    <row r="11" spans="1:8" ht="22.5">
      <c r="A11" s="48">
        <v>2</v>
      </c>
      <c r="B11" s="49" t="s">
        <v>5403</v>
      </c>
      <c r="C11" s="50" t="s">
        <v>25</v>
      </c>
      <c r="D11" s="51" t="s">
        <v>24</v>
      </c>
      <c r="E11" s="64">
        <v>18</v>
      </c>
      <c r="F11" s="725">
        <v>0</v>
      </c>
      <c r="G11" s="65">
        <f>E11*F11</f>
        <v>0</v>
      </c>
      <c r="H11" s="15">
        <v>0</v>
      </c>
    </row>
    <row r="12" spans="1:7" ht="15">
      <c r="A12" s="55"/>
      <c r="B12" s="56"/>
      <c r="C12" s="867" t="s">
        <v>5488</v>
      </c>
      <c r="D12" s="868"/>
      <c r="E12" s="740">
        <v>18</v>
      </c>
      <c r="F12" s="726"/>
      <c r="G12" s="67"/>
    </row>
    <row r="13" spans="1:8" ht="22.5">
      <c r="A13" s="48">
        <v>3</v>
      </c>
      <c r="B13" s="49" t="s">
        <v>5404</v>
      </c>
      <c r="C13" s="50" t="s">
        <v>26</v>
      </c>
      <c r="D13" s="51" t="s">
        <v>27</v>
      </c>
      <c r="E13" s="64">
        <v>1</v>
      </c>
      <c r="F13" s="725">
        <v>0</v>
      </c>
      <c r="G13" s="65">
        <f>E13*F13</f>
        <v>0</v>
      </c>
      <c r="H13" s="15">
        <v>0</v>
      </c>
    </row>
    <row r="14" spans="1:7" ht="15">
      <c r="A14" s="55"/>
      <c r="B14" s="56"/>
      <c r="C14" s="867" t="s">
        <v>28</v>
      </c>
      <c r="D14" s="868"/>
      <c r="E14" s="740">
        <v>1</v>
      </c>
      <c r="F14" s="726"/>
      <c r="G14" s="67"/>
    </row>
    <row r="15" spans="1:7" ht="67.5">
      <c r="A15" s="48">
        <v>4</v>
      </c>
      <c r="B15" s="49" t="s">
        <v>5405</v>
      </c>
      <c r="C15" s="50" t="s">
        <v>5392</v>
      </c>
      <c r="D15" s="51" t="s">
        <v>27</v>
      </c>
      <c r="E15" s="64">
        <v>1</v>
      </c>
      <c r="F15" s="725">
        <v>0</v>
      </c>
      <c r="G15" s="65">
        <f>E15*F15</f>
        <v>0</v>
      </c>
    </row>
    <row r="16" spans="1:7" ht="15">
      <c r="A16" s="55"/>
      <c r="B16" s="56"/>
      <c r="C16" s="883"/>
      <c r="D16" s="884"/>
      <c r="E16" s="740">
        <v>1</v>
      </c>
      <c r="F16" s="726"/>
      <c r="G16" s="67"/>
    </row>
    <row r="17" spans="1:8" ht="22.5">
      <c r="A17" s="48">
        <v>5</v>
      </c>
      <c r="B17" s="49" t="s">
        <v>47</v>
      </c>
      <c r="C17" s="50" t="s">
        <v>5397</v>
      </c>
      <c r="D17" s="51" t="s">
        <v>27</v>
      </c>
      <c r="E17" s="64">
        <v>1</v>
      </c>
      <c r="F17" s="725">
        <v>0</v>
      </c>
      <c r="G17" s="65">
        <f>E17*F17</f>
        <v>0</v>
      </c>
      <c r="H17" s="15">
        <v>0</v>
      </c>
    </row>
    <row r="18" spans="1:7" ht="60" customHeight="1">
      <c r="A18" s="60"/>
      <c r="B18" s="61"/>
      <c r="C18" s="883" t="s">
        <v>5396</v>
      </c>
      <c r="D18" s="884"/>
      <c r="E18" s="741">
        <v>0</v>
      </c>
      <c r="F18" s="726"/>
      <c r="G18" s="729"/>
    </row>
    <row r="19" spans="1:7" ht="15">
      <c r="A19" s="55">
        <v>6</v>
      </c>
      <c r="B19" s="49" t="s">
        <v>5406</v>
      </c>
      <c r="C19" s="743" t="s">
        <v>5398</v>
      </c>
      <c r="D19" s="51" t="s">
        <v>27</v>
      </c>
      <c r="E19" s="64">
        <v>1</v>
      </c>
      <c r="F19" s="725">
        <v>0</v>
      </c>
      <c r="G19" s="65">
        <f>E19*F19</f>
        <v>0</v>
      </c>
    </row>
    <row r="20" spans="1:7" ht="105" customHeight="1">
      <c r="A20" s="55"/>
      <c r="B20" s="56"/>
      <c r="C20" s="885" t="s">
        <v>5399</v>
      </c>
      <c r="D20" s="886"/>
      <c r="E20" s="740">
        <v>0</v>
      </c>
      <c r="F20" s="726"/>
      <c r="G20" s="67"/>
    </row>
    <row r="21" spans="1:8" ht="56.25">
      <c r="A21" s="48">
        <v>7</v>
      </c>
      <c r="B21" s="49" t="s">
        <v>5407</v>
      </c>
      <c r="C21" s="50" t="s">
        <v>5395</v>
      </c>
      <c r="D21" s="51" t="s">
        <v>27</v>
      </c>
      <c r="E21" s="64">
        <v>1</v>
      </c>
      <c r="F21" s="725">
        <v>0</v>
      </c>
      <c r="G21" s="65">
        <f>E21*F21</f>
        <v>0</v>
      </c>
      <c r="H21" s="15">
        <v>0</v>
      </c>
    </row>
    <row r="22" spans="1:7" ht="15">
      <c r="A22" s="55"/>
      <c r="B22" s="56"/>
      <c r="C22" s="867" t="s">
        <v>29</v>
      </c>
      <c r="D22" s="868"/>
      <c r="E22" s="740">
        <v>1</v>
      </c>
      <c r="F22" s="726"/>
      <c r="G22" s="67"/>
    </row>
    <row r="23" spans="1:8" ht="22.5">
      <c r="A23" s="48">
        <v>8</v>
      </c>
      <c r="B23" s="49" t="s">
        <v>5270</v>
      </c>
      <c r="C23" s="50" t="s">
        <v>5427</v>
      </c>
      <c r="D23" s="51" t="s">
        <v>27</v>
      </c>
      <c r="E23" s="64">
        <v>1</v>
      </c>
      <c r="F23" s="725">
        <v>0</v>
      </c>
      <c r="G23" s="65">
        <f>E23*F23</f>
        <v>0</v>
      </c>
      <c r="H23" s="15">
        <v>0</v>
      </c>
    </row>
    <row r="24" spans="1:7" ht="15">
      <c r="A24" s="55"/>
      <c r="B24" s="56"/>
      <c r="C24" s="867" t="s">
        <v>30</v>
      </c>
      <c r="D24" s="868"/>
      <c r="E24" s="740">
        <v>1</v>
      </c>
      <c r="F24" s="58"/>
      <c r="G24" s="67"/>
    </row>
    <row r="25" spans="1:8" ht="15">
      <c r="A25" s="48">
        <v>9</v>
      </c>
      <c r="B25" s="49" t="s">
        <v>5408</v>
      </c>
      <c r="C25" s="50" t="s">
        <v>31</v>
      </c>
      <c r="D25" s="51" t="s">
        <v>27</v>
      </c>
      <c r="E25" s="64">
        <v>1</v>
      </c>
      <c r="F25" s="725">
        <v>0</v>
      </c>
      <c r="G25" s="65">
        <f>E25*F25</f>
        <v>0</v>
      </c>
      <c r="H25" s="15">
        <v>0</v>
      </c>
    </row>
    <row r="26" spans="1:7" ht="15">
      <c r="A26" s="55"/>
      <c r="B26" s="56"/>
      <c r="C26" s="867" t="s">
        <v>5373</v>
      </c>
      <c r="D26" s="868"/>
      <c r="E26" s="740">
        <v>1</v>
      </c>
      <c r="F26" s="58"/>
      <c r="G26" s="67"/>
    </row>
    <row r="27" spans="1:8" ht="15">
      <c r="A27" s="48">
        <v>10</v>
      </c>
      <c r="B27" s="49" t="s">
        <v>5409</v>
      </c>
      <c r="C27" s="50" t="s">
        <v>32</v>
      </c>
      <c r="D27" s="51" t="s">
        <v>5334</v>
      </c>
      <c r="E27" s="64">
        <v>18</v>
      </c>
      <c r="F27" s="725">
        <v>0</v>
      </c>
      <c r="G27" s="65">
        <f>E27*F27</f>
        <v>0</v>
      </c>
      <c r="H27" s="15">
        <v>0</v>
      </c>
    </row>
    <row r="28" spans="1:7" ht="15">
      <c r="A28" s="55"/>
      <c r="B28" s="56"/>
      <c r="C28" s="867" t="s">
        <v>33</v>
      </c>
      <c r="D28" s="868"/>
      <c r="E28" s="740">
        <v>0</v>
      </c>
      <c r="F28" s="58"/>
      <c r="G28" s="67"/>
    </row>
    <row r="29" spans="1:7" ht="15">
      <c r="A29" s="55"/>
      <c r="B29" s="56"/>
      <c r="C29" s="867" t="s">
        <v>5374</v>
      </c>
      <c r="D29" s="868"/>
      <c r="E29" s="740">
        <v>0</v>
      </c>
      <c r="F29" s="58"/>
      <c r="G29" s="67"/>
    </row>
    <row r="30" spans="1:7" ht="15">
      <c r="A30" s="60"/>
      <c r="B30" s="61"/>
      <c r="C30" s="883" t="s">
        <v>5375</v>
      </c>
      <c r="D30" s="884"/>
      <c r="E30" s="741">
        <v>18</v>
      </c>
      <c r="F30" s="726"/>
      <c r="G30" s="729"/>
    </row>
    <row r="31" spans="1:7" ht="22.5">
      <c r="A31" s="48">
        <v>11</v>
      </c>
      <c r="B31" s="49" t="s">
        <v>5410</v>
      </c>
      <c r="C31" s="723" t="s">
        <v>5391</v>
      </c>
      <c r="D31" s="724" t="s">
        <v>5334</v>
      </c>
      <c r="E31" s="744">
        <v>18</v>
      </c>
      <c r="F31" s="725">
        <v>0</v>
      </c>
      <c r="G31" s="65">
        <f>E31*F31</f>
        <v>0</v>
      </c>
    </row>
    <row r="32" spans="1:7" ht="15">
      <c r="A32" s="55"/>
      <c r="B32" s="56"/>
      <c r="C32" s="883"/>
      <c r="D32" s="884"/>
      <c r="E32" s="740">
        <v>18</v>
      </c>
      <c r="F32" s="726"/>
      <c r="G32" s="67"/>
    </row>
    <row r="33" spans="1:7" ht="24.95" customHeight="1">
      <c r="A33" s="48">
        <v>12</v>
      </c>
      <c r="B33" s="49" t="s">
        <v>5411</v>
      </c>
      <c r="C33" s="723" t="s">
        <v>5387</v>
      </c>
      <c r="D33" s="724" t="s">
        <v>5334</v>
      </c>
      <c r="E33" s="64">
        <v>18</v>
      </c>
      <c r="F33" s="725">
        <v>0</v>
      </c>
      <c r="G33" s="65">
        <f>E33*F33</f>
        <v>0</v>
      </c>
    </row>
    <row r="34" spans="1:7" ht="15">
      <c r="A34" s="55"/>
      <c r="B34" s="56"/>
      <c r="C34" s="883"/>
      <c r="D34" s="884"/>
      <c r="E34" s="740">
        <v>18</v>
      </c>
      <c r="F34" s="728"/>
      <c r="G34" s="67"/>
    </row>
    <row r="35" spans="1:7" ht="22.5">
      <c r="A35" s="48">
        <v>13</v>
      </c>
      <c r="B35" s="49" t="s">
        <v>5412</v>
      </c>
      <c r="C35" s="723" t="s">
        <v>5386</v>
      </c>
      <c r="D35" s="724" t="s">
        <v>5334</v>
      </c>
      <c r="E35" s="64">
        <v>18</v>
      </c>
      <c r="F35" s="725">
        <v>0</v>
      </c>
      <c r="G35" s="65">
        <f>E35*F35</f>
        <v>0</v>
      </c>
    </row>
    <row r="36" spans="1:7" ht="15">
      <c r="A36" s="55"/>
      <c r="B36" s="56"/>
      <c r="C36" s="867"/>
      <c r="D36" s="868"/>
      <c r="E36" s="740">
        <v>18</v>
      </c>
      <c r="F36" s="726"/>
      <c r="G36" s="67"/>
    </row>
    <row r="37" spans="1:8" ht="22.5">
      <c r="A37" s="48">
        <v>14</v>
      </c>
      <c r="B37" s="49" t="s">
        <v>3733</v>
      </c>
      <c r="C37" s="50" t="s">
        <v>36</v>
      </c>
      <c r="D37" s="51" t="s">
        <v>27</v>
      </c>
      <c r="E37" s="64">
        <v>1</v>
      </c>
      <c r="F37" s="725">
        <v>0</v>
      </c>
      <c r="G37" s="65">
        <f>E37*F37</f>
        <v>0</v>
      </c>
      <c r="H37" s="15">
        <v>0</v>
      </c>
    </row>
    <row r="38" spans="1:7" ht="15">
      <c r="A38" s="55"/>
      <c r="B38" s="56"/>
      <c r="C38" s="867"/>
      <c r="D38" s="868"/>
      <c r="E38" s="740">
        <v>1</v>
      </c>
      <c r="F38" s="726"/>
      <c r="G38" s="67"/>
    </row>
    <row r="39" spans="1:8" ht="33.75">
      <c r="A39" s="48">
        <v>15</v>
      </c>
      <c r="B39" s="49" t="s">
        <v>5413</v>
      </c>
      <c r="C39" s="50" t="s">
        <v>5394</v>
      </c>
      <c r="D39" s="51" t="s">
        <v>27</v>
      </c>
      <c r="E39" s="64">
        <v>1</v>
      </c>
      <c r="F39" s="725">
        <v>0</v>
      </c>
      <c r="G39" s="65">
        <f>E39*F39</f>
        <v>0</v>
      </c>
      <c r="H39" s="15">
        <v>0</v>
      </c>
    </row>
    <row r="40" spans="1:7" ht="67.5" customHeight="1">
      <c r="A40" s="60"/>
      <c r="B40" s="61"/>
      <c r="C40" s="887" t="s">
        <v>38</v>
      </c>
      <c r="D40" s="888"/>
      <c r="E40" s="741">
        <v>1</v>
      </c>
      <c r="F40" s="58"/>
      <c r="G40" s="67"/>
    </row>
    <row r="41" spans="1:7" ht="22.5">
      <c r="A41" s="62">
        <v>16</v>
      </c>
      <c r="B41" s="63" t="s">
        <v>5414</v>
      </c>
      <c r="C41" s="746" t="s">
        <v>5393</v>
      </c>
      <c r="D41" s="747" t="s">
        <v>27</v>
      </c>
      <c r="E41" s="748">
        <v>1</v>
      </c>
      <c r="F41" s="725">
        <v>0</v>
      </c>
      <c r="G41" s="65">
        <f>ROUND(E41*F41,2)</f>
        <v>0</v>
      </c>
    </row>
    <row r="42" spans="1:7" ht="56.25" customHeight="1">
      <c r="A42" s="55"/>
      <c r="B42" s="56"/>
      <c r="C42" s="890" t="s">
        <v>39</v>
      </c>
      <c r="D42" s="891"/>
      <c r="E42" s="727"/>
      <c r="F42" s="58"/>
      <c r="G42" s="67"/>
    </row>
    <row r="43" spans="1:7" ht="12.75" customHeight="1">
      <c r="A43" s="62">
        <v>17</v>
      </c>
      <c r="B43" s="63" t="s">
        <v>5415</v>
      </c>
      <c r="C43" s="746" t="s">
        <v>5383</v>
      </c>
      <c r="D43" s="747" t="s">
        <v>27</v>
      </c>
      <c r="E43" s="748">
        <v>1</v>
      </c>
      <c r="F43" s="725">
        <v>0</v>
      </c>
      <c r="G43" s="65">
        <f>ROUND(E43*F43,2)</f>
        <v>0</v>
      </c>
    </row>
    <row r="44" spans="1:8" ht="39" customHeight="1">
      <c r="A44" s="55"/>
      <c r="B44" s="56"/>
      <c r="C44" s="890" t="s">
        <v>5384</v>
      </c>
      <c r="D44" s="891"/>
      <c r="E44" s="727"/>
      <c r="F44" s="58"/>
      <c r="G44" s="67"/>
      <c r="H44" s="15">
        <v>0</v>
      </c>
    </row>
    <row r="45" spans="1:7" ht="15">
      <c r="A45" s="55"/>
      <c r="B45" s="56"/>
      <c r="C45" s="883" t="s">
        <v>34</v>
      </c>
      <c r="D45" s="889"/>
      <c r="E45" s="740">
        <v>1</v>
      </c>
      <c r="F45" s="58"/>
      <c r="G45" s="67"/>
    </row>
    <row r="46" spans="1:8" ht="15">
      <c r="A46" s="62">
        <v>18</v>
      </c>
      <c r="B46" s="49" t="s">
        <v>5416</v>
      </c>
      <c r="C46" s="50" t="s">
        <v>42</v>
      </c>
      <c r="D46" s="51" t="s">
        <v>27</v>
      </c>
      <c r="E46" s="64">
        <v>1</v>
      </c>
      <c r="F46" s="725">
        <v>0</v>
      </c>
      <c r="G46" s="65">
        <f>E46*F46</f>
        <v>0</v>
      </c>
      <c r="H46" s="15">
        <v>0</v>
      </c>
    </row>
    <row r="47" spans="1:7" ht="15">
      <c r="A47" s="60"/>
      <c r="B47" s="61"/>
      <c r="C47" s="883" t="s">
        <v>43</v>
      </c>
      <c r="D47" s="889"/>
      <c r="E47" s="741">
        <v>1</v>
      </c>
      <c r="F47" s="728"/>
      <c r="G47" s="729"/>
    </row>
    <row r="48" spans="1:7" ht="56.25">
      <c r="A48" s="730">
        <v>19</v>
      </c>
      <c r="B48" s="731" t="s">
        <v>5417</v>
      </c>
      <c r="C48" s="723" t="s">
        <v>5385</v>
      </c>
      <c r="D48" s="724" t="s">
        <v>2782</v>
      </c>
      <c r="E48" s="744">
        <v>1</v>
      </c>
      <c r="F48" s="725">
        <v>0</v>
      </c>
      <c r="G48" s="732">
        <f>E48*F48</f>
        <v>0</v>
      </c>
    </row>
    <row r="49" spans="1:7" ht="15">
      <c r="A49" s="722"/>
      <c r="B49" s="56"/>
      <c r="C49" s="883"/>
      <c r="D49" s="889"/>
      <c r="E49" s="740">
        <v>1</v>
      </c>
      <c r="F49" s="728"/>
      <c r="G49" s="67"/>
    </row>
    <row r="50" spans="1:8" ht="22.5">
      <c r="A50" s="62">
        <v>20</v>
      </c>
      <c r="B50" s="49" t="s">
        <v>5418</v>
      </c>
      <c r="C50" s="50" t="s">
        <v>44</v>
      </c>
      <c r="D50" s="51" t="s">
        <v>27</v>
      </c>
      <c r="E50" s="64">
        <v>1</v>
      </c>
      <c r="F50" s="725">
        <v>0</v>
      </c>
      <c r="G50" s="65">
        <f>E50*F50</f>
        <v>0</v>
      </c>
      <c r="H50" s="15">
        <v>0</v>
      </c>
    </row>
    <row r="51" spans="1:7" ht="15">
      <c r="A51" s="55"/>
      <c r="B51" s="56"/>
      <c r="C51" s="883"/>
      <c r="D51" s="889"/>
      <c r="E51" s="740">
        <v>1</v>
      </c>
      <c r="F51" s="728"/>
      <c r="G51" s="67"/>
    </row>
    <row r="52" spans="1:7" ht="33.75">
      <c r="A52" s="62">
        <v>21</v>
      </c>
      <c r="B52" s="49" t="s">
        <v>5419</v>
      </c>
      <c r="C52" s="50" t="s">
        <v>5429</v>
      </c>
      <c r="D52" s="51" t="s">
        <v>27</v>
      </c>
      <c r="E52" s="64">
        <v>1</v>
      </c>
      <c r="F52" s="725">
        <v>0</v>
      </c>
      <c r="G52" s="65">
        <f>E52*F52</f>
        <v>0</v>
      </c>
    </row>
    <row r="53" spans="1:7" ht="15">
      <c r="A53" s="55"/>
      <c r="B53" s="56"/>
      <c r="C53" s="883"/>
      <c r="D53" s="889"/>
      <c r="E53" s="740">
        <v>1</v>
      </c>
      <c r="F53" s="728"/>
      <c r="G53" s="67"/>
    </row>
    <row r="54" spans="1:7" ht="22.5">
      <c r="A54" s="62">
        <v>22</v>
      </c>
      <c r="B54" s="49" t="s">
        <v>5420</v>
      </c>
      <c r="C54" s="50" t="s">
        <v>45</v>
      </c>
      <c r="D54" s="51" t="s">
        <v>27</v>
      </c>
      <c r="E54" s="64">
        <v>1</v>
      </c>
      <c r="F54" s="725">
        <v>0</v>
      </c>
      <c r="G54" s="65">
        <f aca="true" t="shared" si="0" ref="G54:G68">E54*F54</f>
        <v>0</v>
      </c>
    </row>
    <row r="55" spans="1:7" ht="15">
      <c r="A55" s="55"/>
      <c r="B55" s="56"/>
      <c r="C55" s="883"/>
      <c r="D55" s="889"/>
      <c r="E55" s="740">
        <v>1</v>
      </c>
      <c r="F55" s="728"/>
      <c r="G55" s="67"/>
    </row>
    <row r="56" spans="1:7" ht="56.25">
      <c r="A56" s="62">
        <v>23</v>
      </c>
      <c r="B56" s="49" t="s">
        <v>5421</v>
      </c>
      <c r="C56" s="50" t="s">
        <v>46</v>
      </c>
      <c r="D56" s="51" t="s">
        <v>27</v>
      </c>
      <c r="E56" s="64">
        <v>1</v>
      </c>
      <c r="F56" s="725">
        <v>0</v>
      </c>
      <c r="G56" s="65">
        <f t="shared" si="0"/>
        <v>0</v>
      </c>
    </row>
    <row r="57" spans="1:7" ht="15">
      <c r="A57" s="60"/>
      <c r="B57" s="61"/>
      <c r="C57" s="883"/>
      <c r="D57" s="889"/>
      <c r="E57" s="741">
        <v>1</v>
      </c>
      <c r="F57" s="728"/>
      <c r="G57" s="67"/>
    </row>
    <row r="58" spans="1:7" ht="33.75">
      <c r="A58" s="62">
        <v>24</v>
      </c>
      <c r="B58" s="49" t="s">
        <v>5422</v>
      </c>
      <c r="C58" s="723" t="s">
        <v>5388</v>
      </c>
      <c r="D58" s="724" t="s">
        <v>2782</v>
      </c>
      <c r="E58" s="744">
        <v>1</v>
      </c>
      <c r="F58" s="725">
        <v>0</v>
      </c>
      <c r="G58" s="65">
        <f t="shared" si="0"/>
        <v>0</v>
      </c>
    </row>
    <row r="59" spans="1:7" ht="15">
      <c r="A59" s="733"/>
      <c r="B59" s="61"/>
      <c r="C59" s="883"/>
      <c r="D59" s="889"/>
      <c r="E59" s="741">
        <v>1</v>
      </c>
      <c r="F59" s="728"/>
      <c r="G59" s="729"/>
    </row>
    <row r="60" spans="1:7" ht="56.25">
      <c r="A60" s="62">
        <v>25</v>
      </c>
      <c r="B60" s="49" t="s">
        <v>5423</v>
      </c>
      <c r="C60" s="723" t="s">
        <v>5389</v>
      </c>
      <c r="D60" s="724" t="s">
        <v>2782</v>
      </c>
      <c r="E60" s="744">
        <v>1</v>
      </c>
      <c r="F60" s="725">
        <v>0</v>
      </c>
      <c r="G60" s="65">
        <f t="shared" si="0"/>
        <v>0</v>
      </c>
    </row>
    <row r="61" spans="1:7" ht="15">
      <c r="A61" s="733"/>
      <c r="B61" s="61"/>
      <c r="C61" s="883"/>
      <c r="D61" s="889"/>
      <c r="E61" s="741">
        <v>1</v>
      </c>
      <c r="F61" s="728"/>
      <c r="G61" s="729"/>
    </row>
    <row r="62" spans="1:7" ht="33.75">
      <c r="A62" s="730">
        <v>26</v>
      </c>
      <c r="B62" s="731" t="s">
        <v>5424</v>
      </c>
      <c r="C62" s="723" t="s">
        <v>5390</v>
      </c>
      <c r="D62" s="724" t="s">
        <v>2782</v>
      </c>
      <c r="E62" s="744">
        <v>1</v>
      </c>
      <c r="F62" s="725">
        <v>0</v>
      </c>
      <c r="G62" s="65">
        <f t="shared" si="0"/>
        <v>0</v>
      </c>
    </row>
    <row r="63" spans="1:7" ht="15">
      <c r="A63" s="733"/>
      <c r="B63" s="61"/>
      <c r="C63" s="883"/>
      <c r="D63" s="889"/>
      <c r="E63" s="741">
        <v>1</v>
      </c>
      <c r="F63" s="728"/>
      <c r="G63" s="729"/>
    </row>
    <row r="64" spans="1:7" ht="45">
      <c r="A64" s="730">
        <v>27</v>
      </c>
      <c r="B64" s="731" t="s">
        <v>5425</v>
      </c>
      <c r="C64" s="723" t="s">
        <v>5490</v>
      </c>
      <c r="D64" s="724" t="s">
        <v>2782</v>
      </c>
      <c r="E64" s="744">
        <v>1</v>
      </c>
      <c r="F64" s="725">
        <v>0</v>
      </c>
      <c r="G64" s="732">
        <f t="shared" si="0"/>
        <v>0</v>
      </c>
    </row>
    <row r="65" spans="1:7" ht="15">
      <c r="A65" s="733"/>
      <c r="B65" s="61"/>
      <c r="C65" s="883"/>
      <c r="D65" s="889"/>
      <c r="E65" s="741">
        <v>1</v>
      </c>
      <c r="F65" s="728"/>
      <c r="G65" s="729"/>
    </row>
    <row r="66" spans="1:7" ht="15">
      <c r="A66" s="730">
        <v>28</v>
      </c>
      <c r="B66" s="731" t="s">
        <v>5426</v>
      </c>
      <c r="C66" s="723" t="s">
        <v>5400</v>
      </c>
      <c r="D66" s="724" t="s">
        <v>5401</v>
      </c>
      <c r="E66" s="744">
        <v>1</v>
      </c>
      <c r="F66" s="725">
        <v>0</v>
      </c>
      <c r="G66" s="732">
        <f aca="true" t="shared" si="1" ref="G66">E66*F66</f>
        <v>0</v>
      </c>
    </row>
    <row r="67" spans="1:7" ht="15">
      <c r="A67" s="60"/>
      <c r="B67" s="61"/>
      <c r="C67" s="883"/>
      <c r="D67" s="889"/>
      <c r="E67" s="741">
        <v>1</v>
      </c>
      <c r="F67" s="728"/>
      <c r="G67" s="729"/>
    </row>
    <row r="68" spans="1:7" ht="67.5">
      <c r="A68" s="730">
        <v>29</v>
      </c>
      <c r="B68" s="731" t="s">
        <v>5428</v>
      </c>
      <c r="C68" s="68" t="s">
        <v>5489</v>
      </c>
      <c r="D68" s="69" t="s">
        <v>48</v>
      </c>
      <c r="E68" s="745">
        <v>300</v>
      </c>
      <c r="F68" s="725">
        <v>0</v>
      </c>
      <c r="G68" s="732">
        <f t="shared" si="0"/>
        <v>0</v>
      </c>
    </row>
    <row r="69" spans="1:7" ht="15">
      <c r="A69" s="55"/>
      <c r="B69" s="56"/>
      <c r="C69" s="883"/>
      <c r="D69" s="889"/>
      <c r="E69" s="740">
        <v>300</v>
      </c>
      <c r="F69" s="66"/>
      <c r="G69" s="67"/>
    </row>
    <row r="70" spans="1:7" ht="15">
      <c r="A70" s="34"/>
      <c r="B70" s="35" t="s">
        <v>19</v>
      </c>
      <c r="C70" s="36" t="str">
        <f>CONCATENATE(B8," ",C8)</f>
        <v>00001 Vedlejší náklady</v>
      </c>
      <c r="D70" s="37"/>
      <c r="E70" s="738"/>
      <c r="F70" s="39"/>
      <c r="G70" s="40">
        <f>SUM(G8:G69)</f>
        <v>0</v>
      </c>
    </row>
  </sheetData>
  <mergeCells count="36">
    <mergeCell ref="C59:D59"/>
    <mergeCell ref="C69:D69"/>
    <mergeCell ref="C42:D42"/>
    <mergeCell ref="C45:D45"/>
    <mergeCell ref="C47:D47"/>
    <mergeCell ref="C51:D51"/>
    <mergeCell ref="C55:D55"/>
    <mergeCell ref="C57:D57"/>
    <mergeCell ref="C44:D44"/>
    <mergeCell ref="C49:D49"/>
    <mergeCell ref="C61:D61"/>
    <mergeCell ref="C63:D63"/>
    <mergeCell ref="C65:D65"/>
    <mergeCell ref="C67:D67"/>
    <mergeCell ref="C53:D53"/>
    <mergeCell ref="C40:D40"/>
    <mergeCell ref="C22:D22"/>
    <mergeCell ref="C24:D24"/>
    <mergeCell ref="C26:D26"/>
    <mergeCell ref="C28:D28"/>
    <mergeCell ref="C29:D29"/>
    <mergeCell ref="C30:D30"/>
    <mergeCell ref="C38:D38"/>
    <mergeCell ref="C36:D36"/>
    <mergeCell ref="C34:D34"/>
    <mergeCell ref="C32:D32"/>
    <mergeCell ref="C12:D12"/>
    <mergeCell ref="C14:D14"/>
    <mergeCell ref="C18:D18"/>
    <mergeCell ref="C20:D20"/>
    <mergeCell ref="C16:D16"/>
    <mergeCell ref="A1:G1"/>
    <mergeCell ref="A3:B3"/>
    <mergeCell ref="A4:B4"/>
    <mergeCell ref="E4:G4"/>
    <mergeCell ref="C10:D1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6744D-1614-4A0D-BACB-57E5277B6A31}">
  <sheetPr>
    <tabColor rgb="FF00B0F0"/>
  </sheetPr>
  <dimension ref="A1:K151"/>
  <sheetViews>
    <sheetView showGridLines="0" showZeros="0" workbookViewId="0" topLeftCell="A1">
      <selection activeCell="F9" sqref="F9"/>
    </sheetView>
  </sheetViews>
  <sheetFormatPr defaultColWidth="9.140625" defaultRowHeight="15"/>
  <cols>
    <col min="1" max="1" width="4.421875" style="16" customWidth="1"/>
    <col min="2" max="2" width="11.57421875" style="16" customWidth="1"/>
    <col min="3" max="3" width="40.421875" style="16" customWidth="1"/>
    <col min="4" max="4" width="3.8515625" style="16" customWidth="1"/>
    <col min="5" max="5" width="8.57421875" style="28" customWidth="1"/>
    <col min="6" max="6" width="9.8515625" style="16" customWidth="1"/>
    <col min="7" max="7" width="13.8515625" style="16" customWidth="1"/>
    <col min="8" max="11" width="11.140625" style="16" customWidth="1"/>
    <col min="12" max="176" width="9.140625" style="16" customWidth="1"/>
    <col min="177" max="177" width="4.421875" style="16" customWidth="1"/>
    <col min="178" max="178" width="11.57421875" style="16" customWidth="1"/>
    <col min="179" max="179" width="40.421875" style="16" customWidth="1"/>
    <col min="180" max="180" width="3.8515625" style="16" customWidth="1"/>
    <col min="181" max="181" width="8.57421875" style="16" customWidth="1"/>
    <col min="182" max="182" width="9.8515625" style="16" customWidth="1"/>
    <col min="183" max="183" width="13.8515625" style="16" customWidth="1"/>
    <col min="184" max="187" width="11.140625" style="16" customWidth="1"/>
    <col min="188" max="188" width="75.421875" style="16" customWidth="1"/>
    <col min="189" max="189" width="45.28125" style="16" customWidth="1"/>
    <col min="190" max="190" width="75.421875" style="16" customWidth="1"/>
    <col min="191" max="191" width="45.28125" style="16" customWidth="1"/>
    <col min="192" max="432" width="9.140625" style="16" customWidth="1"/>
    <col min="433" max="433" width="4.421875" style="16" customWidth="1"/>
    <col min="434" max="434" width="11.57421875" style="16" customWidth="1"/>
    <col min="435" max="435" width="40.421875" style="16" customWidth="1"/>
    <col min="436" max="436" width="3.8515625" style="16" customWidth="1"/>
    <col min="437" max="437" width="8.57421875" style="16" customWidth="1"/>
    <col min="438" max="438" width="9.8515625" style="16" customWidth="1"/>
    <col min="439" max="439" width="13.8515625" style="16" customWidth="1"/>
    <col min="440" max="443" width="11.140625" style="16" customWidth="1"/>
    <col min="444" max="444" width="75.421875" style="16" customWidth="1"/>
    <col min="445" max="445" width="45.28125" style="16" customWidth="1"/>
    <col min="446" max="446" width="75.421875" style="16" customWidth="1"/>
    <col min="447" max="447" width="45.28125" style="16" customWidth="1"/>
    <col min="448" max="688" width="9.140625" style="16" customWidth="1"/>
    <col min="689" max="689" width="4.421875" style="16" customWidth="1"/>
    <col min="690" max="690" width="11.57421875" style="16" customWidth="1"/>
    <col min="691" max="691" width="40.421875" style="16" customWidth="1"/>
    <col min="692" max="692" width="3.8515625" style="16" customWidth="1"/>
    <col min="693" max="693" width="8.57421875" style="16" customWidth="1"/>
    <col min="694" max="694" width="9.8515625" style="16" customWidth="1"/>
    <col min="695" max="695" width="13.8515625" style="16" customWidth="1"/>
    <col min="696" max="699" width="11.140625" style="16" customWidth="1"/>
    <col min="700" max="700" width="75.421875" style="16" customWidth="1"/>
    <col min="701" max="701" width="45.28125" style="16" customWidth="1"/>
    <col min="702" max="702" width="75.421875" style="16" customWidth="1"/>
    <col min="703" max="703" width="45.28125" style="16" customWidth="1"/>
    <col min="704" max="944" width="9.140625" style="16" customWidth="1"/>
    <col min="945" max="945" width="4.421875" style="16" customWidth="1"/>
    <col min="946" max="946" width="11.57421875" style="16" customWidth="1"/>
    <col min="947" max="947" width="40.421875" style="16" customWidth="1"/>
    <col min="948" max="948" width="3.8515625" style="16" customWidth="1"/>
    <col min="949" max="949" width="8.57421875" style="16" customWidth="1"/>
    <col min="950" max="950" width="9.8515625" style="16" customWidth="1"/>
    <col min="951" max="951" width="13.8515625" style="16" customWidth="1"/>
    <col min="952" max="955" width="11.140625" style="16" customWidth="1"/>
    <col min="956" max="956" width="75.421875" style="16" customWidth="1"/>
    <col min="957" max="957" width="45.28125" style="16" customWidth="1"/>
    <col min="958" max="958" width="75.421875" style="16" customWidth="1"/>
    <col min="959" max="959" width="45.28125" style="16" customWidth="1"/>
    <col min="960" max="1200" width="9.140625" style="16" customWidth="1"/>
    <col min="1201" max="1201" width="4.421875" style="16" customWidth="1"/>
    <col min="1202" max="1202" width="11.57421875" style="16" customWidth="1"/>
    <col min="1203" max="1203" width="40.421875" style="16" customWidth="1"/>
    <col min="1204" max="1204" width="3.8515625" style="16" customWidth="1"/>
    <col min="1205" max="1205" width="8.57421875" style="16" customWidth="1"/>
    <col min="1206" max="1206" width="9.8515625" style="16" customWidth="1"/>
    <col min="1207" max="1207" width="13.8515625" style="16" customWidth="1"/>
    <col min="1208" max="1211" width="11.140625" style="16" customWidth="1"/>
    <col min="1212" max="1212" width="75.421875" style="16" customWidth="1"/>
    <col min="1213" max="1213" width="45.28125" style="16" customWidth="1"/>
    <col min="1214" max="1214" width="75.421875" style="16" customWidth="1"/>
    <col min="1215" max="1215" width="45.28125" style="16" customWidth="1"/>
    <col min="1216" max="1456" width="9.140625" style="16" customWidth="1"/>
    <col min="1457" max="1457" width="4.421875" style="16" customWidth="1"/>
    <col min="1458" max="1458" width="11.57421875" style="16" customWidth="1"/>
    <col min="1459" max="1459" width="40.421875" style="16" customWidth="1"/>
    <col min="1460" max="1460" width="3.8515625" style="16" customWidth="1"/>
    <col min="1461" max="1461" width="8.57421875" style="16" customWidth="1"/>
    <col min="1462" max="1462" width="9.8515625" style="16" customWidth="1"/>
    <col min="1463" max="1463" width="13.8515625" style="16" customWidth="1"/>
    <col min="1464" max="1467" width="11.140625" style="16" customWidth="1"/>
    <col min="1468" max="1468" width="75.421875" style="16" customWidth="1"/>
    <col min="1469" max="1469" width="45.28125" style="16" customWidth="1"/>
    <col min="1470" max="1470" width="75.421875" style="16" customWidth="1"/>
    <col min="1471" max="1471" width="45.28125" style="16" customWidth="1"/>
    <col min="1472" max="1712" width="9.140625" style="16" customWidth="1"/>
    <col min="1713" max="1713" width="4.421875" style="16" customWidth="1"/>
    <col min="1714" max="1714" width="11.57421875" style="16" customWidth="1"/>
    <col min="1715" max="1715" width="40.421875" style="16" customWidth="1"/>
    <col min="1716" max="1716" width="3.8515625" style="16" customWidth="1"/>
    <col min="1717" max="1717" width="8.57421875" style="16" customWidth="1"/>
    <col min="1718" max="1718" width="9.8515625" style="16" customWidth="1"/>
    <col min="1719" max="1719" width="13.8515625" style="16" customWidth="1"/>
    <col min="1720" max="1723" width="11.140625" style="16" customWidth="1"/>
    <col min="1724" max="1724" width="75.421875" style="16" customWidth="1"/>
    <col min="1725" max="1725" width="45.28125" style="16" customWidth="1"/>
    <col min="1726" max="1726" width="75.421875" style="16" customWidth="1"/>
    <col min="1727" max="1727" width="45.28125" style="16" customWidth="1"/>
    <col min="1728" max="1968" width="9.140625" style="16" customWidth="1"/>
    <col min="1969" max="1969" width="4.421875" style="16" customWidth="1"/>
    <col min="1970" max="1970" width="11.57421875" style="16" customWidth="1"/>
    <col min="1971" max="1971" width="40.421875" style="16" customWidth="1"/>
    <col min="1972" max="1972" width="3.8515625" style="16" customWidth="1"/>
    <col min="1973" max="1973" width="8.57421875" style="16" customWidth="1"/>
    <col min="1974" max="1974" width="9.8515625" style="16" customWidth="1"/>
    <col min="1975" max="1975" width="13.8515625" style="16" customWidth="1"/>
    <col min="1976" max="1979" width="11.140625" style="16" customWidth="1"/>
    <col min="1980" max="1980" width="75.421875" style="16" customWidth="1"/>
    <col min="1981" max="1981" width="45.28125" style="16" customWidth="1"/>
    <col min="1982" max="1982" width="75.421875" style="16" customWidth="1"/>
    <col min="1983" max="1983" width="45.28125" style="16" customWidth="1"/>
    <col min="1984" max="2224" width="9.140625" style="16" customWidth="1"/>
    <col min="2225" max="2225" width="4.421875" style="16" customWidth="1"/>
    <col min="2226" max="2226" width="11.57421875" style="16" customWidth="1"/>
    <col min="2227" max="2227" width="40.421875" style="16" customWidth="1"/>
    <col min="2228" max="2228" width="3.8515625" style="16" customWidth="1"/>
    <col min="2229" max="2229" width="8.57421875" style="16" customWidth="1"/>
    <col min="2230" max="2230" width="9.8515625" style="16" customWidth="1"/>
    <col min="2231" max="2231" width="13.8515625" style="16" customWidth="1"/>
    <col min="2232" max="2235" width="11.140625" style="16" customWidth="1"/>
    <col min="2236" max="2236" width="75.421875" style="16" customWidth="1"/>
    <col min="2237" max="2237" width="45.28125" style="16" customWidth="1"/>
    <col min="2238" max="2238" width="75.421875" style="16" customWidth="1"/>
    <col min="2239" max="2239" width="45.28125" style="16" customWidth="1"/>
    <col min="2240" max="2480" width="9.140625" style="16" customWidth="1"/>
    <col min="2481" max="2481" width="4.421875" style="16" customWidth="1"/>
    <col min="2482" max="2482" width="11.57421875" style="16" customWidth="1"/>
    <col min="2483" max="2483" width="40.421875" style="16" customWidth="1"/>
    <col min="2484" max="2484" width="3.8515625" style="16" customWidth="1"/>
    <col min="2485" max="2485" width="8.57421875" style="16" customWidth="1"/>
    <col min="2486" max="2486" width="9.8515625" style="16" customWidth="1"/>
    <col min="2487" max="2487" width="13.8515625" style="16" customWidth="1"/>
    <col min="2488" max="2491" width="11.140625" style="16" customWidth="1"/>
    <col min="2492" max="2492" width="75.421875" style="16" customWidth="1"/>
    <col min="2493" max="2493" width="45.28125" style="16" customWidth="1"/>
    <col min="2494" max="2494" width="75.421875" style="16" customWidth="1"/>
    <col min="2495" max="2495" width="45.28125" style="16" customWidth="1"/>
    <col min="2496" max="2736" width="9.140625" style="16" customWidth="1"/>
    <col min="2737" max="2737" width="4.421875" style="16" customWidth="1"/>
    <col min="2738" max="2738" width="11.57421875" style="16" customWidth="1"/>
    <col min="2739" max="2739" width="40.421875" style="16" customWidth="1"/>
    <col min="2740" max="2740" width="3.8515625" style="16" customWidth="1"/>
    <col min="2741" max="2741" width="8.57421875" style="16" customWidth="1"/>
    <col min="2742" max="2742" width="9.8515625" style="16" customWidth="1"/>
    <col min="2743" max="2743" width="13.8515625" style="16" customWidth="1"/>
    <col min="2744" max="2747" width="11.140625" style="16" customWidth="1"/>
    <col min="2748" max="2748" width="75.421875" style="16" customWidth="1"/>
    <col min="2749" max="2749" width="45.28125" style="16" customWidth="1"/>
    <col min="2750" max="2750" width="75.421875" style="16" customWidth="1"/>
    <col min="2751" max="2751" width="45.28125" style="16" customWidth="1"/>
    <col min="2752" max="2992" width="9.140625" style="16" customWidth="1"/>
    <col min="2993" max="2993" width="4.421875" style="16" customWidth="1"/>
    <col min="2994" max="2994" width="11.57421875" style="16" customWidth="1"/>
    <col min="2995" max="2995" width="40.421875" style="16" customWidth="1"/>
    <col min="2996" max="2996" width="3.8515625" style="16" customWidth="1"/>
    <col min="2997" max="2997" width="8.57421875" style="16" customWidth="1"/>
    <col min="2998" max="2998" width="9.8515625" style="16" customWidth="1"/>
    <col min="2999" max="2999" width="13.8515625" style="16" customWidth="1"/>
    <col min="3000" max="3003" width="11.140625" style="16" customWidth="1"/>
    <col min="3004" max="3004" width="75.421875" style="16" customWidth="1"/>
    <col min="3005" max="3005" width="45.28125" style="16" customWidth="1"/>
    <col min="3006" max="3006" width="75.421875" style="16" customWidth="1"/>
    <col min="3007" max="3007" width="45.28125" style="16" customWidth="1"/>
    <col min="3008" max="3248" width="9.140625" style="16" customWidth="1"/>
    <col min="3249" max="3249" width="4.421875" style="16" customWidth="1"/>
    <col min="3250" max="3250" width="11.57421875" style="16" customWidth="1"/>
    <col min="3251" max="3251" width="40.421875" style="16" customWidth="1"/>
    <col min="3252" max="3252" width="3.8515625" style="16" customWidth="1"/>
    <col min="3253" max="3253" width="8.57421875" style="16" customWidth="1"/>
    <col min="3254" max="3254" width="9.8515625" style="16" customWidth="1"/>
    <col min="3255" max="3255" width="13.8515625" style="16" customWidth="1"/>
    <col min="3256" max="3259" width="11.140625" style="16" customWidth="1"/>
    <col min="3260" max="3260" width="75.421875" style="16" customWidth="1"/>
    <col min="3261" max="3261" width="45.28125" style="16" customWidth="1"/>
    <col min="3262" max="3262" width="75.421875" style="16" customWidth="1"/>
    <col min="3263" max="3263" width="45.28125" style="16" customWidth="1"/>
    <col min="3264" max="3504" width="9.140625" style="16" customWidth="1"/>
    <col min="3505" max="3505" width="4.421875" style="16" customWidth="1"/>
    <col min="3506" max="3506" width="11.57421875" style="16" customWidth="1"/>
    <col min="3507" max="3507" width="40.421875" style="16" customWidth="1"/>
    <col min="3508" max="3508" width="3.8515625" style="16" customWidth="1"/>
    <col min="3509" max="3509" width="8.57421875" style="16" customWidth="1"/>
    <col min="3510" max="3510" width="9.8515625" style="16" customWidth="1"/>
    <col min="3511" max="3511" width="13.8515625" style="16" customWidth="1"/>
    <col min="3512" max="3515" width="11.140625" style="16" customWidth="1"/>
    <col min="3516" max="3516" width="75.421875" style="16" customWidth="1"/>
    <col min="3517" max="3517" width="45.28125" style="16" customWidth="1"/>
    <col min="3518" max="3518" width="75.421875" style="16" customWidth="1"/>
    <col min="3519" max="3519" width="45.28125" style="16" customWidth="1"/>
    <col min="3520" max="3760" width="9.140625" style="16" customWidth="1"/>
    <col min="3761" max="3761" width="4.421875" style="16" customWidth="1"/>
    <col min="3762" max="3762" width="11.57421875" style="16" customWidth="1"/>
    <col min="3763" max="3763" width="40.421875" style="16" customWidth="1"/>
    <col min="3764" max="3764" width="3.8515625" style="16" customWidth="1"/>
    <col min="3765" max="3765" width="8.57421875" style="16" customWidth="1"/>
    <col min="3766" max="3766" width="9.8515625" style="16" customWidth="1"/>
    <col min="3767" max="3767" width="13.8515625" style="16" customWidth="1"/>
    <col min="3768" max="3771" width="11.140625" style="16" customWidth="1"/>
    <col min="3772" max="3772" width="75.421875" style="16" customWidth="1"/>
    <col min="3773" max="3773" width="45.28125" style="16" customWidth="1"/>
    <col min="3774" max="3774" width="75.421875" style="16" customWidth="1"/>
    <col min="3775" max="3775" width="45.28125" style="16" customWidth="1"/>
    <col min="3776" max="4016" width="9.140625" style="16" customWidth="1"/>
    <col min="4017" max="4017" width="4.421875" style="16" customWidth="1"/>
    <col min="4018" max="4018" width="11.57421875" style="16" customWidth="1"/>
    <col min="4019" max="4019" width="40.421875" style="16" customWidth="1"/>
    <col min="4020" max="4020" width="3.8515625" style="16" customWidth="1"/>
    <col min="4021" max="4021" width="8.57421875" style="16" customWidth="1"/>
    <col min="4022" max="4022" width="9.8515625" style="16" customWidth="1"/>
    <col min="4023" max="4023" width="13.8515625" style="16" customWidth="1"/>
    <col min="4024" max="4027" width="11.140625" style="16" customWidth="1"/>
    <col min="4028" max="4028" width="75.421875" style="16" customWidth="1"/>
    <col min="4029" max="4029" width="45.28125" style="16" customWidth="1"/>
    <col min="4030" max="4030" width="75.421875" style="16" customWidth="1"/>
    <col min="4031" max="4031" width="45.28125" style="16" customWidth="1"/>
    <col min="4032" max="4272" width="9.140625" style="16" customWidth="1"/>
    <col min="4273" max="4273" width="4.421875" style="16" customWidth="1"/>
    <col min="4274" max="4274" width="11.57421875" style="16" customWidth="1"/>
    <col min="4275" max="4275" width="40.421875" style="16" customWidth="1"/>
    <col min="4276" max="4276" width="3.8515625" style="16" customWidth="1"/>
    <col min="4277" max="4277" width="8.57421875" style="16" customWidth="1"/>
    <col min="4278" max="4278" width="9.8515625" style="16" customWidth="1"/>
    <col min="4279" max="4279" width="13.8515625" style="16" customWidth="1"/>
    <col min="4280" max="4283" width="11.140625" style="16" customWidth="1"/>
    <col min="4284" max="4284" width="75.421875" style="16" customWidth="1"/>
    <col min="4285" max="4285" width="45.28125" style="16" customWidth="1"/>
    <col min="4286" max="4286" width="75.421875" style="16" customWidth="1"/>
    <col min="4287" max="4287" width="45.28125" style="16" customWidth="1"/>
    <col min="4288" max="4528" width="9.140625" style="16" customWidth="1"/>
    <col min="4529" max="4529" width="4.421875" style="16" customWidth="1"/>
    <col min="4530" max="4530" width="11.57421875" style="16" customWidth="1"/>
    <col min="4531" max="4531" width="40.421875" style="16" customWidth="1"/>
    <col min="4532" max="4532" width="3.8515625" style="16" customWidth="1"/>
    <col min="4533" max="4533" width="8.57421875" style="16" customWidth="1"/>
    <col min="4534" max="4534" width="9.8515625" style="16" customWidth="1"/>
    <col min="4535" max="4535" width="13.8515625" style="16" customWidth="1"/>
    <col min="4536" max="4539" width="11.140625" style="16" customWidth="1"/>
    <col min="4540" max="4540" width="75.421875" style="16" customWidth="1"/>
    <col min="4541" max="4541" width="45.28125" style="16" customWidth="1"/>
    <col min="4542" max="4542" width="75.421875" style="16" customWidth="1"/>
    <col min="4543" max="4543" width="45.28125" style="16" customWidth="1"/>
    <col min="4544" max="4784" width="9.140625" style="16" customWidth="1"/>
    <col min="4785" max="4785" width="4.421875" style="16" customWidth="1"/>
    <col min="4786" max="4786" width="11.57421875" style="16" customWidth="1"/>
    <col min="4787" max="4787" width="40.421875" style="16" customWidth="1"/>
    <col min="4788" max="4788" width="3.8515625" style="16" customWidth="1"/>
    <col min="4789" max="4789" width="8.57421875" style="16" customWidth="1"/>
    <col min="4790" max="4790" width="9.8515625" style="16" customWidth="1"/>
    <col min="4791" max="4791" width="13.8515625" style="16" customWidth="1"/>
    <col min="4792" max="4795" width="11.140625" style="16" customWidth="1"/>
    <col min="4796" max="4796" width="75.421875" style="16" customWidth="1"/>
    <col min="4797" max="4797" width="45.28125" style="16" customWidth="1"/>
    <col min="4798" max="4798" width="75.421875" style="16" customWidth="1"/>
    <col min="4799" max="4799" width="45.28125" style="16" customWidth="1"/>
    <col min="4800" max="5040" width="9.140625" style="16" customWidth="1"/>
    <col min="5041" max="5041" width="4.421875" style="16" customWidth="1"/>
    <col min="5042" max="5042" width="11.57421875" style="16" customWidth="1"/>
    <col min="5043" max="5043" width="40.421875" style="16" customWidth="1"/>
    <col min="5044" max="5044" width="3.8515625" style="16" customWidth="1"/>
    <col min="5045" max="5045" width="8.57421875" style="16" customWidth="1"/>
    <col min="5046" max="5046" width="9.8515625" style="16" customWidth="1"/>
    <col min="5047" max="5047" width="13.8515625" style="16" customWidth="1"/>
    <col min="5048" max="5051" width="11.140625" style="16" customWidth="1"/>
    <col min="5052" max="5052" width="75.421875" style="16" customWidth="1"/>
    <col min="5053" max="5053" width="45.28125" style="16" customWidth="1"/>
    <col min="5054" max="5054" width="75.421875" style="16" customWidth="1"/>
    <col min="5055" max="5055" width="45.28125" style="16" customWidth="1"/>
    <col min="5056" max="5296" width="9.140625" style="16" customWidth="1"/>
    <col min="5297" max="5297" width="4.421875" style="16" customWidth="1"/>
    <col min="5298" max="5298" width="11.57421875" style="16" customWidth="1"/>
    <col min="5299" max="5299" width="40.421875" style="16" customWidth="1"/>
    <col min="5300" max="5300" width="3.8515625" style="16" customWidth="1"/>
    <col min="5301" max="5301" width="8.57421875" style="16" customWidth="1"/>
    <col min="5302" max="5302" width="9.8515625" style="16" customWidth="1"/>
    <col min="5303" max="5303" width="13.8515625" style="16" customWidth="1"/>
    <col min="5304" max="5307" width="11.140625" style="16" customWidth="1"/>
    <col min="5308" max="5308" width="75.421875" style="16" customWidth="1"/>
    <col min="5309" max="5309" width="45.28125" style="16" customWidth="1"/>
    <col min="5310" max="5310" width="75.421875" style="16" customWidth="1"/>
    <col min="5311" max="5311" width="45.28125" style="16" customWidth="1"/>
    <col min="5312" max="5552" width="9.140625" style="16" customWidth="1"/>
    <col min="5553" max="5553" width="4.421875" style="16" customWidth="1"/>
    <col min="5554" max="5554" width="11.57421875" style="16" customWidth="1"/>
    <col min="5555" max="5555" width="40.421875" style="16" customWidth="1"/>
    <col min="5556" max="5556" width="3.8515625" style="16" customWidth="1"/>
    <col min="5557" max="5557" width="8.57421875" style="16" customWidth="1"/>
    <col min="5558" max="5558" width="9.8515625" style="16" customWidth="1"/>
    <col min="5559" max="5559" width="13.8515625" style="16" customWidth="1"/>
    <col min="5560" max="5563" width="11.140625" style="16" customWidth="1"/>
    <col min="5564" max="5564" width="75.421875" style="16" customWidth="1"/>
    <col min="5565" max="5565" width="45.28125" style="16" customWidth="1"/>
    <col min="5566" max="5566" width="75.421875" style="16" customWidth="1"/>
    <col min="5567" max="5567" width="45.28125" style="16" customWidth="1"/>
    <col min="5568" max="5808" width="9.140625" style="16" customWidth="1"/>
    <col min="5809" max="5809" width="4.421875" style="16" customWidth="1"/>
    <col min="5810" max="5810" width="11.57421875" style="16" customWidth="1"/>
    <col min="5811" max="5811" width="40.421875" style="16" customWidth="1"/>
    <col min="5812" max="5812" width="3.8515625" style="16" customWidth="1"/>
    <col min="5813" max="5813" width="8.57421875" style="16" customWidth="1"/>
    <col min="5814" max="5814" width="9.8515625" style="16" customWidth="1"/>
    <col min="5815" max="5815" width="13.8515625" style="16" customWidth="1"/>
    <col min="5816" max="5819" width="11.140625" style="16" customWidth="1"/>
    <col min="5820" max="5820" width="75.421875" style="16" customWidth="1"/>
    <col min="5821" max="5821" width="45.28125" style="16" customWidth="1"/>
    <col min="5822" max="5822" width="75.421875" style="16" customWidth="1"/>
    <col min="5823" max="5823" width="45.28125" style="16" customWidth="1"/>
    <col min="5824" max="6064" width="9.140625" style="16" customWidth="1"/>
    <col min="6065" max="6065" width="4.421875" style="16" customWidth="1"/>
    <col min="6066" max="6066" width="11.57421875" style="16" customWidth="1"/>
    <col min="6067" max="6067" width="40.421875" style="16" customWidth="1"/>
    <col min="6068" max="6068" width="3.8515625" style="16" customWidth="1"/>
    <col min="6069" max="6069" width="8.57421875" style="16" customWidth="1"/>
    <col min="6070" max="6070" width="9.8515625" style="16" customWidth="1"/>
    <col min="6071" max="6071" width="13.8515625" style="16" customWidth="1"/>
    <col min="6072" max="6075" width="11.140625" style="16" customWidth="1"/>
    <col min="6076" max="6076" width="75.421875" style="16" customWidth="1"/>
    <col min="6077" max="6077" width="45.28125" style="16" customWidth="1"/>
    <col min="6078" max="6078" width="75.421875" style="16" customWidth="1"/>
    <col min="6079" max="6079" width="45.28125" style="16" customWidth="1"/>
    <col min="6080" max="6320" width="9.140625" style="16" customWidth="1"/>
    <col min="6321" max="6321" width="4.421875" style="16" customWidth="1"/>
    <col min="6322" max="6322" width="11.57421875" style="16" customWidth="1"/>
    <col min="6323" max="6323" width="40.421875" style="16" customWidth="1"/>
    <col min="6324" max="6324" width="3.8515625" style="16" customWidth="1"/>
    <col min="6325" max="6325" width="8.57421875" style="16" customWidth="1"/>
    <col min="6326" max="6326" width="9.8515625" style="16" customWidth="1"/>
    <col min="6327" max="6327" width="13.8515625" style="16" customWidth="1"/>
    <col min="6328" max="6331" width="11.140625" style="16" customWidth="1"/>
    <col min="6332" max="6332" width="75.421875" style="16" customWidth="1"/>
    <col min="6333" max="6333" width="45.28125" style="16" customWidth="1"/>
    <col min="6334" max="6334" width="75.421875" style="16" customWidth="1"/>
    <col min="6335" max="6335" width="45.28125" style="16" customWidth="1"/>
    <col min="6336" max="6576" width="9.140625" style="16" customWidth="1"/>
    <col min="6577" max="6577" width="4.421875" style="16" customWidth="1"/>
    <col min="6578" max="6578" width="11.57421875" style="16" customWidth="1"/>
    <col min="6579" max="6579" width="40.421875" style="16" customWidth="1"/>
    <col min="6580" max="6580" width="3.8515625" style="16" customWidth="1"/>
    <col min="6581" max="6581" width="8.57421875" style="16" customWidth="1"/>
    <col min="6582" max="6582" width="9.8515625" style="16" customWidth="1"/>
    <col min="6583" max="6583" width="13.8515625" style="16" customWidth="1"/>
    <col min="6584" max="6587" width="11.140625" style="16" customWidth="1"/>
    <col min="6588" max="6588" width="75.421875" style="16" customWidth="1"/>
    <col min="6589" max="6589" width="45.28125" style="16" customWidth="1"/>
    <col min="6590" max="6590" width="75.421875" style="16" customWidth="1"/>
    <col min="6591" max="6591" width="45.28125" style="16" customWidth="1"/>
    <col min="6592" max="6832" width="9.140625" style="16" customWidth="1"/>
    <col min="6833" max="6833" width="4.421875" style="16" customWidth="1"/>
    <col min="6834" max="6834" width="11.57421875" style="16" customWidth="1"/>
    <col min="6835" max="6835" width="40.421875" style="16" customWidth="1"/>
    <col min="6836" max="6836" width="3.8515625" style="16" customWidth="1"/>
    <col min="6837" max="6837" width="8.57421875" style="16" customWidth="1"/>
    <col min="6838" max="6838" width="9.8515625" style="16" customWidth="1"/>
    <col min="6839" max="6839" width="13.8515625" style="16" customWidth="1"/>
    <col min="6840" max="6843" width="11.140625" style="16" customWidth="1"/>
    <col min="6844" max="6844" width="75.421875" style="16" customWidth="1"/>
    <col min="6845" max="6845" width="45.28125" style="16" customWidth="1"/>
    <col min="6846" max="6846" width="75.421875" style="16" customWidth="1"/>
    <col min="6847" max="6847" width="45.28125" style="16" customWidth="1"/>
    <col min="6848" max="7088" width="9.140625" style="16" customWidth="1"/>
    <col min="7089" max="7089" width="4.421875" style="16" customWidth="1"/>
    <col min="7090" max="7090" width="11.57421875" style="16" customWidth="1"/>
    <col min="7091" max="7091" width="40.421875" style="16" customWidth="1"/>
    <col min="7092" max="7092" width="3.8515625" style="16" customWidth="1"/>
    <col min="7093" max="7093" width="8.57421875" style="16" customWidth="1"/>
    <col min="7094" max="7094" width="9.8515625" style="16" customWidth="1"/>
    <col min="7095" max="7095" width="13.8515625" style="16" customWidth="1"/>
    <col min="7096" max="7099" width="11.140625" style="16" customWidth="1"/>
    <col min="7100" max="7100" width="75.421875" style="16" customWidth="1"/>
    <col min="7101" max="7101" width="45.28125" style="16" customWidth="1"/>
    <col min="7102" max="7102" width="75.421875" style="16" customWidth="1"/>
    <col min="7103" max="7103" width="45.28125" style="16" customWidth="1"/>
    <col min="7104" max="7344" width="9.140625" style="16" customWidth="1"/>
    <col min="7345" max="7345" width="4.421875" style="16" customWidth="1"/>
    <col min="7346" max="7346" width="11.57421875" style="16" customWidth="1"/>
    <col min="7347" max="7347" width="40.421875" style="16" customWidth="1"/>
    <col min="7348" max="7348" width="3.8515625" style="16" customWidth="1"/>
    <col min="7349" max="7349" width="8.57421875" style="16" customWidth="1"/>
    <col min="7350" max="7350" width="9.8515625" style="16" customWidth="1"/>
    <col min="7351" max="7351" width="13.8515625" style="16" customWidth="1"/>
    <col min="7352" max="7355" width="11.140625" style="16" customWidth="1"/>
    <col min="7356" max="7356" width="75.421875" style="16" customWidth="1"/>
    <col min="7357" max="7357" width="45.28125" style="16" customWidth="1"/>
    <col min="7358" max="7358" width="75.421875" style="16" customWidth="1"/>
    <col min="7359" max="7359" width="45.28125" style="16" customWidth="1"/>
    <col min="7360" max="7600" width="9.140625" style="16" customWidth="1"/>
    <col min="7601" max="7601" width="4.421875" style="16" customWidth="1"/>
    <col min="7602" max="7602" width="11.57421875" style="16" customWidth="1"/>
    <col min="7603" max="7603" width="40.421875" style="16" customWidth="1"/>
    <col min="7604" max="7604" width="3.8515625" style="16" customWidth="1"/>
    <col min="7605" max="7605" width="8.57421875" style="16" customWidth="1"/>
    <col min="7606" max="7606" width="9.8515625" style="16" customWidth="1"/>
    <col min="7607" max="7607" width="13.8515625" style="16" customWidth="1"/>
    <col min="7608" max="7611" width="11.140625" style="16" customWidth="1"/>
    <col min="7612" max="7612" width="75.421875" style="16" customWidth="1"/>
    <col min="7613" max="7613" width="45.28125" style="16" customWidth="1"/>
    <col min="7614" max="7614" width="75.421875" style="16" customWidth="1"/>
    <col min="7615" max="7615" width="45.28125" style="16" customWidth="1"/>
    <col min="7616" max="7856" width="9.140625" style="16" customWidth="1"/>
    <col min="7857" max="7857" width="4.421875" style="16" customWidth="1"/>
    <col min="7858" max="7858" width="11.57421875" style="16" customWidth="1"/>
    <col min="7859" max="7859" width="40.421875" style="16" customWidth="1"/>
    <col min="7860" max="7860" width="3.8515625" style="16" customWidth="1"/>
    <col min="7861" max="7861" width="8.57421875" style="16" customWidth="1"/>
    <col min="7862" max="7862" width="9.8515625" style="16" customWidth="1"/>
    <col min="7863" max="7863" width="13.8515625" style="16" customWidth="1"/>
    <col min="7864" max="7867" width="11.140625" style="16" customWidth="1"/>
    <col min="7868" max="7868" width="75.421875" style="16" customWidth="1"/>
    <col min="7869" max="7869" width="45.28125" style="16" customWidth="1"/>
    <col min="7870" max="7870" width="75.421875" style="16" customWidth="1"/>
    <col min="7871" max="7871" width="45.28125" style="16" customWidth="1"/>
    <col min="7872" max="8112" width="9.140625" style="16" customWidth="1"/>
    <col min="8113" max="8113" width="4.421875" style="16" customWidth="1"/>
    <col min="8114" max="8114" width="11.57421875" style="16" customWidth="1"/>
    <col min="8115" max="8115" width="40.421875" style="16" customWidth="1"/>
    <col min="8116" max="8116" width="3.8515625" style="16" customWidth="1"/>
    <col min="8117" max="8117" width="8.57421875" style="16" customWidth="1"/>
    <col min="8118" max="8118" width="9.8515625" style="16" customWidth="1"/>
    <col min="8119" max="8119" width="13.8515625" style="16" customWidth="1"/>
    <col min="8120" max="8123" width="11.140625" style="16" customWidth="1"/>
    <col min="8124" max="8124" width="75.421875" style="16" customWidth="1"/>
    <col min="8125" max="8125" width="45.28125" style="16" customWidth="1"/>
    <col min="8126" max="8126" width="75.421875" style="16" customWidth="1"/>
    <col min="8127" max="8127" width="45.28125" style="16" customWidth="1"/>
    <col min="8128" max="8368" width="9.140625" style="16" customWidth="1"/>
    <col min="8369" max="8369" width="4.421875" style="16" customWidth="1"/>
    <col min="8370" max="8370" width="11.57421875" style="16" customWidth="1"/>
    <col min="8371" max="8371" width="40.421875" style="16" customWidth="1"/>
    <col min="8372" max="8372" width="3.8515625" style="16" customWidth="1"/>
    <col min="8373" max="8373" width="8.57421875" style="16" customWidth="1"/>
    <col min="8374" max="8374" width="9.8515625" style="16" customWidth="1"/>
    <col min="8375" max="8375" width="13.8515625" style="16" customWidth="1"/>
    <col min="8376" max="8379" width="11.140625" style="16" customWidth="1"/>
    <col min="8380" max="8380" width="75.421875" style="16" customWidth="1"/>
    <col min="8381" max="8381" width="45.28125" style="16" customWidth="1"/>
    <col min="8382" max="8382" width="75.421875" style="16" customWidth="1"/>
    <col min="8383" max="8383" width="45.28125" style="16" customWidth="1"/>
    <col min="8384" max="8624" width="9.140625" style="16" customWidth="1"/>
    <col min="8625" max="8625" width="4.421875" style="16" customWidth="1"/>
    <col min="8626" max="8626" width="11.57421875" style="16" customWidth="1"/>
    <col min="8627" max="8627" width="40.421875" style="16" customWidth="1"/>
    <col min="8628" max="8628" width="3.8515625" style="16" customWidth="1"/>
    <col min="8629" max="8629" width="8.57421875" style="16" customWidth="1"/>
    <col min="8630" max="8630" width="9.8515625" style="16" customWidth="1"/>
    <col min="8631" max="8631" width="13.8515625" style="16" customWidth="1"/>
    <col min="8632" max="8635" width="11.140625" style="16" customWidth="1"/>
    <col min="8636" max="8636" width="75.421875" style="16" customWidth="1"/>
    <col min="8637" max="8637" width="45.28125" style="16" customWidth="1"/>
    <col min="8638" max="8638" width="75.421875" style="16" customWidth="1"/>
    <col min="8639" max="8639" width="45.28125" style="16" customWidth="1"/>
    <col min="8640" max="8880" width="9.140625" style="16" customWidth="1"/>
    <col min="8881" max="8881" width="4.421875" style="16" customWidth="1"/>
    <col min="8882" max="8882" width="11.57421875" style="16" customWidth="1"/>
    <col min="8883" max="8883" width="40.421875" style="16" customWidth="1"/>
    <col min="8884" max="8884" width="3.8515625" style="16" customWidth="1"/>
    <col min="8885" max="8885" width="8.57421875" style="16" customWidth="1"/>
    <col min="8886" max="8886" width="9.8515625" style="16" customWidth="1"/>
    <col min="8887" max="8887" width="13.8515625" style="16" customWidth="1"/>
    <col min="8888" max="8891" width="11.140625" style="16" customWidth="1"/>
    <col min="8892" max="8892" width="75.421875" style="16" customWidth="1"/>
    <col min="8893" max="8893" width="45.28125" style="16" customWidth="1"/>
    <col min="8894" max="8894" width="75.421875" style="16" customWidth="1"/>
    <col min="8895" max="8895" width="45.28125" style="16" customWidth="1"/>
    <col min="8896" max="9136" width="9.140625" style="16" customWidth="1"/>
    <col min="9137" max="9137" width="4.421875" style="16" customWidth="1"/>
    <col min="9138" max="9138" width="11.57421875" style="16" customWidth="1"/>
    <col min="9139" max="9139" width="40.421875" style="16" customWidth="1"/>
    <col min="9140" max="9140" width="3.8515625" style="16" customWidth="1"/>
    <col min="9141" max="9141" width="8.57421875" style="16" customWidth="1"/>
    <col min="9142" max="9142" width="9.8515625" style="16" customWidth="1"/>
    <col min="9143" max="9143" width="13.8515625" style="16" customWidth="1"/>
    <col min="9144" max="9147" width="11.140625" style="16" customWidth="1"/>
    <col min="9148" max="9148" width="75.421875" style="16" customWidth="1"/>
    <col min="9149" max="9149" width="45.28125" style="16" customWidth="1"/>
    <col min="9150" max="9150" width="75.421875" style="16" customWidth="1"/>
    <col min="9151" max="9151" width="45.28125" style="16" customWidth="1"/>
    <col min="9152" max="9392" width="9.140625" style="16" customWidth="1"/>
    <col min="9393" max="9393" width="4.421875" style="16" customWidth="1"/>
    <col min="9394" max="9394" width="11.57421875" style="16" customWidth="1"/>
    <col min="9395" max="9395" width="40.421875" style="16" customWidth="1"/>
    <col min="9396" max="9396" width="3.8515625" style="16" customWidth="1"/>
    <col min="9397" max="9397" width="8.57421875" style="16" customWidth="1"/>
    <col min="9398" max="9398" width="9.8515625" style="16" customWidth="1"/>
    <col min="9399" max="9399" width="13.8515625" style="16" customWidth="1"/>
    <col min="9400" max="9403" width="11.140625" style="16" customWidth="1"/>
    <col min="9404" max="9404" width="75.421875" style="16" customWidth="1"/>
    <col min="9405" max="9405" width="45.28125" style="16" customWidth="1"/>
    <col min="9406" max="9406" width="75.421875" style="16" customWidth="1"/>
    <col min="9407" max="9407" width="45.28125" style="16" customWidth="1"/>
    <col min="9408" max="9648" width="9.140625" style="16" customWidth="1"/>
    <col min="9649" max="9649" width="4.421875" style="16" customWidth="1"/>
    <col min="9650" max="9650" width="11.57421875" style="16" customWidth="1"/>
    <col min="9651" max="9651" width="40.421875" style="16" customWidth="1"/>
    <col min="9652" max="9652" width="3.8515625" style="16" customWidth="1"/>
    <col min="9653" max="9653" width="8.57421875" style="16" customWidth="1"/>
    <col min="9654" max="9654" width="9.8515625" style="16" customWidth="1"/>
    <col min="9655" max="9655" width="13.8515625" style="16" customWidth="1"/>
    <col min="9656" max="9659" width="11.140625" style="16" customWidth="1"/>
    <col min="9660" max="9660" width="75.421875" style="16" customWidth="1"/>
    <col min="9661" max="9661" width="45.28125" style="16" customWidth="1"/>
    <col min="9662" max="9662" width="75.421875" style="16" customWidth="1"/>
    <col min="9663" max="9663" width="45.28125" style="16" customWidth="1"/>
    <col min="9664" max="9904" width="9.140625" style="16" customWidth="1"/>
    <col min="9905" max="9905" width="4.421875" style="16" customWidth="1"/>
    <col min="9906" max="9906" width="11.57421875" style="16" customWidth="1"/>
    <col min="9907" max="9907" width="40.421875" style="16" customWidth="1"/>
    <col min="9908" max="9908" width="3.8515625" style="16" customWidth="1"/>
    <col min="9909" max="9909" width="8.57421875" style="16" customWidth="1"/>
    <col min="9910" max="9910" width="9.8515625" style="16" customWidth="1"/>
    <col min="9911" max="9911" width="13.8515625" style="16" customWidth="1"/>
    <col min="9912" max="9915" width="11.140625" style="16" customWidth="1"/>
    <col min="9916" max="9916" width="75.421875" style="16" customWidth="1"/>
    <col min="9917" max="9917" width="45.28125" style="16" customWidth="1"/>
    <col min="9918" max="9918" width="75.421875" style="16" customWidth="1"/>
    <col min="9919" max="9919" width="45.28125" style="16" customWidth="1"/>
    <col min="9920" max="10160" width="9.140625" style="16" customWidth="1"/>
    <col min="10161" max="10161" width="4.421875" style="16" customWidth="1"/>
    <col min="10162" max="10162" width="11.57421875" style="16" customWidth="1"/>
    <col min="10163" max="10163" width="40.421875" style="16" customWidth="1"/>
    <col min="10164" max="10164" width="3.8515625" style="16" customWidth="1"/>
    <col min="10165" max="10165" width="8.57421875" style="16" customWidth="1"/>
    <col min="10166" max="10166" width="9.8515625" style="16" customWidth="1"/>
    <col min="10167" max="10167" width="13.8515625" style="16" customWidth="1"/>
    <col min="10168" max="10171" width="11.140625" style="16" customWidth="1"/>
    <col min="10172" max="10172" width="75.421875" style="16" customWidth="1"/>
    <col min="10173" max="10173" width="45.28125" style="16" customWidth="1"/>
    <col min="10174" max="10174" width="75.421875" style="16" customWidth="1"/>
    <col min="10175" max="10175" width="45.28125" style="16" customWidth="1"/>
    <col min="10176" max="10416" width="9.140625" style="16" customWidth="1"/>
    <col min="10417" max="10417" width="4.421875" style="16" customWidth="1"/>
    <col min="10418" max="10418" width="11.57421875" style="16" customWidth="1"/>
    <col min="10419" max="10419" width="40.421875" style="16" customWidth="1"/>
    <col min="10420" max="10420" width="3.8515625" style="16" customWidth="1"/>
    <col min="10421" max="10421" width="8.57421875" style="16" customWidth="1"/>
    <col min="10422" max="10422" width="9.8515625" style="16" customWidth="1"/>
    <col min="10423" max="10423" width="13.8515625" style="16" customWidth="1"/>
    <col min="10424" max="10427" width="11.140625" style="16" customWidth="1"/>
    <col min="10428" max="10428" width="75.421875" style="16" customWidth="1"/>
    <col min="10429" max="10429" width="45.28125" style="16" customWidth="1"/>
    <col min="10430" max="10430" width="75.421875" style="16" customWidth="1"/>
    <col min="10431" max="10431" width="45.28125" style="16" customWidth="1"/>
    <col min="10432" max="10672" width="9.140625" style="16" customWidth="1"/>
    <col min="10673" max="10673" width="4.421875" style="16" customWidth="1"/>
    <col min="10674" max="10674" width="11.57421875" style="16" customWidth="1"/>
    <col min="10675" max="10675" width="40.421875" style="16" customWidth="1"/>
    <col min="10676" max="10676" width="3.8515625" style="16" customWidth="1"/>
    <col min="10677" max="10677" width="8.57421875" style="16" customWidth="1"/>
    <col min="10678" max="10678" width="9.8515625" style="16" customWidth="1"/>
    <col min="10679" max="10679" width="13.8515625" style="16" customWidth="1"/>
    <col min="10680" max="10683" width="11.140625" style="16" customWidth="1"/>
    <col min="10684" max="10684" width="75.421875" style="16" customWidth="1"/>
    <col min="10685" max="10685" width="45.28125" style="16" customWidth="1"/>
    <col min="10686" max="10686" width="75.421875" style="16" customWidth="1"/>
    <col min="10687" max="10687" width="45.28125" style="16" customWidth="1"/>
    <col min="10688" max="10928" width="9.140625" style="16" customWidth="1"/>
    <col min="10929" max="10929" width="4.421875" style="16" customWidth="1"/>
    <col min="10930" max="10930" width="11.57421875" style="16" customWidth="1"/>
    <col min="10931" max="10931" width="40.421875" style="16" customWidth="1"/>
    <col min="10932" max="10932" width="3.8515625" style="16" customWidth="1"/>
    <col min="10933" max="10933" width="8.57421875" style="16" customWidth="1"/>
    <col min="10934" max="10934" width="9.8515625" style="16" customWidth="1"/>
    <col min="10935" max="10935" width="13.8515625" style="16" customWidth="1"/>
    <col min="10936" max="10939" width="11.140625" style="16" customWidth="1"/>
    <col min="10940" max="10940" width="75.421875" style="16" customWidth="1"/>
    <col min="10941" max="10941" width="45.28125" style="16" customWidth="1"/>
    <col min="10942" max="10942" width="75.421875" style="16" customWidth="1"/>
    <col min="10943" max="10943" width="45.28125" style="16" customWidth="1"/>
    <col min="10944" max="11184" width="9.140625" style="16" customWidth="1"/>
    <col min="11185" max="11185" width="4.421875" style="16" customWidth="1"/>
    <col min="11186" max="11186" width="11.57421875" style="16" customWidth="1"/>
    <col min="11187" max="11187" width="40.421875" style="16" customWidth="1"/>
    <col min="11188" max="11188" width="3.8515625" style="16" customWidth="1"/>
    <col min="11189" max="11189" width="8.57421875" style="16" customWidth="1"/>
    <col min="11190" max="11190" width="9.8515625" style="16" customWidth="1"/>
    <col min="11191" max="11191" width="13.8515625" style="16" customWidth="1"/>
    <col min="11192" max="11195" width="11.140625" style="16" customWidth="1"/>
    <col min="11196" max="11196" width="75.421875" style="16" customWidth="1"/>
    <col min="11197" max="11197" width="45.28125" style="16" customWidth="1"/>
    <col min="11198" max="11198" width="75.421875" style="16" customWidth="1"/>
    <col min="11199" max="11199" width="45.28125" style="16" customWidth="1"/>
    <col min="11200" max="11440" width="9.140625" style="16" customWidth="1"/>
    <col min="11441" max="11441" width="4.421875" style="16" customWidth="1"/>
    <col min="11442" max="11442" width="11.57421875" style="16" customWidth="1"/>
    <col min="11443" max="11443" width="40.421875" style="16" customWidth="1"/>
    <col min="11444" max="11444" width="3.8515625" style="16" customWidth="1"/>
    <col min="11445" max="11445" width="8.57421875" style="16" customWidth="1"/>
    <col min="11446" max="11446" width="9.8515625" style="16" customWidth="1"/>
    <col min="11447" max="11447" width="13.8515625" style="16" customWidth="1"/>
    <col min="11448" max="11451" width="11.140625" style="16" customWidth="1"/>
    <col min="11452" max="11452" width="75.421875" style="16" customWidth="1"/>
    <col min="11453" max="11453" width="45.28125" style="16" customWidth="1"/>
    <col min="11454" max="11454" width="75.421875" style="16" customWidth="1"/>
    <col min="11455" max="11455" width="45.28125" style="16" customWidth="1"/>
    <col min="11456" max="11696" width="9.140625" style="16" customWidth="1"/>
    <col min="11697" max="11697" width="4.421875" style="16" customWidth="1"/>
    <col min="11698" max="11698" width="11.57421875" style="16" customWidth="1"/>
    <col min="11699" max="11699" width="40.421875" style="16" customWidth="1"/>
    <col min="11700" max="11700" width="3.8515625" style="16" customWidth="1"/>
    <col min="11701" max="11701" width="8.57421875" style="16" customWidth="1"/>
    <col min="11702" max="11702" width="9.8515625" style="16" customWidth="1"/>
    <col min="11703" max="11703" width="13.8515625" style="16" customWidth="1"/>
    <col min="11704" max="11707" width="11.140625" style="16" customWidth="1"/>
    <col min="11708" max="11708" width="75.421875" style="16" customWidth="1"/>
    <col min="11709" max="11709" width="45.28125" style="16" customWidth="1"/>
    <col min="11710" max="11710" width="75.421875" style="16" customWidth="1"/>
    <col min="11711" max="11711" width="45.28125" style="16" customWidth="1"/>
    <col min="11712" max="11952" width="9.140625" style="16" customWidth="1"/>
    <col min="11953" max="11953" width="4.421875" style="16" customWidth="1"/>
    <col min="11954" max="11954" width="11.57421875" style="16" customWidth="1"/>
    <col min="11955" max="11955" width="40.421875" style="16" customWidth="1"/>
    <col min="11956" max="11956" width="3.8515625" style="16" customWidth="1"/>
    <col min="11957" max="11957" width="8.57421875" style="16" customWidth="1"/>
    <col min="11958" max="11958" width="9.8515625" style="16" customWidth="1"/>
    <col min="11959" max="11959" width="13.8515625" style="16" customWidth="1"/>
    <col min="11960" max="11963" width="11.140625" style="16" customWidth="1"/>
    <col min="11964" max="11964" width="75.421875" style="16" customWidth="1"/>
    <col min="11965" max="11965" width="45.28125" style="16" customWidth="1"/>
    <col min="11966" max="11966" width="75.421875" style="16" customWidth="1"/>
    <col min="11967" max="11967" width="45.28125" style="16" customWidth="1"/>
    <col min="11968" max="12208" width="9.140625" style="16" customWidth="1"/>
    <col min="12209" max="12209" width="4.421875" style="16" customWidth="1"/>
    <col min="12210" max="12210" width="11.57421875" style="16" customWidth="1"/>
    <col min="12211" max="12211" width="40.421875" style="16" customWidth="1"/>
    <col min="12212" max="12212" width="3.8515625" style="16" customWidth="1"/>
    <col min="12213" max="12213" width="8.57421875" style="16" customWidth="1"/>
    <col min="12214" max="12214" width="9.8515625" style="16" customWidth="1"/>
    <col min="12215" max="12215" width="13.8515625" style="16" customWidth="1"/>
    <col min="12216" max="12219" width="11.140625" style="16" customWidth="1"/>
    <col min="12220" max="12220" width="75.421875" style="16" customWidth="1"/>
    <col min="12221" max="12221" width="45.28125" style="16" customWidth="1"/>
    <col min="12222" max="12222" width="75.421875" style="16" customWidth="1"/>
    <col min="12223" max="12223" width="45.28125" style="16" customWidth="1"/>
    <col min="12224" max="12464" width="9.140625" style="16" customWidth="1"/>
    <col min="12465" max="12465" width="4.421875" style="16" customWidth="1"/>
    <col min="12466" max="12466" width="11.57421875" style="16" customWidth="1"/>
    <col min="12467" max="12467" width="40.421875" style="16" customWidth="1"/>
    <col min="12468" max="12468" width="3.8515625" style="16" customWidth="1"/>
    <col min="12469" max="12469" width="8.57421875" style="16" customWidth="1"/>
    <col min="12470" max="12470" width="9.8515625" style="16" customWidth="1"/>
    <col min="12471" max="12471" width="13.8515625" style="16" customWidth="1"/>
    <col min="12472" max="12475" width="11.140625" style="16" customWidth="1"/>
    <col min="12476" max="12476" width="75.421875" style="16" customWidth="1"/>
    <col min="12477" max="12477" width="45.28125" style="16" customWidth="1"/>
    <col min="12478" max="12478" width="75.421875" style="16" customWidth="1"/>
    <col min="12479" max="12479" width="45.28125" style="16" customWidth="1"/>
    <col min="12480" max="12720" width="9.140625" style="16" customWidth="1"/>
    <col min="12721" max="12721" width="4.421875" style="16" customWidth="1"/>
    <col min="12722" max="12722" width="11.57421875" style="16" customWidth="1"/>
    <col min="12723" max="12723" width="40.421875" style="16" customWidth="1"/>
    <col min="12724" max="12724" width="3.8515625" style="16" customWidth="1"/>
    <col min="12725" max="12725" width="8.57421875" style="16" customWidth="1"/>
    <col min="12726" max="12726" width="9.8515625" style="16" customWidth="1"/>
    <col min="12727" max="12727" width="13.8515625" style="16" customWidth="1"/>
    <col min="12728" max="12731" width="11.140625" style="16" customWidth="1"/>
    <col min="12732" max="12732" width="75.421875" style="16" customWidth="1"/>
    <col min="12733" max="12733" width="45.28125" style="16" customWidth="1"/>
    <col min="12734" max="12734" width="75.421875" style="16" customWidth="1"/>
    <col min="12735" max="12735" width="45.28125" style="16" customWidth="1"/>
    <col min="12736" max="12976" width="9.140625" style="16" customWidth="1"/>
    <col min="12977" max="12977" width="4.421875" style="16" customWidth="1"/>
    <col min="12978" max="12978" width="11.57421875" style="16" customWidth="1"/>
    <col min="12979" max="12979" width="40.421875" style="16" customWidth="1"/>
    <col min="12980" max="12980" width="3.8515625" style="16" customWidth="1"/>
    <col min="12981" max="12981" width="8.57421875" style="16" customWidth="1"/>
    <col min="12982" max="12982" width="9.8515625" style="16" customWidth="1"/>
    <col min="12983" max="12983" width="13.8515625" style="16" customWidth="1"/>
    <col min="12984" max="12987" width="11.140625" style="16" customWidth="1"/>
    <col min="12988" max="12988" width="75.421875" style="16" customWidth="1"/>
    <col min="12989" max="12989" width="45.28125" style="16" customWidth="1"/>
    <col min="12990" max="12990" width="75.421875" style="16" customWidth="1"/>
    <col min="12991" max="12991" width="45.28125" style="16" customWidth="1"/>
    <col min="12992" max="13232" width="9.140625" style="16" customWidth="1"/>
    <col min="13233" max="13233" width="4.421875" style="16" customWidth="1"/>
    <col min="13234" max="13234" width="11.57421875" style="16" customWidth="1"/>
    <col min="13235" max="13235" width="40.421875" style="16" customWidth="1"/>
    <col min="13236" max="13236" width="3.8515625" style="16" customWidth="1"/>
    <col min="13237" max="13237" width="8.57421875" style="16" customWidth="1"/>
    <col min="13238" max="13238" width="9.8515625" style="16" customWidth="1"/>
    <col min="13239" max="13239" width="13.8515625" style="16" customWidth="1"/>
    <col min="13240" max="13243" width="11.140625" style="16" customWidth="1"/>
    <col min="13244" max="13244" width="75.421875" style="16" customWidth="1"/>
    <col min="13245" max="13245" width="45.28125" style="16" customWidth="1"/>
    <col min="13246" max="13246" width="75.421875" style="16" customWidth="1"/>
    <col min="13247" max="13247" width="45.28125" style="16" customWidth="1"/>
    <col min="13248" max="13488" width="9.140625" style="16" customWidth="1"/>
    <col min="13489" max="13489" width="4.421875" style="16" customWidth="1"/>
    <col min="13490" max="13490" width="11.57421875" style="16" customWidth="1"/>
    <col min="13491" max="13491" width="40.421875" style="16" customWidth="1"/>
    <col min="13492" max="13492" width="3.8515625" style="16" customWidth="1"/>
    <col min="13493" max="13493" width="8.57421875" style="16" customWidth="1"/>
    <col min="13494" max="13494" width="9.8515625" style="16" customWidth="1"/>
    <col min="13495" max="13495" width="13.8515625" style="16" customWidth="1"/>
    <col min="13496" max="13499" width="11.140625" style="16" customWidth="1"/>
    <col min="13500" max="13500" width="75.421875" style="16" customWidth="1"/>
    <col min="13501" max="13501" width="45.28125" style="16" customWidth="1"/>
    <col min="13502" max="13502" width="75.421875" style="16" customWidth="1"/>
    <col min="13503" max="13503" width="45.28125" style="16" customWidth="1"/>
    <col min="13504" max="13744" width="9.140625" style="16" customWidth="1"/>
    <col min="13745" max="13745" width="4.421875" style="16" customWidth="1"/>
    <col min="13746" max="13746" width="11.57421875" style="16" customWidth="1"/>
    <col min="13747" max="13747" width="40.421875" style="16" customWidth="1"/>
    <col min="13748" max="13748" width="3.8515625" style="16" customWidth="1"/>
    <col min="13749" max="13749" width="8.57421875" style="16" customWidth="1"/>
    <col min="13750" max="13750" width="9.8515625" style="16" customWidth="1"/>
    <col min="13751" max="13751" width="13.8515625" style="16" customWidth="1"/>
    <col min="13752" max="13755" width="11.140625" style="16" customWidth="1"/>
    <col min="13756" max="13756" width="75.421875" style="16" customWidth="1"/>
    <col min="13757" max="13757" width="45.28125" style="16" customWidth="1"/>
    <col min="13758" max="13758" width="75.421875" style="16" customWidth="1"/>
    <col min="13759" max="13759" width="45.28125" style="16" customWidth="1"/>
    <col min="13760" max="14000" width="9.140625" style="16" customWidth="1"/>
    <col min="14001" max="14001" width="4.421875" style="16" customWidth="1"/>
    <col min="14002" max="14002" width="11.57421875" style="16" customWidth="1"/>
    <col min="14003" max="14003" width="40.421875" style="16" customWidth="1"/>
    <col min="14004" max="14004" width="3.8515625" style="16" customWidth="1"/>
    <col min="14005" max="14005" width="8.57421875" style="16" customWidth="1"/>
    <col min="14006" max="14006" width="9.8515625" style="16" customWidth="1"/>
    <col min="14007" max="14007" width="13.8515625" style="16" customWidth="1"/>
    <col min="14008" max="14011" width="11.140625" style="16" customWidth="1"/>
    <col min="14012" max="14012" width="75.421875" style="16" customWidth="1"/>
    <col min="14013" max="14013" width="45.28125" style="16" customWidth="1"/>
    <col min="14014" max="14014" width="75.421875" style="16" customWidth="1"/>
    <col min="14015" max="14015" width="45.28125" style="16" customWidth="1"/>
    <col min="14016" max="14256" width="9.140625" style="16" customWidth="1"/>
    <col min="14257" max="14257" width="4.421875" style="16" customWidth="1"/>
    <col min="14258" max="14258" width="11.57421875" style="16" customWidth="1"/>
    <col min="14259" max="14259" width="40.421875" style="16" customWidth="1"/>
    <col min="14260" max="14260" width="3.8515625" style="16" customWidth="1"/>
    <col min="14261" max="14261" width="8.57421875" style="16" customWidth="1"/>
    <col min="14262" max="14262" width="9.8515625" style="16" customWidth="1"/>
    <col min="14263" max="14263" width="13.8515625" style="16" customWidth="1"/>
    <col min="14264" max="14267" width="11.140625" style="16" customWidth="1"/>
    <col min="14268" max="14268" width="75.421875" style="16" customWidth="1"/>
    <col min="14269" max="14269" width="45.28125" style="16" customWidth="1"/>
    <col min="14270" max="14270" width="75.421875" style="16" customWidth="1"/>
    <col min="14271" max="14271" width="45.28125" style="16" customWidth="1"/>
    <col min="14272" max="14512" width="9.140625" style="16" customWidth="1"/>
    <col min="14513" max="14513" width="4.421875" style="16" customWidth="1"/>
    <col min="14514" max="14514" width="11.57421875" style="16" customWidth="1"/>
    <col min="14515" max="14515" width="40.421875" style="16" customWidth="1"/>
    <col min="14516" max="14516" width="3.8515625" style="16" customWidth="1"/>
    <col min="14517" max="14517" width="8.57421875" style="16" customWidth="1"/>
    <col min="14518" max="14518" width="9.8515625" style="16" customWidth="1"/>
    <col min="14519" max="14519" width="13.8515625" style="16" customWidth="1"/>
    <col min="14520" max="14523" width="11.140625" style="16" customWidth="1"/>
    <col min="14524" max="14524" width="75.421875" style="16" customWidth="1"/>
    <col min="14525" max="14525" width="45.28125" style="16" customWidth="1"/>
    <col min="14526" max="14526" width="75.421875" style="16" customWidth="1"/>
    <col min="14527" max="14527" width="45.28125" style="16" customWidth="1"/>
    <col min="14528" max="14768" width="9.140625" style="16" customWidth="1"/>
    <col min="14769" max="14769" width="4.421875" style="16" customWidth="1"/>
    <col min="14770" max="14770" width="11.57421875" style="16" customWidth="1"/>
    <col min="14771" max="14771" width="40.421875" style="16" customWidth="1"/>
    <col min="14772" max="14772" width="3.8515625" style="16" customWidth="1"/>
    <col min="14773" max="14773" width="8.57421875" style="16" customWidth="1"/>
    <col min="14774" max="14774" width="9.8515625" style="16" customWidth="1"/>
    <col min="14775" max="14775" width="13.8515625" style="16" customWidth="1"/>
    <col min="14776" max="14779" width="11.140625" style="16" customWidth="1"/>
    <col min="14780" max="14780" width="75.421875" style="16" customWidth="1"/>
    <col min="14781" max="14781" width="45.28125" style="16" customWidth="1"/>
    <col min="14782" max="14782" width="75.421875" style="16" customWidth="1"/>
    <col min="14783" max="14783" width="45.28125" style="16" customWidth="1"/>
    <col min="14784" max="15024" width="9.140625" style="16" customWidth="1"/>
    <col min="15025" max="15025" width="4.421875" style="16" customWidth="1"/>
    <col min="15026" max="15026" width="11.57421875" style="16" customWidth="1"/>
    <col min="15027" max="15027" width="40.421875" style="16" customWidth="1"/>
    <col min="15028" max="15028" width="3.8515625" style="16" customWidth="1"/>
    <col min="15029" max="15029" width="8.57421875" style="16" customWidth="1"/>
    <col min="15030" max="15030" width="9.8515625" style="16" customWidth="1"/>
    <col min="15031" max="15031" width="13.8515625" style="16" customWidth="1"/>
    <col min="15032" max="15035" width="11.140625" style="16" customWidth="1"/>
    <col min="15036" max="15036" width="75.421875" style="16" customWidth="1"/>
    <col min="15037" max="15037" width="45.28125" style="16" customWidth="1"/>
    <col min="15038" max="15038" width="75.421875" style="16" customWidth="1"/>
    <col min="15039" max="15039" width="45.28125" style="16" customWidth="1"/>
    <col min="15040" max="15280" width="9.140625" style="16" customWidth="1"/>
    <col min="15281" max="15281" width="4.421875" style="16" customWidth="1"/>
    <col min="15282" max="15282" width="11.57421875" style="16" customWidth="1"/>
    <col min="15283" max="15283" width="40.421875" style="16" customWidth="1"/>
    <col min="15284" max="15284" width="3.8515625" style="16" customWidth="1"/>
    <col min="15285" max="15285" width="8.57421875" style="16" customWidth="1"/>
    <col min="15286" max="15286" width="9.8515625" style="16" customWidth="1"/>
    <col min="15287" max="15287" width="13.8515625" style="16" customWidth="1"/>
    <col min="15288" max="15291" width="11.140625" style="16" customWidth="1"/>
    <col min="15292" max="15292" width="75.421875" style="16" customWidth="1"/>
    <col min="15293" max="15293" width="45.28125" style="16" customWidth="1"/>
    <col min="15294" max="15294" width="75.421875" style="16" customWidth="1"/>
    <col min="15295" max="15295" width="45.28125" style="16" customWidth="1"/>
    <col min="15296" max="15536" width="9.140625" style="16" customWidth="1"/>
    <col min="15537" max="15537" width="4.421875" style="16" customWidth="1"/>
    <col min="15538" max="15538" width="11.57421875" style="16" customWidth="1"/>
    <col min="15539" max="15539" width="40.421875" style="16" customWidth="1"/>
    <col min="15540" max="15540" width="3.8515625" style="16" customWidth="1"/>
    <col min="15541" max="15541" width="8.57421875" style="16" customWidth="1"/>
    <col min="15542" max="15542" width="9.8515625" style="16" customWidth="1"/>
    <col min="15543" max="15543" width="13.8515625" style="16" customWidth="1"/>
    <col min="15544" max="15547" width="11.140625" style="16" customWidth="1"/>
    <col min="15548" max="15548" width="75.421875" style="16" customWidth="1"/>
    <col min="15549" max="15549" width="45.28125" style="16" customWidth="1"/>
    <col min="15550" max="15550" width="75.421875" style="16" customWidth="1"/>
    <col min="15551" max="15551" width="45.28125" style="16" customWidth="1"/>
    <col min="15552" max="15792" width="9.140625" style="16" customWidth="1"/>
    <col min="15793" max="15793" width="4.421875" style="16" customWidth="1"/>
    <col min="15794" max="15794" width="11.57421875" style="16" customWidth="1"/>
    <col min="15795" max="15795" width="40.421875" style="16" customWidth="1"/>
    <col min="15796" max="15796" width="3.8515625" style="16" customWidth="1"/>
    <col min="15797" max="15797" width="8.57421875" style="16" customWidth="1"/>
    <col min="15798" max="15798" width="9.8515625" style="16" customWidth="1"/>
    <col min="15799" max="15799" width="13.8515625" style="16" customWidth="1"/>
    <col min="15800" max="15803" width="11.140625" style="16" customWidth="1"/>
    <col min="15804" max="15804" width="75.421875" style="16" customWidth="1"/>
    <col min="15805" max="15805" width="45.28125" style="16" customWidth="1"/>
    <col min="15806" max="15806" width="75.421875" style="16" customWidth="1"/>
    <col min="15807" max="15807" width="45.28125" style="16" customWidth="1"/>
    <col min="15808" max="16048" width="9.140625" style="16" customWidth="1"/>
    <col min="16049" max="16049" width="4.421875" style="16" customWidth="1"/>
    <col min="16050" max="16050" width="11.57421875" style="16" customWidth="1"/>
    <col min="16051" max="16051" width="40.421875" style="16" customWidth="1"/>
    <col min="16052" max="16052" width="3.8515625" style="16" customWidth="1"/>
    <col min="16053" max="16053" width="8.57421875" style="16" customWidth="1"/>
    <col min="16054" max="16054" width="9.8515625" style="16" customWidth="1"/>
    <col min="16055" max="16055" width="13.8515625" style="16" customWidth="1"/>
    <col min="16056" max="16059" width="11.140625" style="16" customWidth="1"/>
    <col min="16060" max="16060" width="75.421875" style="16" customWidth="1"/>
    <col min="16061" max="16061" width="45.28125" style="16" customWidth="1"/>
    <col min="16062" max="16062" width="75.421875" style="16" customWidth="1"/>
    <col min="16063" max="16063" width="45.28125" style="16" customWidth="1"/>
    <col min="16064" max="16384" width="9.140625" style="16" customWidth="1"/>
  </cols>
  <sheetData>
    <row r="1" spans="1:7" ht="15.75">
      <c r="A1" s="875" t="s">
        <v>5359</v>
      </c>
      <c r="B1" s="875"/>
      <c r="C1" s="875"/>
      <c r="D1" s="875"/>
      <c r="E1" s="875"/>
      <c r="F1" s="875"/>
      <c r="G1" s="875"/>
    </row>
    <row r="2" spans="2:7" ht="14.25" customHeight="1" thickBot="1">
      <c r="B2" s="17"/>
      <c r="C2" s="18"/>
      <c r="D2" s="18"/>
      <c r="E2" s="19"/>
      <c r="F2" s="18"/>
      <c r="G2" s="18"/>
    </row>
    <row r="3" spans="1:7" ht="13.5" thickTop="1">
      <c r="A3" s="876" t="s">
        <v>9</v>
      </c>
      <c r="B3" s="877"/>
      <c r="C3" s="642" t="s">
        <v>5349</v>
      </c>
      <c r="D3" s="21"/>
      <c r="E3" s="22" t="s">
        <v>10</v>
      </c>
      <c r="F3" s="643" t="s">
        <v>5352</v>
      </c>
      <c r="G3" s="24"/>
    </row>
    <row r="4" spans="1:7" ht="13.5" thickBot="1">
      <c r="A4" s="878" t="s">
        <v>11</v>
      </c>
      <c r="B4" s="879"/>
      <c r="C4" s="644" t="s">
        <v>5349</v>
      </c>
      <c r="D4" s="26"/>
      <c r="E4" s="880" t="s">
        <v>5333</v>
      </c>
      <c r="F4" s="881"/>
      <c r="G4" s="882"/>
    </row>
    <row r="5" spans="1:7" ht="13.5" thickTop="1">
      <c r="A5" s="27"/>
      <c r="G5" s="29"/>
    </row>
    <row r="6" spans="1:11" ht="22.5">
      <c r="A6" s="645" t="s">
        <v>12</v>
      </c>
      <c r="B6" s="31" t="s">
        <v>13</v>
      </c>
      <c r="C6" s="31" t="s">
        <v>14</v>
      </c>
      <c r="D6" s="31" t="s">
        <v>15</v>
      </c>
      <c r="E6" s="32" t="s">
        <v>16</v>
      </c>
      <c r="F6" s="31" t="s">
        <v>17</v>
      </c>
      <c r="G6" s="646" t="s">
        <v>18</v>
      </c>
      <c r="H6" s="647" t="s">
        <v>5213</v>
      </c>
      <c r="I6" s="647" t="s">
        <v>5214</v>
      </c>
      <c r="J6" s="647" t="s">
        <v>5215</v>
      </c>
      <c r="K6" s="647" t="s">
        <v>5216</v>
      </c>
    </row>
    <row r="7" spans="1:11" ht="15">
      <c r="A7" s="41" t="s">
        <v>21</v>
      </c>
      <c r="B7" s="42" t="s">
        <v>34</v>
      </c>
      <c r="C7" s="648" t="s">
        <v>65</v>
      </c>
      <c r="D7" s="44"/>
      <c r="E7" s="45"/>
      <c r="F7" s="45"/>
      <c r="G7" s="649"/>
      <c r="H7" s="650"/>
      <c r="I7" s="651"/>
      <c r="J7" s="650"/>
      <c r="K7" s="651"/>
    </row>
    <row r="8" spans="1:11" ht="15">
      <c r="A8" s="48">
        <v>1</v>
      </c>
      <c r="B8" s="49" t="s">
        <v>5270</v>
      </c>
      <c r="C8" s="50" t="s">
        <v>5271</v>
      </c>
      <c r="D8" s="51" t="s">
        <v>206</v>
      </c>
      <c r="E8" s="52">
        <v>11.5</v>
      </c>
      <c r="F8" s="697">
        <v>0</v>
      </c>
      <c r="G8" s="53">
        <f>E8*F8</f>
        <v>0</v>
      </c>
      <c r="H8" s="652">
        <v>0</v>
      </c>
      <c r="I8" s="652">
        <f>E8*H8</f>
        <v>0</v>
      </c>
      <c r="J8" s="652">
        <v>0</v>
      </c>
      <c r="K8" s="652">
        <f>E8*J8</f>
        <v>0</v>
      </c>
    </row>
    <row r="9" spans="1:11" ht="15">
      <c r="A9" s="55"/>
      <c r="B9" s="653"/>
      <c r="C9" s="867" t="s">
        <v>5332</v>
      </c>
      <c r="D9" s="892"/>
      <c r="E9" s="57">
        <v>115</v>
      </c>
      <c r="F9" s="58"/>
      <c r="G9" s="654"/>
      <c r="H9" s="655"/>
      <c r="I9" s="656"/>
      <c r="J9" s="655"/>
      <c r="K9" s="656"/>
    </row>
    <row r="10" spans="1:11" ht="15">
      <c r="A10" s="657"/>
      <c r="B10" s="658" t="s">
        <v>19</v>
      </c>
      <c r="C10" s="659" t="str">
        <f>CONCATENATE(B7," ",C7)</f>
        <v>1 Zemní práce</v>
      </c>
      <c r="D10" s="37"/>
      <c r="E10" s="38"/>
      <c r="F10" s="39"/>
      <c r="G10" s="660">
        <f>SUM(G7:G9)</f>
        <v>0</v>
      </c>
      <c r="H10" s="661"/>
      <c r="I10" s="662">
        <f>SUM(I7:I9)</f>
        <v>0</v>
      </c>
      <c r="J10" s="661"/>
      <c r="K10" s="662">
        <f>SUM(K7:K9)</f>
        <v>0</v>
      </c>
    </row>
    <row r="11" spans="1:11" ht="15">
      <c r="A11" s="41" t="s">
        <v>21</v>
      </c>
      <c r="B11" s="42" t="s">
        <v>5272</v>
      </c>
      <c r="C11" s="648" t="s">
        <v>5273</v>
      </c>
      <c r="D11" s="44"/>
      <c r="E11" s="45"/>
      <c r="F11" s="45"/>
      <c r="G11" s="649"/>
      <c r="H11" s="650"/>
      <c r="I11" s="651"/>
      <c r="J11" s="650"/>
      <c r="K11" s="651"/>
    </row>
    <row r="12" spans="1:11" ht="15">
      <c r="A12" s="48">
        <v>2</v>
      </c>
      <c r="B12" s="49" t="s">
        <v>5274</v>
      </c>
      <c r="C12" s="50" t="s">
        <v>5275</v>
      </c>
      <c r="D12" s="51" t="s">
        <v>75</v>
      </c>
      <c r="E12" s="52">
        <v>77.38</v>
      </c>
      <c r="F12" s="697">
        <v>0</v>
      </c>
      <c r="G12" s="53">
        <f>E12*F12</f>
        <v>0</v>
      </c>
      <c r="H12" s="652">
        <v>0.00101</v>
      </c>
      <c r="I12" s="652">
        <f>E12*H12</f>
        <v>0.0781538</v>
      </c>
      <c r="J12" s="652">
        <v>-0.68</v>
      </c>
      <c r="K12" s="652">
        <f>E12*J12</f>
        <v>-52.6184</v>
      </c>
    </row>
    <row r="13" spans="1:11" ht="15">
      <c r="A13" s="55"/>
      <c r="B13" s="653"/>
      <c r="C13" s="867" t="s">
        <v>5714</v>
      </c>
      <c r="D13" s="892"/>
      <c r="E13" s="57">
        <v>773.8327</v>
      </c>
      <c r="F13" s="58"/>
      <c r="G13" s="654"/>
      <c r="H13" s="655"/>
      <c r="I13" s="656"/>
      <c r="J13" s="655"/>
      <c r="K13" s="656"/>
    </row>
    <row r="14" spans="1:11" ht="15">
      <c r="A14" s="657"/>
      <c r="B14" s="658" t="s">
        <v>19</v>
      </c>
      <c r="C14" s="659" t="str">
        <f>CONCATENATE(B11," ",C11)</f>
        <v>98 Demolice</v>
      </c>
      <c r="D14" s="37"/>
      <c r="E14" s="38"/>
      <c r="F14" s="39"/>
      <c r="G14" s="660">
        <f>SUM(G11:G13)</f>
        <v>0</v>
      </c>
      <c r="H14" s="661"/>
      <c r="I14" s="662">
        <f>SUM(I11:I13)</f>
        <v>0.0781538</v>
      </c>
      <c r="J14" s="661"/>
      <c r="K14" s="662">
        <f>SUM(K11:K13)</f>
        <v>-52.6184</v>
      </c>
    </row>
    <row r="15" spans="1:11" ht="15">
      <c r="A15" s="41" t="s">
        <v>21</v>
      </c>
      <c r="B15" s="42" t="s">
        <v>1406</v>
      </c>
      <c r="C15" s="648" t="s">
        <v>1407</v>
      </c>
      <c r="D15" s="44"/>
      <c r="E15" s="45"/>
      <c r="F15" s="45">
        <v>0</v>
      </c>
      <c r="G15" s="649"/>
      <c r="H15" s="650"/>
      <c r="I15" s="651"/>
      <c r="J15" s="650"/>
      <c r="K15" s="651"/>
    </row>
    <row r="16" spans="1:11" ht="15">
      <c r="A16" s="48">
        <v>3</v>
      </c>
      <c r="B16" s="49" t="s">
        <v>5276</v>
      </c>
      <c r="C16" s="50" t="s">
        <v>5277</v>
      </c>
      <c r="D16" s="51" t="s">
        <v>226</v>
      </c>
      <c r="E16" s="52">
        <f>$I$14</f>
        <v>0.0781538</v>
      </c>
      <c r="F16" s="697">
        <v>0</v>
      </c>
      <c r="G16" s="53">
        <f>E16*F16</f>
        <v>0</v>
      </c>
      <c r="H16" s="652">
        <v>0</v>
      </c>
      <c r="I16" s="652">
        <f>E16*H16</f>
        <v>0</v>
      </c>
      <c r="J16" s="652">
        <v>0</v>
      </c>
      <c r="K16" s="652">
        <f>E16*J16</f>
        <v>0</v>
      </c>
    </row>
    <row r="17" spans="1:11" ht="15">
      <c r="A17" s="657"/>
      <c r="B17" s="658" t="s">
        <v>19</v>
      </c>
      <c r="C17" s="659" t="str">
        <f>CONCATENATE(B15," ",C15)</f>
        <v>99 Staveništní přesun hmot</v>
      </c>
      <c r="D17" s="37"/>
      <c r="E17" s="38"/>
      <c r="F17" s="39">
        <v>0</v>
      </c>
      <c r="G17" s="660">
        <f>SUM(G15:G16)</f>
        <v>0</v>
      </c>
      <c r="H17" s="661"/>
      <c r="I17" s="662">
        <f>SUM(I15:I16)</f>
        <v>0</v>
      </c>
      <c r="J17" s="661"/>
      <c r="K17" s="662">
        <f>SUM(K15:K16)</f>
        <v>0</v>
      </c>
    </row>
    <row r="18" spans="1:11" ht="15">
      <c r="A18" s="41" t="s">
        <v>21</v>
      </c>
      <c r="B18" s="42" t="s">
        <v>5278</v>
      </c>
      <c r="C18" s="648" t="s">
        <v>5279</v>
      </c>
      <c r="D18" s="44"/>
      <c r="E18" s="45"/>
      <c r="F18" s="45"/>
      <c r="G18" s="649"/>
      <c r="H18" s="650"/>
      <c r="I18" s="651"/>
      <c r="J18" s="650"/>
      <c r="K18" s="651"/>
    </row>
    <row r="19" spans="1:11" ht="22.5">
      <c r="A19" s="48">
        <v>4</v>
      </c>
      <c r="B19" s="49" t="s">
        <v>5278</v>
      </c>
      <c r="C19" s="50" t="s">
        <v>5713</v>
      </c>
      <c r="D19" s="51" t="s">
        <v>64</v>
      </c>
      <c r="E19" s="52">
        <v>1</v>
      </c>
      <c r="F19" s="697">
        <v>0</v>
      </c>
      <c r="G19" s="53">
        <f>E19*F19</f>
        <v>0</v>
      </c>
      <c r="H19" s="652">
        <v>0</v>
      </c>
      <c r="I19" s="652">
        <f>E19*H19</f>
        <v>0</v>
      </c>
      <c r="J19" s="652">
        <v>0</v>
      </c>
      <c r="K19" s="652">
        <f>E19*J19</f>
        <v>0</v>
      </c>
    </row>
    <row r="20" spans="1:11" ht="15">
      <c r="A20" s="55"/>
      <c r="B20" s="653"/>
      <c r="C20" s="867" t="s">
        <v>5280</v>
      </c>
      <c r="D20" s="892"/>
      <c r="E20" s="57">
        <v>1</v>
      </c>
      <c r="F20" s="58"/>
      <c r="G20" s="654"/>
      <c r="H20" s="655"/>
      <c r="I20" s="656"/>
      <c r="J20" s="655"/>
      <c r="K20" s="656"/>
    </row>
    <row r="21" spans="1:11" ht="15">
      <c r="A21" s="657"/>
      <c r="B21" s="658" t="s">
        <v>19</v>
      </c>
      <c r="C21" s="659" t="str">
        <f>CONCATENATE(B18," ",C18)</f>
        <v>M05 Odpojení sítí</v>
      </c>
      <c r="D21" s="37"/>
      <c r="E21" s="38"/>
      <c r="F21" s="39"/>
      <c r="G21" s="660">
        <f>SUM(G18:G20)</f>
        <v>0</v>
      </c>
      <c r="H21" s="661"/>
      <c r="I21" s="662">
        <f>SUM(I18:I20)</f>
        <v>0</v>
      </c>
      <c r="J21" s="661"/>
      <c r="K21" s="662">
        <f>SUM(K18:K20)</f>
        <v>0</v>
      </c>
    </row>
    <row r="22" spans="1:11" ht="15">
      <c r="A22" s="41" t="s">
        <v>21</v>
      </c>
      <c r="B22" s="42" t="s">
        <v>2898</v>
      </c>
      <c r="C22" s="648" t="s">
        <v>2899</v>
      </c>
      <c r="D22" s="44"/>
      <c r="E22" s="45"/>
      <c r="F22" s="45"/>
      <c r="G22" s="649"/>
      <c r="H22" s="650"/>
      <c r="I22" s="651"/>
      <c r="J22" s="650"/>
      <c r="K22" s="651"/>
    </row>
    <row r="23" spans="1:11" ht="15">
      <c r="A23" s="48">
        <v>11</v>
      </c>
      <c r="B23" s="49" t="s">
        <v>5324</v>
      </c>
      <c r="C23" s="50" t="s">
        <v>5325</v>
      </c>
      <c r="D23" s="51" t="s">
        <v>226</v>
      </c>
      <c r="E23" s="52">
        <f>-$K$14</f>
        <v>52.6184</v>
      </c>
      <c r="F23" s="697">
        <v>0</v>
      </c>
      <c r="G23" s="53">
        <f>E23*F23</f>
        <v>0</v>
      </c>
      <c r="H23" s="652">
        <v>0</v>
      </c>
      <c r="I23" s="652">
        <f>E23*H23</f>
        <v>0</v>
      </c>
      <c r="J23" s="652">
        <v>0</v>
      </c>
      <c r="K23" s="652">
        <f>E23*J23</f>
        <v>0</v>
      </c>
    </row>
    <row r="24" spans="1:11" ht="15">
      <c r="A24" s="48">
        <v>12</v>
      </c>
      <c r="B24" s="49" t="s">
        <v>5326</v>
      </c>
      <c r="C24" s="50" t="s">
        <v>5327</v>
      </c>
      <c r="D24" s="51" t="s">
        <v>226</v>
      </c>
      <c r="E24" s="52">
        <f>E23*4</f>
        <v>210.4736</v>
      </c>
      <c r="F24" s="697">
        <v>0</v>
      </c>
      <c r="G24" s="53">
        <f>E24*F24</f>
        <v>0</v>
      </c>
      <c r="H24" s="652">
        <v>0</v>
      </c>
      <c r="I24" s="652">
        <f>E24*H24</f>
        <v>0</v>
      </c>
      <c r="J24" s="652">
        <v>0</v>
      </c>
      <c r="K24" s="652">
        <f>E24*J24</f>
        <v>0</v>
      </c>
    </row>
    <row r="25" spans="1:11" ht="15">
      <c r="A25" s="48">
        <v>13</v>
      </c>
      <c r="B25" s="49" t="s">
        <v>5328</v>
      </c>
      <c r="C25" s="50" t="s">
        <v>5329</v>
      </c>
      <c r="D25" s="51" t="s">
        <v>226</v>
      </c>
      <c r="E25" s="52">
        <f>$E$23</f>
        <v>52.6184</v>
      </c>
      <c r="F25" s="697">
        <v>0</v>
      </c>
      <c r="G25" s="53">
        <f>E25*F25</f>
        <v>0</v>
      </c>
      <c r="H25" s="652">
        <v>0</v>
      </c>
      <c r="I25" s="652">
        <f>E25*H25</f>
        <v>0</v>
      </c>
      <c r="J25" s="652">
        <v>0</v>
      </c>
      <c r="K25" s="652">
        <f>E25*J25</f>
        <v>0</v>
      </c>
    </row>
    <row r="26" spans="1:11" ht="15">
      <c r="A26" s="48">
        <v>14</v>
      </c>
      <c r="B26" s="49" t="s">
        <v>2909</v>
      </c>
      <c r="C26" s="50" t="s">
        <v>2910</v>
      </c>
      <c r="D26" s="51" t="s">
        <v>226</v>
      </c>
      <c r="E26" s="52">
        <f>$E$23</f>
        <v>52.6184</v>
      </c>
      <c r="F26" s="697">
        <v>0</v>
      </c>
      <c r="G26" s="53">
        <f>E26*F26</f>
        <v>0</v>
      </c>
      <c r="H26" s="652">
        <v>0</v>
      </c>
      <c r="I26" s="652">
        <f>E26*H26</f>
        <v>0</v>
      </c>
      <c r="J26" s="652">
        <v>0</v>
      </c>
      <c r="K26" s="652">
        <f>E26*J26</f>
        <v>0</v>
      </c>
    </row>
    <row r="27" spans="1:11" ht="15">
      <c r="A27" s="657"/>
      <c r="B27" s="658" t="s">
        <v>19</v>
      </c>
      <c r="C27" s="659" t="str">
        <f>CONCATENATE(B22," ",C22)</f>
        <v>D96 Přesuny suti a vybouraných hmot</v>
      </c>
      <c r="D27" s="37"/>
      <c r="E27" s="38"/>
      <c r="F27" s="39"/>
      <c r="G27" s="660">
        <f>SUM(G22:G26)</f>
        <v>0</v>
      </c>
      <c r="H27" s="661"/>
      <c r="I27" s="662">
        <f>SUM(I22:I26)</f>
        <v>0</v>
      </c>
      <c r="J27" s="661"/>
      <c r="K27" s="662">
        <f>SUM(K22:K26)</f>
        <v>0</v>
      </c>
    </row>
    <row r="28" ht="15">
      <c r="E28" s="16"/>
    </row>
    <row r="29" spans="1:7" ht="15">
      <c r="A29" s="893" t="s">
        <v>5330</v>
      </c>
      <c r="B29" s="894"/>
      <c r="C29" s="894"/>
      <c r="D29" s="894"/>
      <c r="E29" s="894"/>
      <c r="F29" s="895"/>
      <c r="G29" s="660">
        <f>SUM(G27,G78,G21,G17,G14,G10)</f>
        <v>0</v>
      </c>
    </row>
    <row r="30" ht="15">
      <c r="E30" s="16"/>
    </row>
    <row r="31" ht="15">
      <c r="E31" s="16"/>
    </row>
    <row r="32" ht="15">
      <c r="E32" s="16"/>
    </row>
    <row r="33" ht="15">
      <c r="E33" s="16"/>
    </row>
    <row r="34" spans="1:11" ht="15">
      <c r="A34" s="41" t="s">
        <v>21</v>
      </c>
      <c r="B34" s="42" t="s">
        <v>2523</v>
      </c>
      <c r="C34" s="648" t="s">
        <v>5281</v>
      </c>
      <c r="D34" s="44"/>
      <c r="E34" s="45"/>
      <c r="F34" s="45"/>
      <c r="G34" s="649"/>
      <c r="H34" s="650"/>
      <c r="I34" s="651"/>
      <c r="J34" s="650"/>
      <c r="K34" s="651"/>
    </row>
    <row r="35" spans="1:11" ht="15">
      <c r="A35" s="48"/>
      <c r="B35" s="49" t="s">
        <v>5282</v>
      </c>
      <c r="C35" s="50" t="s">
        <v>5283</v>
      </c>
      <c r="D35" s="51" t="s">
        <v>75</v>
      </c>
      <c r="E35" s="52">
        <v>773.8327</v>
      </c>
      <c r="F35" s="52">
        <v>0</v>
      </c>
      <c r="G35" s="53">
        <f>E35*F35</f>
        <v>0</v>
      </c>
      <c r="H35" s="652">
        <v>0</v>
      </c>
      <c r="I35" s="652">
        <f>E35*H35</f>
        <v>0</v>
      </c>
      <c r="J35" s="652">
        <v>0</v>
      </c>
      <c r="K35" s="652">
        <f>E35*J35</f>
        <v>0</v>
      </c>
    </row>
    <row r="36" spans="1:11" ht="15">
      <c r="A36" s="55"/>
      <c r="B36" s="653"/>
      <c r="C36" s="867" t="s">
        <v>5269</v>
      </c>
      <c r="D36" s="892"/>
      <c r="E36" s="57">
        <v>0</v>
      </c>
      <c r="F36" s="58"/>
      <c r="G36" s="654"/>
      <c r="H36" s="655"/>
      <c r="I36" s="656"/>
      <c r="J36" s="655"/>
      <c r="K36" s="656"/>
    </row>
    <row r="37" spans="1:11" ht="15">
      <c r="A37" s="55"/>
      <c r="B37" s="653"/>
      <c r="C37" s="867" t="s">
        <v>5284</v>
      </c>
      <c r="D37" s="892"/>
      <c r="E37" s="57">
        <v>0</v>
      </c>
      <c r="F37" s="58"/>
      <c r="G37" s="654"/>
      <c r="H37" s="655"/>
      <c r="I37" s="656"/>
      <c r="J37" s="655"/>
      <c r="K37" s="656"/>
    </row>
    <row r="38" spans="1:11" ht="15">
      <c r="A38" s="55"/>
      <c r="B38" s="653"/>
      <c r="C38" s="867" t="s">
        <v>5285</v>
      </c>
      <c r="D38" s="892"/>
      <c r="E38" s="57">
        <v>371.6754</v>
      </c>
      <c r="F38" s="58"/>
      <c r="G38" s="654"/>
      <c r="H38" s="655"/>
      <c r="I38" s="656"/>
      <c r="J38" s="655"/>
      <c r="K38" s="656"/>
    </row>
    <row r="39" spans="1:11" ht="15">
      <c r="A39" s="55"/>
      <c r="B39" s="653"/>
      <c r="C39" s="867" t="s">
        <v>5286</v>
      </c>
      <c r="D39" s="892"/>
      <c r="E39" s="57">
        <v>-4.3656</v>
      </c>
      <c r="F39" s="58"/>
      <c r="G39" s="654"/>
      <c r="H39" s="655"/>
      <c r="I39" s="656"/>
      <c r="J39" s="655"/>
      <c r="K39" s="656"/>
    </row>
    <row r="40" spans="1:11" ht="15">
      <c r="A40" s="55"/>
      <c r="B40" s="653"/>
      <c r="C40" s="867" t="s">
        <v>5287</v>
      </c>
      <c r="D40" s="892"/>
      <c r="E40" s="57">
        <v>7.4025</v>
      </c>
      <c r="F40" s="58"/>
      <c r="G40" s="654"/>
      <c r="H40" s="655"/>
      <c r="I40" s="656"/>
      <c r="J40" s="655"/>
      <c r="K40" s="656"/>
    </row>
    <row r="41" spans="1:11" ht="15">
      <c r="A41" s="55"/>
      <c r="B41" s="653"/>
      <c r="C41" s="867" t="s">
        <v>5288</v>
      </c>
      <c r="D41" s="892"/>
      <c r="E41" s="57">
        <v>0</v>
      </c>
      <c r="F41" s="58"/>
      <c r="G41" s="654"/>
      <c r="H41" s="655"/>
      <c r="I41" s="656"/>
      <c r="J41" s="655"/>
      <c r="K41" s="656"/>
    </row>
    <row r="42" spans="1:11" ht="15">
      <c r="A42" s="55"/>
      <c r="B42" s="653"/>
      <c r="C42" s="867" t="s">
        <v>5289</v>
      </c>
      <c r="D42" s="892"/>
      <c r="E42" s="57">
        <v>388.0643</v>
      </c>
      <c r="F42" s="58"/>
      <c r="G42" s="654"/>
      <c r="H42" s="655"/>
      <c r="I42" s="656"/>
      <c r="J42" s="655"/>
      <c r="K42" s="656"/>
    </row>
    <row r="43" spans="1:11" ht="15">
      <c r="A43" s="55"/>
      <c r="B43" s="653"/>
      <c r="C43" s="867" t="s">
        <v>5290</v>
      </c>
      <c r="D43" s="892"/>
      <c r="E43" s="57">
        <v>-4.5167</v>
      </c>
      <c r="F43" s="58"/>
      <c r="G43" s="654"/>
      <c r="H43" s="655"/>
      <c r="I43" s="656"/>
      <c r="J43" s="655"/>
      <c r="K43" s="656"/>
    </row>
    <row r="44" spans="1:11" ht="15">
      <c r="A44" s="55"/>
      <c r="B44" s="653"/>
      <c r="C44" s="867" t="s">
        <v>5291</v>
      </c>
      <c r="D44" s="892"/>
      <c r="E44" s="57">
        <v>0</v>
      </c>
      <c r="F44" s="58"/>
      <c r="G44" s="654"/>
      <c r="H44" s="655"/>
      <c r="I44" s="656"/>
      <c r="J44" s="655"/>
      <c r="K44" s="656"/>
    </row>
    <row r="45" spans="1:11" ht="15">
      <c r="A45" s="55"/>
      <c r="B45" s="653"/>
      <c r="C45" s="867" t="s">
        <v>5292</v>
      </c>
      <c r="D45" s="892"/>
      <c r="E45" s="57">
        <v>15.5728</v>
      </c>
      <c r="F45" s="58"/>
      <c r="G45" s="654"/>
      <c r="H45" s="655"/>
      <c r="I45" s="656"/>
      <c r="J45" s="655"/>
      <c r="K45" s="656"/>
    </row>
    <row r="46" spans="1:11" ht="15">
      <c r="A46" s="48"/>
      <c r="B46" s="49" t="s">
        <v>5293</v>
      </c>
      <c r="C46" s="50" t="s">
        <v>5294</v>
      </c>
      <c r="D46" s="51" t="s">
        <v>75</v>
      </c>
      <c r="E46" s="52">
        <v>269.336</v>
      </c>
      <c r="F46" s="52">
        <v>0</v>
      </c>
      <c r="G46" s="53">
        <f>E46*F46</f>
        <v>0</v>
      </c>
      <c r="H46" s="652">
        <v>0</v>
      </c>
      <c r="I46" s="652">
        <f>E46*H46</f>
        <v>0</v>
      </c>
      <c r="J46" s="652">
        <v>0</v>
      </c>
      <c r="K46" s="652">
        <f>E46*J46</f>
        <v>0</v>
      </c>
    </row>
    <row r="47" spans="1:11" ht="15">
      <c r="A47" s="55"/>
      <c r="B47" s="653"/>
      <c r="C47" s="867" t="s">
        <v>5269</v>
      </c>
      <c r="D47" s="892"/>
      <c r="E47" s="57">
        <v>0</v>
      </c>
      <c r="F47" s="58"/>
      <c r="G47" s="654"/>
      <c r="H47" s="655"/>
      <c r="I47" s="656"/>
      <c r="J47" s="655"/>
      <c r="K47" s="656"/>
    </row>
    <row r="48" spans="1:11" ht="15">
      <c r="A48" s="55"/>
      <c r="B48" s="653"/>
      <c r="C48" s="867" t="s">
        <v>5284</v>
      </c>
      <c r="D48" s="892"/>
      <c r="E48" s="57">
        <v>0</v>
      </c>
      <c r="F48" s="58"/>
      <c r="G48" s="654"/>
      <c r="H48" s="655"/>
      <c r="I48" s="656"/>
      <c r="J48" s="655"/>
      <c r="K48" s="656"/>
    </row>
    <row r="49" spans="1:11" ht="15">
      <c r="A49" s="55"/>
      <c r="B49" s="653"/>
      <c r="C49" s="867" t="s">
        <v>5295</v>
      </c>
      <c r="D49" s="892"/>
      <c r="E49" s="57">
        <v>26.0326</v>
      </c>
      <c r="F49" s="58"/>
      <c r="G49" s="654"/>
      <c r="H49" s="655"/>
      <c r="I49" s="656"/>
      <c r="J49" s="655"/>
      <c r="K49" s="656"/>
    </row>
    <row r="50" spans="1:11" ht="15">
      <c r="A50" s="55"/>
      <c r="B50" s="653"/>
      <c r="C50" s="867" t="s">
        <v>5296</v>
      </c>
      <c r="D50" s="892"/>
      <c r="E50" s="57">
        <v>0.87</v>
      </c>
      <c r="F50" s="58"/>
      <c r="G50" s="654"/>
      <c r="H50" s="655"/>
      <c r="I50" s="656"/>
      <c r="J50" s="655"/>
      <c r="K50" s="656"/>
    </row>
    <row r="51" spans="1:11" ht="15">
      <c r="A51" s="55"/>
      <c r="B51" s="653"/>
      <c r="C51" s="867" t="s">
        <v>5297</v>
      </c>
      <c r="D51" s="892"/>
      <c r="E51" s="57">
        <v>28.9252</v>
      </c>
      <c r="F51" s="58"/>
      <c r="G51" s="654"/>
      <c r="H51" s="655"/>
      <c r="I51" s="656"/>
      <c r="J51" s="655"/>
      <c r="K51" s="656"/>
    </row>
    <row r="52" spans="1:11" ht="15">
      <c r="A52" s="55"/>
      <c r="B52" s="653"/>
      <c r="C52" s="867" t="s">
        <v>5298</v>
      </c>
      <c r="D52" s="892"/>
      <c r="E52" s="57">
        <v>0.9844</v>
      </c>
      <c r="F52" s="58"/>
      <c r="G52" s="654"/>
      <c r="H52" s="655"/>
      <c r="I52" s="656"/>
      <c r="J52" s="655"/>
      <c r="K52" s="656"/>
    </row>
    <row r="53" spans="1:11" ht="15">
      <c r="A53" s="55"/>
      <c r="B53" s="653"/>
      <c r="C53" s="867" t="s">
        <v>5299</v>
      </c>
      <c r="D53" s="892"/>
      <c r="E53" s="57">
        <v>-2.22</v>
      </c>
      <c r="F53" s="58"/>
      <c r="G53" s="654"/>
      <c r="H53" s="655"/>
      <c r="I53" s="656"/>
      <c r="J53" s="655"/>
      <c r="K53" s="656"/>
    </row>
    <row r="54" spans="1:11" ht="15">
      <c r="A54" s="55"/>
      <c r="B54" s="653"/>
      <c r="C54" s="867" t="s">
        <v>5300</v>
      </c>
      <c r="D54" s="892"/>
      <c r="E54" s="57">
        <v>36.1437</v>
      </c>
      <c r="F54" s="58"/>
      <c r="G54" s="654"/>
      <c r="H54" s="655"/>
      <c r="I54" s="656"/>
      <c r="J54" s="655"/>
      <c r="K54" s="656"/>
    </row>
    <row r="55" spans="1:11" ht="15">
      <c r="A55" s="55"/>
      <c r="B55" s="653"/>
      <c r="C55" s="867" t="s">
        <v>5301</v>
      </c>
      <c r="D55" s="892"/>
      <c r="E55" s="57">
        <v>20.6521</v>
      </c>
      <c r="F55" s="58"/>
      <c r="G55" s="654"/>
      <c r="H55" s="655"/>
      <c r="I55" s="656"/>
      <c r="J55" s="655"/>
      <c r="K55" s="656"/>
    </row>
    <row r="56" spans="1:11" ht="15">
      <c r="A56" s="55"/>
      <c r="B56" s="653"/>
      <c r="C56" s="867" t="s">
        <v>5302</v>
      </c>
      <c r="D56" s="892"/>
      <c r="E56" s="57">
        <v>6.8977</v>
      </c>
      <c r="F56" s="58"/>
      <c r="G56" s="654"/>
      <c r="H56" s="655"/>
      <c r="I56" s="656"/>
      <c r="J56" s="655"/>
      <c r="K56" s="656"/>
    </row>
    <row r="57" spans="1:11" ht="15">
      <c r="A57" s="55"/>
      <c r="B57" s="653"/>
      <c r="C57" s="867" t="s">
        <v>5303</v>
      </c>
      <c r="D57" s="892"/>
      <c r="E57" s="57">
        <v>0.9657</v>
      </c>
      <c r="F57" s="58"/>
      <c r="G57" s="654"/>
      <c r="H57" s="655"/>
      <c r="I57" s="656"/>
      <c r="J57" s="655"/>
      <c r="K57" s="656"/>
    </row>
    <row r="58" spans="1:11" ht="15">
      <c r="A58" s="55"/>
      <c r="B58" s="653"/>
      <c r="C58" s="867" t="s">
        <v>5304</v>
      </c>
      <c r="D58" s="892"/>
      <c r="E58" s="57">
        <v>1.4306</v>
      </c>
      <c r="F58" s="58"/>
      <c r="G58" s="654"/>
      <c r="H58" s="655"/>
      <c r="I58" s="656"/>
      <c r="J58" s="655"/>
      <c r="K58" s="656"/>
    </row>
    <row r="59" spans="1:11" ht="15">
      <c r="A59" s="55"/>
      <c r="B59" s="653"/>
      <c r="C59" s="867" t="s">
        <v>5305</v>
      </c>
      <c r="D59" s="892"/>
      <c r="E59" s="57">
        <v>4.1897</v>
      </c>
      <c r="F59" s="58"/>
      <c r="G59" s="654"/>
      <c r="H59" s="655"/>
      <c r="I59" s="656"/>
      <c r="J59" s="655"/>
      <c r="K59" s="656"/>
    </row>
    <row r="60" spans="1:11" ht="15">
      <c r="A60" s="55"/>
      <c r="B60" s="653"/>
      <c r="C60" s="867" t="s">
        <v>5306</v>
      </c>
      <c r="D60" s="892"/>
      <c r="E60" s="57">
        <v>2.9226</v>
      </c>
      <c r="F60" s="58"/>
      <c r="G60" s="654"/>
      <c r="H60" s="655"/>
      <c r="I60" s="656"/>
      <c r="J60" s="655"/>
      <c r="K60" s="656"/>
    </row>
    <row r="61" spans="1:11" ht="15">
      <c r="A61" s="55"/>
      <c r="B61" s="653"/>
      <c r="C61" s="867" t="s">
        <v>5307</v>
      </c>
      <c r="D61" s="892"/>
      <c r="E61" s="57">
        <v>0.4088</v>
      </c>
      <c r="F61" s="58"/>
      <c r="G61" s="654"/>
      <c r="H61" s="655"/>
      <c r="I61" s="656"/>
      <c r="J61" s="655"/>
      <c r="K61" s="656"/>
    </row>
    <row r="62" spans="1:11" ht="15">
      <c r="A62" s="55"/>
      <c r="B62" s="653"/>
      <c r="C62" s="867" t="s">
        <v>5308</v>
      </c>
      <c r="D62" s="892"/>
      <c r="E62" s="57">
        <v>0</v>
      </c>
      <c r="F62" s="58"/>
      <c r="G62" s="654"/>
      <c r="H62" s="655"/>
      <c r="I62" s="656"/>
      <c r="J62" s="655"/>
      <c r="K62" s="656"/>
    </row>
    <row r="63" spans="1:11" ht="15">
      <c r="A63" s="55"/>
      <c r="B63" s="653"/>
      <c r="C63" s="867" t="s">
        <v>5309</v>
      </c>
      <c r="D63" s="892"/>
      <c r="E63" s="57">
        <v>1.2053</v>
      </c>
      <c r="F63" s="58"/>
      <c r="G63" s="654"/>
      <c r="H63" s="655"/>
      <c r="I63" s="656"/>
      <c r="J63" s="655"/>
      <c r="K63" s="656"/>
    </row>
    <row r="64" spans="1:11" ht="15">
      <c r="A64" s="55"/>
      <c r="B64" s="653"/>
      <c r="C64" s="867" t="s">
        <v>5310</v>
      </c>
      <c r="D64" s="892"/>
      <c r="E64" s="57">
        <v>0.4582</v>
      </c>
      <c r="F64" s="58"/>
      <c r="G64" s="654"/>
      <c r="H64" s="655"/>
      <c r="I64" s="656"/>
      <c r="J64" s="655"/>
      <c r="K64" s="656"/>
    </row>
    <row r="65" spans="1:11" ht="15">
      <c r="A65" s="55"/>
      <c r="B65" s="653"/>
      <c r="C65" s="867" t="s">
        <v>5288</v>
      </c>
      <c r="D65" s="892"/>
      <c r="E65" s="57">
        <v>0</v>
      </c>
      <c r="F65" s="58"/>
      <c r="G65" s="654"/>
      <c r="H65" s="655"/>
      <c r="I65" s="656"/>
      <c r="J65" s="655"/>
      <c r="K65" s="656"/>
    </row>
    <row r="66" spans="1:11" ht="15">
      <c r="A66" s="55"/>
      <c r="B66" s="653"/>
      <c r="C66" s="867" t="s">
        <v>5311</v>
      </c>
      <c r="D66" s="892"/>
      <c r="E66" s="57">
        <v>67.6849</v>
      </c>
      <c r="F66" s="58"/>
      <c r="G66" s="654"/>
      <c r="H66" s="655"/>
      <c r="I66" s="656"/>
      <c r="J66" s="655"/>
      <c r="K66" s="656"/>
    </row>
    <row r="67" spans="1:11" ht="15">
      <c r="A67" s="55"/>
      <c r="B67" s="653"/>
      <c r="C67" s="867" t="s">
        <v>5312</v>
      </c>
      <c r="D67" s="892"/>
      <c r="E67" s="57">
        <v>2.3034</v>
      </c>
      <c r="F67" s="58"/>
      <c r="G67" s="654"/>
      <c r="H67" s="655"/>
      <c r="I67" s="656"/>
      <c r="J67" s="655"/>
      <c r="K67" s="656"/>
    </row>
    <row r="68" spans="1:11" ht="15">
      <c r="A68" s="55"/>
      <c r="B68" s="653"/>
      <c r="C68" s="867" t="s">
        <v>5313</v>
      </c>
      <c r="D68" s="892"/>
      <c r="E68" s="57">
        <v>34.7316</v>
      </c>
      <c r="F68" s="58"/>
      <c r="G68" s="654"/>
      <c r="H68" s="655"/>
      <c r="I68" s="656"/>
      <c r="J68" s="655"/>
      <c r="K68" s="656"/>
    </row>
    <row r="69" spans="1:11" ht="15">
      <c r="A69" s="55"/>
      <c r="B69" s="653"/>
      <c r="C69" s="867" t="s">
        <v>5314</v>
      </c>
      <c r="D69" s="892"/>
      <c r="E69" s="57">
        <v>5.0681</v>
      </c>
      <c r="F69" s="58"/>
      <c r="G69" s="654"/>
      <c r="H69" s="655"/>
      <c r="I69" s="656"/>
      <c r="J69" s="655"/>
      <c r="K69" s="656"/>
    </row>
    <row r="70" spans="1:11" ht="15">
      <c r="A70" s="55"/>
      <c r="B70" s="653"/>
      <c r="C70" s="867" t="s">
        <v>5315</v>
      </c>
      <c r="D70" s="892"/>
      <c r="E70" s="57">
        <v>20.4961</v>
      </c>
      <c r="F70" s="58"/>
      <c r="G70" s="654"/>
      <c r="H70" s="655"/>
      <c r="I70" s="656"/>
      <c r="J70" s="655"/>
      <c r="K70" s="656"/>
    </row>
    <row r="71" spans="1:11" ht="15">
      <c r="A71" s="55"/>
      <c r="B71" s="653"/>
      <c r="C71" s="867" t="s">
        <v>5316</v>
      </c>
      <c r="D71" s="892"/>
      <c r="E71" s="57">
        <v>4.6458</v>
      </c>
      <c r="F71" s="58"/>
      <c r="G71" s="654"/>
      <c r="H71" s="655"/>
      <c r="I71" s="656"/>
      <c r="J71" s="655"/>
      <c r="K71" s="656"/>
    </row>
    <row r="72" spans="1:11" ht="15">
      <c r="A72" s="55"/>
      <c r="B72" s="653"/>
      <c r="C72" s="867" t="s">
        <v>5317</v>
      </c>
      <c r="D72" s="892"/>
      <c r="E72" s="57">
        <v>1.8086</v>
      </c>
      <c r="F72" s="58"/>
      <c r="G72" s="654"/>
      <c r="H72" s="655"/>
      <c r="I72" s="656"/>
      <c r="J72" s="655"/>
      <c r="K72" s="656"/>
    </row>
    <row r="73" spans="1:11" ht="15">
      <c r="A73" s="55"/>
      <c r="B73" s="653"/>
      <c r="C73" s="867" t="s">
        <v>5318</v>
      </c>
      <c r="D73" s="892"/>
      <c r="E73" s="57">
        <v>1.1594</v>
      </c>
      <c r="F73" s="58"/>
      <c r="G73" s="654"/>
      <c r="H73" s="655"/>
      <c r="I73" s="656"/>
      <c r="J73" s="655"/>
      <c r="K73" s="656"/>
    </row>
    <row r="74" spans="1:11" ht="15">
      <c r="A74" s="55"/>
      <c r="B74" s="653"/>
      <c r="C74" s="867" t="s">
        <v>5319</v>
      </c>
      <c r="D74" s="892"/>
      <c r="E74" s="57">
        <v>0.848</v>
      </c>
      <c r="F74" s="58"/>
      <c r="G74" s="654"/>
      <c r="H74" s="655"/>
      <c r="I74" s="656"/>
      <c r="J74" s="655"/>
      <c r="K74" s="656"/>
    </row>
    <row r="75" spans="1:11" ht="15">
      <c r="A75" s="55"/>
      <c r="B75" s="653"/>
      <c r="C75" s="867" t="s">
        <v>5320</v>
      </c>
      <c r="D75" s="892"/>
      <c r="E75" s="57">
        <v>0.7238</v>
      </c>
      <c r="F75" s="58"/>
      <c r="G75" s="654"/>
      <c r="H75" s="655"/>
      <c r="I75" s="656"/>
      <c r="J75" s="655"/>
      <c r="K75" s="656"/>
    </row>
    <row r="76" spans="1:11" ht="15">
      <c r="A76" s="48"/>
      <c r="B76" s="49" t="s">
        <v>5321</v>
      </c>
      <c r="C76" s="50" t="s">
        <v>5322</v>
      </c>
      <c r="D76" s="51" t="s">
        <v>2800</v>
      </c>
      <c r="E76" s="52">
        <v>0.3481</v>
      </c>
      <c r="F76" s="52">
        <v>0</v>
      </c>
      <c r="G76" s="53">
        <f>E76*F76</f>
        <v>0</v>
      </c>
      <c r="H76" s="652">
        <v>0</v>
      </c>
      <c r="I76" s="652">
        <f>E76*H76</f>
        <v>0</v>
      </c>
      <c r="J76" s="652">
        <v>0</v>
      </c>
      <c r="K76" s="652">
        <f>E76*J76</f>
        <v>0</v>
      </c>
    </row>
    <row r="77" spans="1:11" ht="15">
      <c r="A77" s="55"/>
      <c r="B77" s="653"/>
      <c r="C77" s="867" t="s">
        <v>5323</v>
      </c>
      <c r="D77" s="892"/>
      <c r="E77" s="57">
        <v>0.3481</v>
      </c>
      <c r="F77" s="58"/>
      <c r="G77" s="654"/>
      <c r="H77" s="655"/>
      <c r="I77" s="656"/>
      <c r="J77" s="655"/>
      <c r="K77" s="656"/>
    </row>
    <row r="78" spans="1:11" ht="15">
      <c r="A78" s="657"/>
      <c r="B78" s="658" t="s">
        <v>19</v>
      </c>
      <c r="C78" s="659" t="str">
        <f>CONCATENATE(B34," ",C34)</f>
        <v>MVY výměry-neoceňovat</v>
      </c>
      <c r="D78" s="37"/>
      <c r="E78" s="38"/>
      <c r="F78" s="39"/>
      <c r="G78" s="660">
        <f>SUM(G34:G77)</f>
        <v>0</v>
      </c>
      <c r="H78" s="661"/>
      <c r="I78" s="662">
        <f>SUM(I34:I77)</f>
        <v>0</v>
      </c>
      <c r="J78" s="661"/>
      <c r="K78" s="662">
        <f>SUM(K34:K77)</f>
        <v>0</v>
      </c>
    </row>
    <row r="85" ht="15">
      <c r="E85" s="16"/>
    </row>
    <row r="86" ht="15">
      <c r="E86" s="16"/>
    </row>
    <row r="87" ht="15">
      <c r="E87" s="16"/>
    </row>
    <row r="88" ht="15">
      <c r="E88" s="16"/>
    </row>
    <row r="89" ht="15">
      <c r="E89" s="16"/>
    </row>
    <row r="90" ht="15">
      <c r="E90" s="16"/>
    </row>
    <row r="91" ht="15">
      <c r="E91" s="16"/>
    </row>
    <row r="92" ht="15">
      <c r="E92" s="16"/>
    </row>
    <row r="93" ht="15">
      <c r="E93" s="16"/>
    </row>
    <row r="94" ht="15">
      <c r="E94" s="16"/>
    </row>
    <row r="95" ht="15">
      <c r="E95" s="16"/>
    </row>
    <row r="96" ht="15">
      <c r="E96" s="16"/>
    </row>
    <row r="97" ht="15">
      <c r="E97" s="16"/>
    </row>
    <row r="98" ht="15">
      <c r="E98" s="16"/>
    </row>
    <row r="99" ht="15">
      <c r="E99" s="16"/>
    </row>
    <row r="100" ht="15">
      <c r="E100" s="16"/>
    </row>
    <row r="101" ht="15">
      <c r="E101" s="16"/>
    </row>
    <row r="102" spans="1:7" ht="15">
      <c r="A102" s="655"/>
      <c r="B102" s="655"/>
      <c r="C102" s="655"/>
      <c r="D102" s="655"/>
      <c r="E102" s="655"/>
      <c r="F102" s="655"/>
      <c r="G102" s="655"/>
    </row>
    <row r="103" spans="1:7" ht="15">
      <c r="A103" s="655"/>
      <c r="B103" s="655"/>
      <c r="C103" s="655"/>
      <c r="D103" s="655"/>
      <c r="E103" s="655"/>
      <c r="F103" s="655"/>
      <c r="G103" s="655"/>
    </row>
    <row r="104" spans="1:7" ht="15">
      <c r="A104" s="655"/>
      <c r="B104" s="655"/>
      <c r="C104" s="655"/>
      <c r="D104" s="655"/>
      <c r="E104" s="655"/>
      <c r="F104" s="655"/>
      <c r="G104" s="655"/>
    </row>
    <row r="105" spans="1:7" ht="15">
      <c r="A105" s="655"/>
      <c r="B105" s="655"/>
      <c r="C105" s="655"/>
      <c r="D105" s="655"/>
      <c r="E105" s="655"/>
      <c r="F105" s="655"/>
      <c r="G105" s="655"/>
    </row>
    <row r="106" ht="15">
      <c r="E106" s="16"/>
    </row>
    <row r="107" ht="15">
      <c r="E107" s="16"/>
    </row>
    <row r="108" ht="15">
      <c r="E108" s="16"/>
    </row>
    <row r="109" ht="15">
      <c r="E109" s="16"/>
    </row>
    <row r="110" ht="15">
      <c r="E110" s="16"/>
    </row>
    <row r="111" ht="15">
      <c r="E111" s="16"/>
    </row>
    <row r="112" ht="15">
      <c r="E112" s="16"/>
    </row>
    <row r="113" ht="15">
      <c r="E113" s="16"/>
    </row>
    <row r="114" ht="15">
      <c r="E114" s="16"/>
    </row>
    <row r="115" ht="15">
      <c r="E115" s="16"/>
    </row>
    <row r="116" ht="15">
      <c r="E116" s="16"/>
    </row>
    <row r="117" ht="15">
      <c r="E117" s="16"/>
    </row>
    <row r="118" ht="15">
      <c r="E118" s="16"/>
    </row>
    <row r="119" ht="15">
      <c r="E119" s="16"/>
    </row>
    <row r="120" ht="15">
      <c r="E120" s="16"/>
    </row>
    <row r="121" ht="15">
      <c r="E121" s="16"/>
    </row>
    <row r="122" ht="15">
      <c r="E122" s="16"/>
    </row>
    <row r="123" ht="15">
      <c r="E123" s="16"/>
    </row>
    <row r="124" ht="15">
      <c r="E124" s="16"/>
    </row>
    <row r="125" ht="15">
      <c r="E125" s="16"/>
    </row>
    <row r="126" ht="15">
      <c r="E126" s="16"/>
    </row>
    <row r="127" ht="15">
      <c r="E127" s="16"/>
    </row>
    <row r="128" ht="15">
      <c r="E128" s="16"/>
    </row>
    <row r="129" ht="15">
      <c r="E129" s="16"/>
    </row>
    <row r="130" ht="15">
      <c r="E130" s="16"/>
    </row>
    <row r="131" ht="15">
      <c r="E131" s="16"/>
    </row>
    <row r="132" ht="15">
      <c r="E132" s="16"/>
    </row>
    <row r="133" ht="15">
      <c r="E133" s="16"/>
    </row>
    <row r="134" ht="15">
      <c r="E134" s="16"/>
    </row>
    <row r="135" ht="15">
      <c r="E135" s="16"/>
    </row>
    <row r="136" ht="15">
      <c r="E136" s="16"/>
    </row>
    <row r="137" spans="1:2" ht="15">
      <c r="A137" s="663"/>
      <c r="B137" s="663"/>
    </row>
    <row r="138" spans="1:7" ht="15">
      <c r="A138" s="655"/>
      <c r="B138" s="655"/>
      <c r="C138" s="664"/>
      <c r="D138" s="664"/>
      <c r="E138" s="665"/>
      <c r="F138" s="664"/>
      <c r="G138" s="666"/>
    </row>
    <row r="139" spans="1:7" ht="15">
      <c r="A139" s="667"/>
      <c r="B139" s="667"/>
      <c r="C139" s="655"/>
      <c r="D139" s="655"/>
      <c r="E139" s="668"/>
      <c r="F139" s="655"/>
      <c r="G139" s="655"/>
    </row>
    <row r="140" spans="1:7" ht="15">
      <c r="A140" s="655"/>
      <c r="B140" s="655"/>
      <c r="C140" s="655"/>
      <c r="D140" s="655"/>
      <c r="E140" s="668"/>
      <c r="F140" s="655"/>
      <c r="G140" s="655"/>
    </row>
    <row r="141" spans="1:7" ht="15">
      <c r="A141" s="655"/>
      <c r="B141" s="655"/>
      <c r="C141" s="655"/>
      <c r="D141" s="655"/>
      <c r="E141" s="668"/>
      <c r="F141" s="655"/>
      <c r="G141" s="655"/>
    </row>
    <row r="142" spans="1:7" ht="15">
      <c r="A142" s="655"/>
      <c r="B142" s="655"/>
      <c r="C142" s="655"/>
      <c r="D142" s="655"/>
      <c r="E142" s="668"/>
      <c r="F142" s="655"/>
      <c r="G142" s="655"/>
    </row>
    <row r="143" spans="1:7" ht="15">
      <c r="A143" s="655"/>
      <c r="B143" s="655"/>
      <c r="C143" s="655"/>
      <c r="D143" s="655"/>
      <c r="E143" s="668"/>
      <c r="F143" s="655"/>
      <c r="G143" s="655"/>
    </row>
    <row r="144" spans="1:7" ht="15">
      <c r="A144" s="655"/>
      <c r="B144" s="655"/>
      <c r="C144" s="655"/>
      <c r="D144" s="655"/>
      <c r="E144" s="668"/>
      <c r="F144" s="655"/>
      <c r="G144" s="655"/>
    </row>
    <row r="145" spans="1:7" ht="15">
      <c r="A145" s="655"/>
      <c r="B145" s="655"/>
      <c r="C145" s="655"/>
      <c r="D145" s="655"/>
      <c r="E145" s="668"/>
      <c r="F145" s="655"/>
      <c r="G145" s="655"/>
    </row>
    <row r="146" spans="1:7" ht="15">
      <c r="A146" s="655"/>
      <c r="B146" s="655"/>
      <c r="C146" s="655"/>
      <c r="D146" s="655"/>
      <c r="E146" s="668"/>
      <c r="F146" s="655"/>
      <c r="G146" s="655"/>
    </row>
    <row r="147" spans="1:7" ht="15">
      <c r="A147" s="655"/>
      <c r="B147" s="655"/>
      <c r="C147" s="655"/>
      <c r="D147" s="655"/>
      <c r="E147" s="668"/>
      <c r="F147" s="655"/>
      <c r="G147" s="655"/>
    </row>
    <row r="148" spans="1:7" ht="15">
      <c r="A148" s="655"/>
      <c r="B148" s="655"/>
      <c r="C148" s="655"/>
      <c r="D148" s="655"/>
      <c r="E148" s="668"/>
      <c r="F148" s="655"/>
      <c r="G148" s="655"/>
    </row>
    <row r="149" spans="1:7" ht="15">
      <c r="A149" s="655"/>
      <c r="B149" s="655"/>
      <c r="C149" s="655"/>
      <c r="D149" s="655"/>
      <c r="E149" s="668"/>
      <c r="F149" s="655"/>
      <c r="G149" s="655"/>
    </row>
    <row r="150" spans="1:7" ht="15">
      <c r="A150" s="655"/>
      <c r="B150" s="655"/>
      <c r="C150" s="655"/>
      <c r="D150" s="655"/>
      <c r="E150" s="668"/>
      <c r="F150" s="655"/>
      <c r="G150" s="655"/>
    </row>
    <row r="151" spans="1:7" ht="15">
      <c r="A151" s="655"/>
      <c r="B151" s="655"/>
      <c r="C151" s="655"/>
      <c r="D151" s="655"/>
      <c r="E151" s="668"/>
      <c r="F151" s="655"/>
      <c r="G151" s="655"/>
    </row>
  </sheetData>
  <mergeCells count="48">
    <mergeCell ref="C56:D56"/>
    <mergeCell ref="A1:G1"/>
    <mergeCell ref="A3:B3"/>
    <mergeCell ref="A4:B4"/>
    <mergeCell ref="E4:G4"/>
    <mergeCell ref="C44:D44"/>
    <mergeCell ref="C9:D9"/>
    <mergeCell ref="C13:D13"/>
    <mergeCell ref="C20:D20"/>
    <mergeCell ref="C36:D36"/>
    <mergeCell ref="C37:D37"/>
    <mergeCell ref="C38:D38"/>
    <mergeCell ref="C39:D39"/>
    <mergeCell ref="C40:D40"/>
    <mergeCell ref="C41:D41"/>
    <mergeCell ref="C55:D55"/>
    <mergeCell ref="C51:D51"/>
    <mergeCell ref="C52:D52"/>
    <mergeCell ref="C53:D53"/>
    <mergeCell ref="C54:D54"/>
    <mergeCell ref="C42:D42"/>
    <mergeCell ref="C43:D43"/>
    <mergeCell ref="C45:D45"/>
    <mergeCell ref="C47:D47"/>
    <mergeCell ref="C48:D48"/>
    <mergeCell ref="C49:D49"/>
    <mergeCell ref="C50:D50"/>
    <mergeCell ref="C65:D65"/>
    <mergeCell ref="C66:D66"/>
    <mergeCell ref="C67:D67"/>
    <mergeCell ref="C68:D68"/>
    <mergeCell ref="C57:D57"/>
    <mergeCell ref="C77:D77"/>
    <mergeCell ref="A29:F29"/>
    <mergeCell ref="C70:D70"/>
    <mergeCell ref="C71:D71"/>
    <mergeCell ref="C72:D72"/>
    <mergeCell ref="C73:D73"/>
    <mergeCell ref="C74:D74"/>
    <mergeCell ref="C75:D75"/>
    <mergeCell ref="C69:D69"/>
    <mergeCell ref="C58:D58"/>
    <mergeCell ref="C59:D59"/>
    <mergeCell ref="C60:D60"/>
    <mergeCell ref="C61:D61"/>
    <mergeCell ref="C62:D62"/>
    <mergeCell ref="C63:D63"/>
    <mergeCell ref="C64:D64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715BD-4B0C-4929-89EA-B30382748770}">
  <sheetPr>
    <tabColor theme="8" tint="-0.24997000396251678"/>
  </sheetPr>
  <dimension ref="A1:K149"/>
  <sheetViews>
    <sheetView showGridLines="0" showZeros="0" workbookViewId="0" topLeftCell="B1">
      <selection activeCell="I80" sqref="I80"/>
    </sheetView>
  </sheetViews>
  <sheetFormatPr defaultColWidth="9.140625" defaultRowHeight="15"/>
  <cols>
    <col min="1" max="1" width="4.421875" style="16" customWidth="1"/>
    <col min="2" max="2" width="11.57421875" style="16" customWidth="1"/>
    <col min="3" max="3" width="40.421875" style="16" customWidth="1"/>
    <col min="4" max="4" width="3.57421875" style="16" customWidth="1"/>
    <col min="5" max="5" width="8.57421875" style="28" customWidth="1"/>
    <col min="6" max="6" width="9.8515625" style="16" customWidth="1"/>
    <col min="7" max="7" width="13.8515625" style="16" customWidth="1"/>
    <col min="8" max="11" width="11.140625" style="16" customWidth="1"/>
    <col min="12" max="139" width="9.140625" style="16" customWidth="1"/>
    <col min="140" max="140" width="4.421875" style="16" customWidth="1"/>
    <col min="141" max="141" width="11.57421875" style="16" customWidth="1"/>
    <col min="142" max="142" width="40.421875" style="16" customWidth="1"/>
    <col min="143" max="143" width="3.57421875" style="16" customWidth="1"/>
    <col min="144" max="144" width="8.57421875" style="16" customWidth="1"/>
    <col min="145" max="145" width="9.8515625" style="16" customWidth="1"/>
    <col min="146" max="146" width="13.8515625" style="16" customWidth="1"/>
    <col min="147" max="150" width="11.140625" style="16" customWidth="1"/>
    <col min="151" max="151" width="75.421875" style="16" customWidth="1"/>
    <col min="152" max="152" width="45.28125" style="16" customWidth="1"/>
    <col min="153" max="153" width="75.421875" style="16" customWidth="1"/>
    <col min="154" max="154" width="45.28125" style="16" customWidth="1"/>
    <col min="155" max="395" width="9.140625" style="16" customWidth="1"/>
    <col min="396" max="396" width="4.421875" style="16" customWidth="1"/>
    <col min="397" max="397" width="11.57421875" style="16" customWidth="1"/>
    <col min="398" max="398" width="40.421875" style="16" customWidth="1"/>
    <col min="399" max="399" width="3.57421875" style="16" customWidth="1"/>
    <col min="400" max="400" width="8.57421875" style="16" customWidth="1"/>
    <col min="401" max="401" width="9.8515625" style="16" customWidth="1"/>
    <col min="402" max="402" width="13.8515625" style="16" customWidth="1"/>
    <col min="403" max="406" width="11.140625" style="16" customWidth="1"/>
    <col min="407" max="407" width="75.421875" style="16" customWidth="1"/>
    <col min="408" max="408" width="45.28125" style="16" customWidth="1"/>
    <col min="409" max="409" width="75.421875" style="16" customWidth="1"/>
    <col min="410" max="410" width="45.28125" style="16" customWidth="1"/>
    <col min="411" max="651" width="9.140625" style="16" customWidth="1"/>
    <col min="652" max="652" width="4.421875" style="16" customWidth="1"/>
    <col min="653" max="653" width="11.57421875" style="16" customWidth="1"/>
    <col min="654" max="654" width="40.421875" style="16" customWidth="1"/>
    <col min="655" max="655" width="3.57421875" style="16" customWidth="1"/>
    <col min="656" max="656" width="8.57421875" style="16" customWidth="1"/>
    <col min="657" max="657" width="9.8515625" style="16" customWidth="1"/>
    <col min="658" max="658" width="13.8515625" style="16" customWidth="1"/>
    <col min="659" max="662" width="11.140625" style="16" customWidth="1"/>
    <col min="663" max="663" width="75.421875" style="16" customWidth="1"/>
    <col min="664" max="664" width="45.28125" style="16" customWidth="1"/>
    <col min="665" max="665" width="75.421875" style="16" customWidth="1"/>
    <col min="666" max="666" width="45.28125" style="16" customWidth="1"/>
    <col min="667" max="907" width="9.140625" style="16" customWidth="1"/>
    <col min="908" max="908" width="4.421875" style="16" customWidth="1"/>
    <col min="909" max="909" width="11.57421875" style="16" customWidth="1"/>
    <col min="910" max="910" width="40.421875" style="16" customWidth="1"/>
    <col min="911" max="911" width="3.57421875" style="16" customWidth="1"/>
    <col min="912" max="912" width="8.57421875" style="16" customWidth="1"/>
    <col min="913" max="913" width="9.8515625" style="16" customWidth="1"/>
    <col min="914" max="914" width="13.8515625" style="16" customWidth="1"/>
    <col min="915" max="918" width="11.140625" style="16" customWidth="1"/>
    <col min="919" max="919" width="75.421875" style="16" customWidth="1"/>
    <col min="920" max="920" width="45.28125" style="16" customWidth="1"/>
    <col min="921" max="921" width="75.421875" style="16" customWidth="1"/>
    <col min="922" max="922" width="45.28125" style="16" customWidth="1"/>
    <col min="923" max="1163" width="9.140625" style="16" customWidth="1"/>
    <col min="1164" max="1164" width="4.421875" style="16" customWidth="1"/>
    <col min="1165" max="1165" width="11.57421875" style="16" customWidth="1"/>
    <col min="1166" max="1166" width="40.421875" style="16" customWidth="1"/>
    <col min="1167" max="1167" width="3.57421875" style="16" customWidth="1"/>
    <col min="1168" max="1168" width="8.57421875" style="16" customWidth="1"/>
    <col min="1169" max="1169" width="9.8515625" style="16" customWidth="1"/>
    <col min="1170" max="1170" width="13.8515625" style="16" customWidth="1"/>
    <col min="1171" max="1174" width="11.140625" style="16" customWidth="1"/>
    <col min="1175" max="1175" width="75.421875" style="16" customWidth="1"/>
    <col min="1176" max="1176" width="45.28125" style="16" customWidth="1"/>
    <col min="1177" max="1177" width="75.421875" style="16" customWidth="1"/>
    <col min="1178" max="1178" width="45.28125" style="16" customWidth="1"/>
    <col min="1179" max="1419" width="9.140625" style="16" customWidth="1"/>
    <col min="1420" max="1420" width="4.421875" style="16" customWidth="1"/>
    <col min="1421" max="1421" width="11.57421875" style="16" customWidth="1"/>
    <col min="1422" max="1422" width="40.421875" style="16" customWidth="1"/>
    <col min="1423" max="1423" width="3.57421875" style="16" customWidth="1"/>
    <col min="1424" max="1424" width="8.57421875" style="16" customWidth="1"/>
    <col min="1425" max="1425" width="9.8515625" style="16" customWidth="1"/>
    <col min="1426" max="1426" width="13.8515625" style="16" customWidth="1"/>
    <col min="1427" max="1430" width="11.140625" style="16" customWidth="1"/>
    <col min="1431" max="1431" width="75.421875" style="16" customWidth="1"/>
    <col min="1432" max="1432" width="45.28125" style="16" customWidth="1"/>
    <col min="1433" max="1433" width="75.421875" style="16" customWidth="1"/>
    <col min="1434" max="1434" width="45.28125" style="16" customWidth="1"/>
    <col min="1435" max="1675" width="9.140625" style="16" customWidth="1"/>
    <col min="1676" max="1676" width="4.421875" style="16" customWidth="1"/>
    <col min="1677" max="1677" width="11.57421875" style="16" customWidth="1"/>
    <col min="1678" max="1678" width="40.421875" style="16" customWidth="1"/>
    <col min="1679" max="1679" width="3.57421875" style="16" customWidth="1"/>
    <col min="1680" max="1680" width="8.57421875" style="16" customWidth="1"/>
    <col min="1681" max="1681" width="9.8515625" style="16" customWidth="1"/>
    <col min="1682" max="1682" width="13.8515625" style="16" customWidth="1"/>
    <col min="1683" max="1686" width="11.140625" style="16" customWidth="1"/>
    <col min="1687" max="1687" width="75.421875" style="16" customWidth="1"/>
    <col min="1688" max="1688" width="45.28125" style="16" customWidth="1"/>
    <col min="1689" max="1689" width="75.421875" style="16" customWidth="1"/>
    <col min="1690" max="1690" width="45.28125" style="16" customWidth="1"/>
    <col min="1691" max="1931" width="9.140625" style="16" customWidth="1"/>
    <col min="1932" max="1932" width="4.421875" style="16" customWidth="1"/>
    <col min="1933" max="1933" width="11.57421875" style="16" customWidth="1"/>
    <col min="1934" max="1934" width="40.421875" style="16" customWidth="1"/>
    <col min="1935" max="1935" width="3.57421875" style="16" customWidth="1"/>
    <col min="1936" max="1936" width="8.57421875" style="16" customWidth="1"/>
    <col min="1937" max="1937" width="9.8515625" style="16" customWidth="1"/>
    <col min="1938" max="1938" width="13.8515625" style="16" customWidth="1"/>
    <col min="1939" max="1942" width="11.140625" style="16" customWidth="1"/>
    <col min="1943" max="1943" width="75.421875" style="16" customWidth="1"/>
    <col min="1944" max="1944" width="45.28125" style="16" customWidth="1"/>
    <col min="1945" max="1945" width="75.421875" style="16" customWidth="1"/>
    <col min="1946" max="1946" width="45.28125" style="16" customWidth="1"/>
    <col min="1947" max="2187" width="9.140625" style="16" customWidth="1"/>
    <col min="2188" max="2188" width="4.421875" style="16" customWidth="1"/>
    <col min="2189" max="2189" width="11.57421875" style="16" customWidth="1"/>
    <col min="2190" max="2190" width="40.421875" style="16" customWidth="1"/>
    <col min="2191" max="2191" width="3.57421875" style="16" customWidth="1"/>
    <col min="2192" max="2192" width="8.57421875" style="16" customWidth="1"/>
    <col min="2193" max="2193" width="9.8515625" style="16" customWidth="1"/>
    <col min="2194" max="2194" width="13.8515625" style="16" customWidth="1"/>
    <col min="2195" max="2198" width="11.140625" style="16" customWidth="1"/>
    <col min="2199" max="2199" width="75.421875" style="16" customWidth="1"/>
    <col min="2200" max="2200" width="45.28125" style="16" customWidth="1"/>
    <col min="2201" max="2201" width="75.421875" style="16" customWidth="1"/>
    <col min="2202" max="2202" width="45.28125" style="16" customWidth="1"/>
    <col min="2203" max="2443" width="9.140625" style="16" customWidth="1"/>
    <col min="2444" max="2444" width="4.421875" style="16" customWidth="1"/>
    <col min="2445" max="2445" width="11.57421875" style="16" customWidth="1"/>
    <col min="2446" max="2446" width="40.421875" style="16" customWidth="1"/>
    <col min="2447" max="2447" width="3.57421875" style="16" customWidth="1"/>
    <col min="2448" max="2448" width="8.57421875" style="16" customWidth="1"/>
    <col min="2449" max="2449" width="9.8515625" style="16" customWidth="1"/>
    <col min="2450" max="2450" width="13.8515625" style="16" customWidth="1"/>
    <col min="2451" max="2454" width="11.140625" style="16" customWidth="1"/>
    <col min="2455" max="2455" width="75.421875" style="16" customWidth="1"/>
    <col min="2456" max="2456" width="45.28125" style="16" customWidth="1"/>
    <col min="2457" max="2457" width="75.421875" style="16" customWidth="1"/>
    <col min="2458" max="2458" width="45.28125" style="16" customWidth="1"/>
    <col min="2459" max="2699" width="9.140625" style="16" customWidth="1"/>
    <col min="2700" max="2700" width="4.421875" style="16" customWidth="1"/>
    <col min="2701" max="2701" width="11.57421875" style="16" customWidth="1"/>
    <col min="2702" max="2702" width="40.421875" style="16" customWidth="1"/>
    <col min="2703" max="2703" width="3.57421875" style="16" customWidth="1"/>
    <col min="2704" max="2704" width="8.57421875" style="16" customWidth="1"/>
    <col min="2705" max="2705" width="9.8515625" style="16" customWidth="1"/>
    <col min="2706" max="2706" width="13.8515625" style="16" customWidth="1"/>
    <col min="2707" max="2710" width="11.140625" style="16" customWidth="1"/>
    <col min="2711" max="2711" width="75.421875" style="16" customWidth="1"/>
    <col min="2712" max="2712" width="45.28125" style="16" customWidth="1"/>
    <col min="2713" max="2713" width="75.421875" style="16" customWidth="1"/>
    <col min="2714" max="2714" width="45.28125" style="16" customWidth="1"/>
    <col min="2715" max="2955" width="9.140625" style="16" customWidth="1"/>
    <col min="2956" max="2956" width="4.421875" style="16" customWidth="1"/>
    <col min="2957" max="2957" width="11.57421875" style="16" customWidth="1"/>
    <col min="2958" max="2958" width="40.421875" style="16" customWidth="1"/>
    <col min="2959" max="2959" width="3.57421875" style="16" customWidth="1"/>
    <col min="2960" max="2960" width="8.57421875" style="16" customWidth="1"/>
    <col min="2961" max="2961" width="9.8515625" style="16" customWidth="1"/>
    <col min="2962" max="2962" width="13.8515625" style="16" customWidth="1"/>
    <col min="2963" max="2966" width="11.140625" style="16" customWidth="1"/>
    <col min="2967" max="2967" width="75.421875" style="16" customWidth="1"/>
    <col min="2968" max="2968" width="45.28125" style="16" customWidth="1"/>
    <col min="2969" max="2969" width="75.421875" style="16" customWidth="1"/>
    <col min="2970" max="2970" width="45.28125" style="16" customWidth="1"/>
    <col min="2971" max="3211" width="9.140625" style="16" customWidth="1"/>
    <col min="3212" max="3212" width="4.421875" style="16" customWidth="1"/>
    <col min="3213" max="3213" width="11.57421875" style="16" customWidth="1"/>
    <col min="3214" max="3214" width="40.421875" style="16" customWidth="1"/>
    <col min="3215" max="3215" width="3.57421875" style="16" customWidth="1"/>
    <col min="3216" max="3216" width="8.57421875" style="16" customWidth="1"/>
    <col min="3217" max="3217" width="9.8515625" style="16" customWidth="1"/>
    <col min="3218" max="3218" width="13.8515625" style="16" customWidth="1"/>
    <col min="3219" max="3222" width="11.140625" style="16" customWidth="1"/>
    <col min="3223" max="3223" width="75.421875" style="16" customWidth="1"/>
    <col min="3224" max="3224" width="45.28125" style="16" customWidth="1"/>
    <col min="3225" max="3225" width="75.421875" style="16" customWidth="1"/>
    <col min="3226" max="3226" width="45.28125" style="16" customWidth="1"/>
    <col min="3227" max="3467" width="9.140625" style="16" customWidth="1"/>
    <col min="3468" max="3468" width="4.421875" style="16" customWidth="1"/>
    <col min="3469" max="3469" width="11.57421875" style="16" customWidth="1"/>
    <col min="3470" max="3470" width="40.421875" style="16" customWidth="1"/>
    <col min="3471" max="3471" width="3.57421875" style="16" customWidth="1"/>
    <col min="3472" max="3472" width="8.57421875" style="16" customWidth="1"/>
    <col min="3473" max="3473" width="9.8515625" style="16" customWidth="1"/>
    <col min="3474" max="3474" width="13.8515625" style="16" customWidth="1"/>
    <col min="3475" max="3478" width="11.140625" style="16" customWidth="1"/>
    <col min="3479" max="3479" width="75.421875" style="16" customWidth="1"/>
    <col min="3480" max="3480" width="45.28125" style="16" customWidth="1"/>
    <col min="3481" max="3481" width="75.421875" style="16" customWidth="1"/>
    <col min="3482" max="3482" width="45.28125" style="16" customWidth="1"/>
    <col min="3483" max="3723" width="9.140625" style="16" customWidth="1"/>
    <col min="3724" max="3724" width="4.421875" style="16" customWidth="1"/>
    <col min="3725" max="3725" width="11.57421875" style="16" customWidth="1"/>
    <col min="3726" max="3726" width="40.421875" style="16" customWidth="1"/>
    <col min="3727" max="3727" width="3.57421875" style="16" customWidth="1"/>
    <col min="3728" max="3728" width="8.57421875" style="16" customWidth="1"/>
    <col min="3729" max="3729" width="9.8515625" style="16" customWidth="1"/>
    <col min="3730" max="3730" width="13.8515625" style="16" customWidth="1"/>
    <col min="3731" max="3734" width="11.140625" style="16" customWidth="1"/>
    <col min="3735" max="3735" width="75.421875" style="16" customWidth="1"/>
    <col min="3736" max="3736" width="45.28125" style="16" customWidth="1"/>
    <col min="3737" max="3737" width="75.421875" style="16" customWidth="1"/>
    <col min="3738" max="3738" width="45.28125" style="16" customWidth="1"/>
    <col min="3739" max="3979" width="9.140625" style="16" customWidth="1"/>
    <col min="3980" max="3980" width="4.421875" style="16" customWidth="1"/>
    <col min="3981" max="3981" width="11.57421875" style="16" customWidth="1"/>
    <col min="3982" max="3982" width="40.421875" style="16" customWidth="1"/>
    <col min="3983" max="3983" width="3.57421875" style="16" customWidth="1"/>
    <col min="3984" max="3984" width="8.57421875" style="16" customWidth="1"/>
    <col min="3985" max="3985" width="9.8515625" style="16" customWidth="1"/>
    <col min="3986" max="3986" width="13.8515625" style="16" customWidth="1"/>
    <col min="3987" max="3990" width="11.140625" style="16" customWidth="1"/>
    <col min="3991" max="3991" width="75.421875" style="16" customWidth="1"/>
    <col min="3992" max="3992" width="45.28125" style="16" customWidth="1"/>
    <col min="3993" max="3993" width="75.421875" style="16" customWidth="1"/>
    <col min="3994" max="3994" width="45.28125" style="16" customWidth="1"/>
    <col min="3995" max="4235" width="9.140625" style="16" customWidth="1"/>
    <col min="4236" max="4236" width="4.421875" style="16" customWidth="1"/>
    <col min="4237" max="4237" width="11.57421875" style="16" customWidth="1"/>
    <col min="4238" max="4238" width="40.421875" style="16" customWidth="1"/>
    <col min="4239" max="4239" width="3.57421875" style="16" customWidth="1"/>
    <col min="4240" max="4240" width="8.57421875" style="16" customWidth="1"/>
    <col min="4241" max="4241" width="9.8515625" style="16" customWidth="1"/>
    <col min="4242" max="4242" width="13.8515625" style="16" customWidth="1"/>
    <col min="4243" max="4246" width="11.140625" style="16" customWidth="1"/>
    <col min="4247" max="4247" width="75.421875" style="16" customWidth="1"/>
    <col min="4248" max="4248" width="45.28125" style="16" customWidth="1"/>
    <col min="4249" max="4249" width="75.421875" style="16" customWidth="1"/>
    <col min="4250" max="4250" width="45.28125" style="16" customWidth="1"/>
    <col min="4251" max="4491" width="9.140625" style="16" customWidth="1"/>
    <col min="4492" max="4492" width="4.421875" style="16" customWidth="1"/>
    <col min="4493" max="4493" width="11.57421875" style="16" customWidth="1"/>
    <col min="4494" max="4494" width="40.421875" style="16" customWidth="1"/>
    <col min="4495" max="4495" width="3.57421875" style="16" customWidth="1"/>
    <col min="4496" max="4496" width="8.57421875" style="16" customWidth="1"/>
    <col min="4497" max="4497" width="9.8515625" style="16" customWidth="1"/>
    <col min="4498" max="4498" width="13.8515625" style="16" customWidth="1"/>
    <col min="4499" max="4502" width="11.140625" style="16" customWidth="1"/>
    <col min="4503" max="4503" width="75.421875" style="16" customWidth="1"/>
    <col min="4504" max="4504" width="45.28125" style="16" customWidth="1"/>
    <col min="4505" max="4505" width="75.421875" style="16" customWidth="1"/>
    <col min="4506" max="4506" width="45.28125" style="16" customWidth="1"/>
    <col min="4507" max="4747" width="9.140625" style="16" customWidth="1"/>
    <col min="4748" max="4748" width="4.421875" style="16" customWidth="1"/>
    <col min="4749" max="4749" width="11.57421875" style="16" customWidth="1"/>
    <col min="4750" max="4750" width="40.421875" style="16" customWidth="1"/>
    <col min="4751" max="4751" width="3.57421875" style="16" customWidth="1"/>
    <col min="4752" max="4752" width="8.57421875" style="16" customWidth="1"/>
    <col min="4753" max="4753" width="9.8515625" style="16" customWidth="1"/>
    <col min="4754" max="4754" width="13.8515625" style="16" customWidth="1"/>
    <col min="4755" max="4758" width="11.140625" style="16" customWidth="1"/>
    <col min="4759" max="4759" width="75.421875" style="16" customWidth="1"/>
    <col min="4760" max="4760" width="45.28125" style="16" customWidth="1"/>
    <col min="4761" max="4761" width="75.421875" style="16" customWidth="1"/>
    <col min="4762" max="4762" width="45.28125" style="16" customWidth="1"/>
    <col min="4763" max="5003" width="9.140625" style="16" customWidth="1"/>
    <col min="5004" max="5004" width="4.421875" style="16" customWidth="1"/>
    <col min="5005" max="5005" width="11.57421875" style="16" customWidth="1"/>
    <col min="5006" max="5006" width="40.421875" style="16" customWidth="1"/>
    <col min="5007" max="5007" width="3.57421875" style="16" customWidth="1"/>
    <col min="5008" max="5008" width="8.57421875" style="16" customWidth="1"/>
    <col min="5009" max="5009" width="9.8515625" style="16" customWidth="1"/>
    <col min="5010" max="5010" width="13.8515625" style="16" customWidth="1"/>
    <col min="5011" max="5014" width="11.140625" style="16" customWidth="1"/>
    <col min="5015" max="5015" width="75.421875" style="16" customWidth="1"/>
    <col min="5016" max="5016" width="45.28125" style="16" customWidth="1"/>
    <col min="5017" max="5017" width="75.421875" style="16" customWidth="1"/>
    <col min="5018" max="5018" width="45.28125" style="16" customWidth="1"/>
    <col min="5019" max="5259" width="9.140625" style="16" customWidth="1"/>
    <col min="5260" max="5260" width="4.421875" style="16" customWidth="1"/>
    <col min="5261" max="5261" width="11.57421875" style="16" customWidth="1"/>
    <col min="5262" max="5262" width="40.421875" style="16" customWidth="1"/>
    <col min="5263" max="5263" width="3.57421875" style="16" customWidth="1"/>
    <col min="5264" max="5264" width="8.57421875" style="16" customWidth="1"/>
    <col min="5265" max="5265" width="9.8515625" style="16" customWidth="1"/>
    <col min="5266" max="5266" width="13.8515625" style="16" customWidth="1"/>
    <col min="5267" max="5270" width="11.140625" style="16" customWidth="1"/>
    <col min="5271" max="5271" width="75.421875" style="16" customWidth="1"/>
    <col min="5272" max="5272" width="45.28125" style="16" customWidth="1"/>
    <col min="5273" max="5273" width="75.421875" style="16" customWidth="1"/>
    <col min="5274" max="5274" width="45.28125" style="16" customWidth="1"/>
    <col min="5275" max="5515" width="9.140625" style="16" customWidth="1"/>
    <col min="5516" max="5516" width="4.421875" style="16" customWidth="1"/>
    <col min="5517" max="5517" width="11.57421875" style="16" customWidth="1"/>
    <col min="5518" max="5518" width="40.421875" style="16" customWidth="1"/>
    <col min="5519" max="5519" width="3.57421875" style="16" customWidth="1"/>
    <col min="5520" max="5520" width="8.57421875" style="16" customWidth="1"/>
    <col min="5521" max="5521" width="9.8515625" style="16" customWidth="1"/>
    <col min="5522" max="5522" width="13.8515625" style="16" customWidth="1"/>
    <col min="5523" max="5526" width="11.140625" style="16" customWidth="1"/>
    <col min="5527" max="5527" width="75.421875" style="16" customWidth="1"/>
    <col min="5528" max="5528" width="45.28125" style="16" customWidth="1"/>
    <col min="5529" max="5529" width="75.421875" style="16" customWidth="1"/>
    <col min="5530" max="5530" width="45.28125" style="16" customWidth="1"/>
    <col min="5531" max="5771" width="9.140625" style="16" customWidth="1"/>
    <col min="5772" max="5772" width="4.421875" style="16" customWidth="1"/>
    <col min="5773" max="5773" width="11.57421875" style="16" customWidth="1"/>
    <col min="5774" max="5774" width="40.421875" style="16" customWidth="1"/>
    <col min="5775" max="5775" width="3.57421875" style="16" customWidth="1"/>
    <col min="5776" max="5776" width="8.57421875" style="16" customWidth="1"/>
    <col min="5777" max="5777" width="9.8515625" style="16" customWidth="1"/>
    <col min="5778" max="5778" width="13.8515625" style="16" customWidth="1"/>
    <col min="5779" max="5782" width="11.140625" style="16" customWidth="1"/>
    <col min="5783" max="5783" width="75.421875" style="16" customWidth="1"/>
    <col min="5784" max="5784" width="45.28125" style="16" customWidth="1"/>
    <col min="5785" max="5785" width="75.421875" style="16" customWidth="1"/>
    <col min="5786" max="5786" width="45.28125" style="16" customWidth="1"/>
    <col min="5787" max="6027" width="9.140625" style="16" customWidth="1"/>
    <col min="6028" max="6028" width="4.421875" style="16" customWidth="1"/>
    <col min="6029" max="6029" width="11.57421875" style="16" customWidth="1"/>
    <col min="6030" max="6030" width="40.421875" style="16" customWidth="1"/>
    <col min="6031" max="6031" width="3.57421875" style="16" customWidth="1"/>
    <col min="6032" max="6032" width="8.57421875" style="16" customWidth="1"/>
    <col min="6033" max="6033" width="9.8515625" style="16" customWidth="1"/>
    <col min="6034" max="6034" width="13.8515625" style="16" customWidth="1"/>
    <col min="6035" max="6038" width="11.140625" style="16" customWidth="1"/>
    <col min="6039" max="6039" width="75.421875" style="16" customWidth="1"/>
    <col min="6040" max="6040" width="45.28125" style="16" customWidth="1"/>
    <col min="6041" max="6041" width="75.421875" style="16" customWidth="1"/>
    <col min="6042" max="6042" width="45.28125" style="16" customWidth="1"/>
    <col min="6043" max="6283" width="9.140625" style="16" customWidth="1"/>
    <col min="6284" max="6284" width="4.421875" style="16" customWidth="1"/>
    <col min="6285" max="6285" width="11.57421875" style="16" customWidth="1"/>
    <col min="6286" max="6286" width="40.421875" style="16" customWidth="1"/>
    <col min="6287" max="6287" width="3.57421875" style="16" customWidth="1"/>
    <col min="6288" max="6288" width="8.57421875" style="16" customWidth="1"/>
    <col min="6289" max="6289" width="9.8515625" style="16" customWidth="1"/>
    <col min="6290" max="6290" width="13.8515625" style="16" customWidth="1"/>
    <col min="6291" max="6294" width="11.140625" style="16" customWidth="1"/>
    <col min="6295" max="6295" width="75.421875" style="16" customWidth="1"/>
    <col min="6296" max="6296" width="45.28125" style="16" customWidth="1"/>
    <col min="6297" max="6297" width="75.421875" style="16" customWidth="1"/>
    <col min="6298" max="6298" width="45.28125" style="16" customWidth="1"/>
    <col min="6299" max="6539" width="9.140625" style="16" customWidth="1"/>
    <col min="6540" max="6540" width="4.421875" style="16" customWidth="1"/>
    <col min="6541" max="6541" width="11.57421875" style="16" customWidth="1"/>
    <col min="6542" max="6542" width="40.421875" style="16" customWidth="1"/>
    <col min="6543" max="6543" width="3.57421875" style="16" customWidth="1"/>
    <col min="6544" max="6544" width="8.57421875" style="16" customWidth="1"/>
    <col min="6545" max="6545" width="9.8515625" style="16" customWidth="1"/>
    <col min="6546" max="6546" width="13.8515625" style="16" customWidth="1"/>
    <col min="6547" max="6550" width="11.140625" style="16" customWidth="1"/>
    <col min="6551" max="6551" width="75.421875" style="16" customWidth="1"/>
    <col min="6552" max="6552" width="45.28125" style="16" customWidth="1"/>
    <col min="6553" max="6553" width="75.421875" style="16" customWidth="1"/>
    <col min="6554" max="6554" width="45.28125" style="16" customWidth="1"/>
    <col min="6555" max="6795" width="9.140625" style="16" customWidth="1"/>
    <col min="6796" max="6796" width="4.421875" style="16" customWidth="1"/>
    <col min="6797" max="6797" width="11.57421875" style="16" customWidth="1"/>
    <col min="6798" max="6798" width="40.421875" style="16" customWidth="1"/>
    <col min="6799" max="6799" width="3.57421875" style="16" customWidth="1"/>
    <col min="6800" max="6800" width="8.57421875" style="16" customWidth="1"/>
    <col min="6801" max="6801" width="9.8515625" style="16" customWidth="1"/>
    <col min="6802" max="6802" width="13.8515625" style="16" customWidth="1"/>
    <col min="6803" max="6806" width="11.140625" style="16" customWidth="1"/>
    <col min="6807" max="6807" width="75.421875" style="16" customWidth="1"/>
    <col min="6808" max="6808" width="45.28125" style="16" customWidth="1"/>
    <col min="6809" max="6809" width="75.421875" style="16" customWidth="1"/>
    <col min="6810" max="6810" width="45.28125" style="16" customWidth="1"/>
    <col min="6811" max="7051" width="9.140625" style="16" customWidth="1"/>
    <col min="7052" max="7052" width="4.421875" style="16" customWidth="1"/>
    <col min="7053" max="7053" width="11.57421875" style="16" customWidth="1"/>
    <col min="7054" max="7054" width="40.421875" style="16" customWidth="1"/>
    <col min="7055" max="7055" width="3.57421875" style="16" customWidth="1"/>
    <col min="7056" max="7056" width="8.57421875" style="16" customWidth="1"/>
    <col min="7057" max="7057" width="9.8515625" style="16" customWidth="1"/>
    <col min="7058" max="7058" width="13.8515625" style="16" customWidth="1"/>
    <col min="7059" max="7062" width="11.140625" style="16" customWidth="1"/>
    <col min="7063" max="7063" width="75.421875" style="16" customWidth="1"/>
    <col min="7064" max="7064" width="45.28125" style="16" customWidth="1"/>
    <col min="7065" max="7065" width="75.421875" style="16" customWidth="1"/>
    <col min="7066" max="7066" width="45.28125" style="16" customWidth="1"/>
    <col min="7067" max="7307" width="9.140625" style="16" customWidth="1"/>
    <col min="7308" max="7308" width="4.421875" style="16" customWidth="1"/>
    <col min="7309" max="7309" width="11.57421875" style="16" customWidth="1"/>
    <col min="7310" max="7310" width="40.421875" style="16" customWidth="1"/>
    <col min="7311" max="7311" width="3.57421875" style="16" customWidth="1"/>
    <col min="7312" max="7312" width="8.57421875" style="16" customWidth="1"/>
    <col min="7313" max="7313" width="9.8515625" style="16" customWidth="1"/>
    <col min="7314" max="7314" width="13.8515625" style="16" customWidth="1"/>
    <col min="7315" max="7318" width="11.140625" style="16" customWidth="1"/>
    <col min="7319" max="7319" width="75.421875" style="16" customWidth="1"/>
    <col min="7320" max="7320" width="45.28125" style="16" customWidth="1"/>
    <col min="7321" max="7321" width="75.421875" style="16" customWidth="1"/>
    <col min="7322" max="7322" width="45.28125" style="16" customWidth="1"/>
    <col min="7323" max="7563" width="9.140625" style="16" customWidth="1"/>
    <col min="7564" max="7564" width="4.421875" style="16" customWidth="1"/>
    <col min="7565" max="7565" width="11.57421875" style="16" customWidth="1"/>
    <col min="7566" max="7566" width="40.421875" style="16" customWidth="1"/>
    <col min="7567" max="7567" width="3.57421875" style="16" customWidth="1"/>
    <col min="7568" max="7568" width="8.57421875" style="16" customWidth="1"/>
    <col min="7569" max="7569" width="9.8515625" style="16" customWidth="1"/>
    <col min="7570" max="7570" width="13.8515625" style="16" customWidth="1"/>
    <col min="7571" max="7574" width="11.140625" style="16" customWidth="1"/>
    <col min="7575" max="7575" width="75.421875" style="16" customWidth="1"/>
    <col min="7576" max="7576" width="45.28125" style="16" customWidth="1"/>
    <col min="7577" max="7577" width="75.421875" style="16" customWidth="1"/>
    <col min="7578" max="7578" width="45.28125" style="16" customWidth="1"/>
    <col min="7579" max="7819" width="9.140625" style="16" customWidth="1"/>
    <col min="7820" max="7820" width="4.421875" style="16" customWidth="1"/>
    <col min="7821" max="7821" width="11.57421875" style="16" customWidth="1"/>
    <col min="7822" max="7822" width="40.421875" style="16" customWidth="1"/>
    <col min="7823" max="7823" width="3.57421875" style="16" customWidth="1"/>
    <col min="7824" max="7824" width="8.57421875" style="16" customWidth="1"/>
    <col min="7825" max="7825" width="9.8515625" style="16" customWidth="1"/>
    <col min="7826" max="7826" width="13.8515625" style="16" customWidth="1"/>
    <col min="7827" max="7830" width="11.140625" style="16" customWidth="1"/>
    <col min="7831" max="7831" width="75.421875" style="16" customWidth="1"/>
    <col min="7832" max="7832" width="45.28125" style="16" customWidth="1"/>
    <col min="7833" max="7833" width="75.421875" style="16" customWidth="1"/>
    <col min="7834" max="7834" width="45.28125" style="16" customWidth="1"/>
    <col min="7835" max="8075" width="9.140625" style="16" customWidth="1"/>
    <col min="8076" max="8076" width="4.421875" style="16" customWidth="1"/>
    <col min="8077" max="8077" width="11.57421875" style="16" customWidth="1"/>
    <col min="8078" max="8078" width="40.421875" style="16" customWidth="1"/>
    <col min="8079" max="8079" width="3.57421875" style="16" customWidth="1"/>
    <col min="8080" max="8080" width="8.57421875" style="16" customWidth="1"/>
    <col min="8081" max="8081" width="9.8515625" style="16" customWidth="1"/>
    <col min="8082" max="8082" width="13.8515625" style="16" customWidth="1"/>
    <col min="8083" max="8086" width="11.140625" style="16" customWidth="1"/>
    <col min="8087" max="8087" width="75.421875" style="16" customWidth="1"/>
    <col min="8088" max="8088" width="45.28125" style="16" customWidth="1"/>
    <col min="8089" max="8089" width="75.421875" style="16" customWidth="1"/>
    <col min="8090" max="8090" width="45.28125" style="16" customWidth="1"/>
    <col min="8091" max="8331" width="9.140625" style="16" customWidth="1"/>
    <col min="8332" max="8332" width="4.421875" style="16" customWidth="1"/>
    <col min="8333" max="8333" width="11.57421875" style="16" customWidth="1"/>
    <col min="8334" max="8334" width="40.421875" style="16" customWidth="1"/>
    <col min="8335" max="8335" width="3.57421875" style="16" customWidth="1"/>
    <col min="8336" max="8336" width="8.57421875" style="16" customWidth="1"/>
    <col min="8337" max="8337" width="9.8515625" style="16" customWidth="1"/>
    <col min="8338" max="8338" width="13.8515625" style="16" customWidth="1"/>
    <col min="8339" max="8342" width="11.140625" style="16" customWidth="1"/>
    <col min="8343" max="8343" width="75.421875" style="16" customWidth="1"/>
    <col min="8344" max="8344" width="45.28125" style="16" customWidth="1"/>
    <col min="8345" max="8345" width="75.421875" style="16" customWidth="1"/>
    <col min="8346" max="8346" width="45.28125" style="16" customWidth="1"/>
    <col min="8347" max="8587" width="9.140625" style="16" customWidth="1"/>
    <col min="8588" max="8588" width="4.421875" style="16" customWidth="1"/>
    <col min="8589" max="8589" width="11.57421875" style="16" customWidth="1"/>
    <col min="8590" max="8590" width="40.421875" style="16" customWidth="1"/>
    <col min="8591" max="8591" width="3.57421875" style="16" customWidth="1"/>
    <col min="8592" max="8592" width="8.57421875" style="16" customWidth="1"/>
    <col min="8593" max="8593" width="9.8515625" style="16" customWidth="1"/>
    <col min="8594" max="8594" width="13.8515625" style="16" customWidth="1"/>
    <col min="8595" max="8598" width="11.140625" style="16" customWidth="1"/>
    <col min="8599" max="8599" width="75.421875" style="16" customWidth="1"/>
    <col min="8600" max="8600" width="45.28125" style="16" customWidth="1"/>
    <col min="8601" max="8601" width="75.421875" style="16" customWidth="1"/>
    <col min="8602" max="8602" width="45.28125" style="16" customWidth="1"/>
    <col min="8603" max="8843" width="9.140625" style="16" customWidth="1"/>
    <col min="8844" max="8844" width="4.421875" style="16" customWidth="1"/>
    <col min="8845" max="8845" width="11.57421875" style="16" customWidth="1"/>
    <col min="8846" max="8846" width="40.421875" style="16" customWidth="1"/>
    <col min="8847" max="8847" width="3.57421875" style="16" customWidth="1"/>
    <col min="8848" max="8848" width="8.57421875" style="16" customWidth="1"/>
    <col min="8849" max="8849" width="9.8515625" style="16" customWidth="1"/>
    <col min="8850" max="8850" width="13.8515625" style="16" customWidth="1"/>
    <col min="8851" max="8854" width="11.140625" style="16" customWidth="1"/>
    <col min="8855" max="8855" width="75.421875" style="16" customWidth="1"/>
    <col min="8856" max="8856" width="45.28125" style="16" customWidth="1"/>
    <col min="8857" max="8857" width="75.421875" style="16" customWidth="1"/>
    <col min="8858" max="8858" width="45.28125" style="16" customWidth="1"/>
    <col min="8859" max="9099" width="9.140625" style="16" customWidth="1"/>
    <col min="9100" max="9100" width="4.421875" style="16" customWidth="1"/>
    <col min="9101" max="9101" width="11.57421875" style="16" customWidth="1"/>
    <col min="9102" max="9102" width="40.421875" style="16" customWidth="1"/>
    <col min="9103" max="9103" width="3.57421875" style="16" customWidth="1"/>
    <col min="9104" max="9104" width="8.57421875" style="16" customWidth="1"/>
    <col min="9105" max="9105" width="9.8515625" style="16" customWidth="1"/>
    <col min="9106" max="9106" width="13.8515625" style="16" customWidth="1"/>
    <col min="9107" max="9110" width="11.140625" style="16" customWidth="1"/>
    <col min="9111" max="9111" width="75.421875" style="16" customWidth="1"/>
    <col min="9112" max="9112" width="45.28125" style="16" customWidth="1"/>
    <col min="9113" max="9113" width="75.421875" style="16" customWidth="1"/>
    <col min="9114" max="9114" width="45.28125" style="16" customWidth="1"/>
    <col min="9115" max="9355" width="9.140625" style="16" customWidth="1"/>
    <col min="9356" max="9356" width="4.421875" style="16" customWidth="1"/>
    <col min="9357" max="9357" width="11.57421875" style="16" customWidth="1"/>
    <col min="9358" max="9358" width="40.421875" style="16" customWidth="1"/>
    <col min="9359" max="9359" width="3.57421875" style="16" customWidth="1"/>
    <col min="9360" max="9360" width="8.57421875" style="16" customWidth="1"/>
    <col min="9361" max="9361" width="9.8515625" style="16" customWidth="1"/>
    <col min="9362" max="9362" width="13.8515625" style="16" customWidth="1"/>
    <col min="9363" max="9366" width="11.140625" style="16" customWidth="1"/>
    <col min="9367" max="9367" width="75.421875" style="16" customWidth="1"/>
    <col min="9368" max="9368" width="45.28125" style="16" customWidth="1"/>
    <col min="9369" max="9369" width="75.421875" style="16" customWidth="1"/>
    <col min="9370" max="9370" width="45.28125" style="16" customWidth="1"/>
    <col min="9371" max="9611" width="9.140625" style="16" customWidth="1"/>
    <col min="9612" max="9612" width="4.421875" style="16" customWidth="1"/>
    <col min="9613" max="9613" width="11.57421875" style="16" customWidth="1"/>
    <col min="9614" max="9614" width="40.421875" style="16" customWidth="1"/>
    <col min="9615" max="9615" width="3.57421875" style="16" customWidth="1"/>
    <col min="9616" max="9616" width="8.57421875" style="16" customWidth="1"/>
    <col min="9617" max="9617" width="9.8515625" style="16" customWidth="1"/>
    <col min="9618" max="9618" width="13.8515625" style="16" customWidth="1"/>
    <col min="9619" max="9622" width="11.140625" style="16" customWidth="1"/>
    <col min="9623" max="9623" width="75.421875" style="16" customWidth="1"/>
    <col min="9624" max="9624" width="45.28125" style="16" customWidth="1"/>
    <col min="9625" max="9625" width="75.421875" style="16" customWidth="1"/>
    <col min="9626" max="9626" width="45.28125" style="16" customWidth="1"/>
    <col min="9627" max="9867" width="9.140625" style="16" customWidth="1"/>
    <col min="9868" max="9868" width="4.421875" style="16" customWidth="1"/>
    <col min="9869" max="9869" width="11.57421875" style="16" customWidth="1"/>
    <col min="9870" max="9870" width="40.421875" style="16" customWidth="1"/>
    <col min="9871" max="9871" width="3.57421875" style="16" customWidth="1"/>
    <col min="9872" max="9872" width="8.57421875" style="16" customWidth="1"/>
    <col min="9873" max="9873" width="9.8515625" style="16" customWidth="1"/>
    <col min="9874" max="9874" width="13.8515625" style="16" customWidth="1"/>
    <col min="9875" max="9878" width="11.140625" style="16" customWidth="1"/>
    <col min="9879" max="9879" width="75.421875" style="16" customWidth="1"/>
    <col min="9880" max="9880" width="45.28125" style="16" customWidth="1"/>
    <col min="9881" max="9881" width="75.421875" style="16" customWidth="1"/>
    <col min="9882" max="9882" width="45.28125" style="16" customWidth="1"/>
    <col min="9883" max="10123" width="9.140625" style="16" customWidth="1"/>
    <col min="10124" max="10124" width="4.421875" style="16" customWidth="1"/>
    <col min="10125" max="10125" width="11.57421875" style="16" customWidth="1"/>
    <col min="10126" max="10126" width="40.421875" style="16" customWidth="1"/>
    <col min="10127" max="10127" width="3.57421875" style="16" customWidth="1"/>
    <col min="10128" max="10128" width="8.57421875" style="16" customWidth="1"/>
    <col min="10129" max="10129" width="9.8515625" style="16" customWidth="1"/>
    <col min="10130" max="10130" width="13.8515625" style="16" customWidth="1"/>
    <col min="10131" max="10134" width="11.140625" style="16" customWidth="1"/>
    <col min="10135" max="10135" width="75.421875" style="16" customWidth="1"/>
    <col min="10136" max="10136" width="45.28125" style="16" customWidth="1"/>
    <col min="10137" max="10137" width="75.421875" style="16" customWidth="1"/>
    <col min="10138" max="10138" width="45.28125" style="16" customWidth="1"/>
    <col min="10139" max="10379" width="9.140625" style="16" customWidth="1"/>
    <col min="10380" max="10380" width="4.421875" style="16" customWidth="1"/>
    <col min="10381" max="10381" width="11.57421875" style="16" customWidth="1"/>
    <col min="10382" max="10382" width="40.421875" style="16" customWidth="1"/>
    <col min="10383" max="10383" width="3.57421875" style="16" customWidth="1"/>
    <col min="10384" max="10384" width="8.57421875" style="16" customWidth="1"/>
    <col min="10385" max="10385" width="9.8515625" style="16" customWidth="1"/>
    <col min="10386" max="10386" width="13.8515625" style="16" customWidth="1"/>
    <col min="10387" max="10390" width="11.140625" style="16" customWidth="1"/>
    <col min="10391" max="10391" width="75.421875" style="16" customWidth="1"/>
    <col min="10392" max="10392" width="45.28125" style="16" customWidth="1"/>
    <col min="10393" max="10393" width="75.421875" style="16" customWidth="1"/>
    <col min="10394" max="10394" width="45.28125" style="16" customWidth="1"/>
    <col min="10395" max="10635" width="9.140625" style="16" customWidth="1"/>
    <col min="10636" max="10636" width="4.421875" style="16" customWidth="1"/>
    <col min="10637" max="10637" width="11.57421875" style="16" customWidth="1"/>
    <col min="10638" max="10638" width="40.421875" style="16" customWidth="1"/>
    <col min="10639" max="10639" width="3.57421875" style="16" customWidth="1"/>
    <col min="10640" max="10640" width="8.57421875" style="16" customWidth="1"/>
    <col min="10641" max="10641" width="9.8515625" style="16" customWidth="1"/>
    <col min="10642" max="10642" width="13.8515625" style="16" customWidth="1"/>
    <col min="10643" max="10646" width="11.140625" style="16" customWidth="1"/>
    <col min="10647" max="10647" width="75.421875" style="16" customWidth="1"/>
    <col min="10648" max="10648" width="45.28125" style="16" customWidth="1"/>
    <col min="10649" max="10649" width="75.421875" style="16" customWidth="1"/>
    <col min="10650" max="10650" width="45.28125" style="16" customWidth="1"/>
    <col min="10651" max="10891" width="9.140625" style="16" customWidth="1"/>
    <col min="10892" max="10892" width="4.421875" style="16" customWidth="1"/>
    <col min="10893" max="10893" width="11.57421875" style="16" customWidth="1"/>
    <col min="10894" max="10894" width="40.421875" style="16" customWidth="1"/>
    <col min="10895" max="10895" width="3.57421875" style="16" customWidth="1"/>
    <col min="10896" max="10896" width="8.57421875" style="16" customWidth="1"/>
    <col min="10897" max="10897" width="9.8515625" style="16" customWidth="1"/>
    <col min="10898" max="10898" width="13.8515625" style="16" customWidth="1"/>
    <col min="10899" max="10902" width="11.140625" style="16" customWidth="1"/>
    <col min="10903" max="10903" width="75.421875" style="16" customWidth="1"/>
    <col min="10904" max="10904" width="45.28125" style="16" customWidth="1"/>
    <col min="10905" max="10905" width="75.421875" style="16" customWidth="1"/>
    <col min="10906" max="10906" width="45.28125" style="16" customWidth="1"/>
    <col min="10907" max="11147" width="9.140625" style="16" customWidth="1"/>
    <col min="11148" max="11148" width="4.421875" style="16" customWidth="1"/>
    <col min="11149" max="11149" width="11.57421875" style="16" customWidth="1"/>
    <col min="11150" max="11150" width="40.421875" style="16" customWidth="1"/>
    <col min="11151" max="11151" width="3.57421875" style="16" customWidth="1"/>
    <col min="11152" max="11152" width="8.57421875" style="16" customWidth="1"/>
    <col min="11153" max="11153" width="9.8515625" style="16" customWidth="1"/>
    <col min="11154" max="11154" width="13.8515625" style="16" customWidth="1"/>
    <col min="11155" max="11158" width="11.140625" style="16" customWidth="1"/>
    <col min="11159" max="11159" width="75.421875" style="16" customWidth="1"/>
    <col min="11160" max="11160" width="45.28125" style="16" customWidth="1"/>
    <col min="11161" max="11161" width="75.421875" style="16" customWidth="1"/>
    <col min="11162" max="11162" width="45.28125" style="16" customWidth="1"/>
    <col min="11163" max="11403" width="9.140625" style="16" customWidth="1"/>
    <col min="11404" max="11404" width="4.421875" style="16" customWidth="1"/>
    <col min="11405" max="11405" width="11.57421875" style="16" customWidth="1"/>
    <col min="11406" max="11406" width="40.421875" style="16" customWidth="1"/>
    <col min="11407" max="11407" width="3.57421875" style="16" customWidth="1"/>
    <col min="11408" max="11408" width="8.57421875" style="16" customWidth="1"/>
    <col min="11409" max="11409" width="9.8515625" style="16" customWidth="1"/>
    <col min="11410" max="11410" width="13.8515625" style="16" customWidth="1"/>
    <col min="11411" max="11414" width="11.140625" style="16" customWidth="1"/>
    <col min="11415" max="11415" width="75.421875" style="16" customWidth="1"/>
    <col min="11416" max="11416" width="45.28125" style="16" customWidth="1"/>
    <col min="11417" max="11417" width="75.421875" style="16" customWidth="1"/>
    <col min="11418" max="11418" width="45.28125" style="16" customWidth="1"/>
    <col min="11419" max="11659" width="9.140625" style="16" customWidth="1"/>
    <col min="11660" max="11660" width="4.421875" style="16" customWidth="1"/>
    <col min="11661" max="11661" width="11.57421875" style="16" customWidth="1"/>
    <col min="11662" max="11662" width="40.421875" style="16" customWidth="1"/>
    <col min="11663" max="11663" width="3.57421875" style="16" customWidth="1"/>
    <col min="11664" max="11664" width="8.57421875" style="16" customWidth="1"/>
    <col min="11665" max="11665" width="9.8515625" style="16" customWidth="1"/>
    <col min="11666" max="11666" width="13.8515625" style="16" customWidth="1"/>
    <col min="11667" max="11670" width="11.140625" style="16" customWidth="1"/>
    <col min="11671" max="11671" width="75.421875" style="16" customWidth="1"/>
    <col min="11672" max="11672" width="45.28125" style="16" customWidth="1"/>
    <col min="11673" max="11673" width="75.421875" style="16" customWidth="1"/>
    <col min="11674" max="11674" width="45.28125" style="16" customWidth="1"/>
    <col min="11675" max="11915" width="9.140625" style="16" customWidth="1"/>
    <col min="11916" max="11916" width="4.421875" style="16" customWidth="1"/>
    <col min="11917" max="11917" width="11.57421875" style="16" customWidth="1"/>
    <col min="11918" max="11918" width="40.421875" style="16" customWidth="1"/>
    <col min="11919" max="11919" width="3.57421875" style="16" customWidth="1"/>
    <col min="11920" max="11920" width="8.57421875" style="16" customWidth="1"/>
    <col min="11921" max="11921" width="9.8515625" style="16" customWidth="1"/>
    <col min="11922" max="11922" width="13.8515625" style="16" customWidth="1"/>
    <col min="11923" max="11926" width="11.140625" style="16" customWidth="1"/>
    <col min="11927" max="11927" width="75.421875" style="16" customWidth="1"/>
    <col min="11928" max="11928" width="45.28125" style="16" customWidth="1"/>
    <col min="11929" max="11929" width="75.421875" style="16" customWidth="1"/>
    <col min="11930" max="11930" width="45.28125" style="16" customWidth="1"/>
    <col min="11931" max="12171" width="9.140625" style="16" customWidth="1"/>
    <col min="12172" max="12172" width="4.421875" style="16" customWidth="1"/>
    <col min="12173" max="12173" width="11.57421875" style="16" customWidth="1"/>
    <col min="12174" max="12174" width="40.421875" style="16" customWidth="1"/>
    <col min="12175" max="12175" width="3.57421875" style="16" customWidth="1"/>
    <col min="12176" max="12176" width="8.57421875" style="16" customWidth="1"/>
    <col min="12177" max="12177" width="9.8515625" style="16" customWidth="1"/>
    <col min="12178" max="12178" width="13.8515625" style="16" customWidth="1"/>
    <col min="12179" max="12182" width="11.140625" style="16" customWidth="1"/>
    <col min="12183" max="12183" width="75.421875" style="16" customWidth="1"/>
    <col min="12184" max="12184" width="45.28125" style="16" customWidth="1"/>
    <col min="12185" max="12185" width="75.421875" style="16" customWidth="1"/>
    <col min="12186" max="12186" width="45.28125" style="16" customWidth="1"/>
    <col min="12187" max="12427" width="9.140625" style="16" customWidth="1"/>
    <col min="12428" max="12428" width="4.421875" style="16" customWidth="1"/>
    <col min="12429" max="12429" width="11.57421875" style="16" customWidth="1"/>
    <col min="12430" max="12430" width="40.421875" style="16" customWidth="1"/>
    <col min="12431" max="12431" width="3.57421875" style="16" customWidth="1"/>
    <col min="12432" max="12432" width="8.57421875" style="16" customWidth="1"/>
    <col min="12433" max="12433" width="9.8515625" style="16" customWidth="1"/>
    <col min="12434" max="12434" width="13.8515625" style="16" customWidth="1"/>
    <col min="12435" max="12438" width="11.140625" style="16" customWidth="1"/>
    <col min="12439" max="12439" width="75.421875" style="16" customWidth="1"/>
    <col min="12440" max="12440" width="45.28125" style="16" customWidth="1"/>
    <col min="12441" max="12441" width="75.421875" style="16" customWidth="1"/>
    <col min="12442" max="12442" width="45.28125" style="16" customWidth="1"/>
    <col min="12443" max="12683" width="9.140625" style="16" customWidth="1"/>
    <col min="12684" max="12684" width="4.421875" style="16" customWidth="1"/>
    <col min="12685" max="12685" width="11.57421875" style="16" customWidth="1"/>
    <col min="12686" max="12686" width="40.421875" style="16" customWidth="1"/>
    <col min="12687" max="12687" width="3.57421875" style="16" customWidth="1"/>
    <col min="12688" max="12688" width="8.57421875" style="16" customWidth="1"/>
    <col min="12689" max="12689" width="9.8515625" style="16" customWidth="1"/>
    <col min="12690" max="12690" width="13.8515625" style="16" customWidth="1"/>
    <col min="12691" max="12694" width="11.140625" style="16" customWidth="1"/>
    <col min="12695" max="12695" width="75.421875" style="16" customWidth="1"/>
    <col min="12696" max="12696" width="45.28125" style="16" customWidth="1"/>
    <col min="12697" max="12697" width="75.421875" style="16" customWidth="1"/>
    <col min="12698" max="12698" width="45.28125" style="16" customWidth="1"/>
    <col min="12699" max="12939" width="9.140625" style="16" customWidth="1"/>
    <col min="12940" max="12940" width="4.421875" style="16" customWidth="1"/>
    <col min="12941" max="12941" width="11.57421875" style="16" customWidth="1"/>
    <col min="12942" max="12942" width="40.421875" style="16" customWidth="1"/>
    <col min="12943" max="12943" width="3.57421875" style="16" customWidth="1"/>
    <col min="12944" max="12944" width="8.57421875" style="16" customWidth="1"/>
    <col min="12945" max="12945" width="9.8515625" style="16" customWidth="1"/>
    <col min="12946" max="12946" width="13.8515625" style="16" customWidth="1"/>
    <col min="12947" max="12950" width="11.140625" style="16" customWidth="1"/>
    <col min="12951" max="12951" width="75.421875" style="16" customWidth="1"/>
    <col min="12952" max="12952" width="45.28125" style="16" customWidth="1"/>
    <col min="12953" max="12953" width="75.421875" style="16" customWidth="1"/>
    <col min="12954" max="12954" width="45.28125" style="16" customWidth="1"/>
    <col min="12955" max="13195" width="9.140625" style="16" customWidth="1"/>
    <col min="13196" max="13196" width="4.421875" style="16" customWidth="1"/>
    <col min="13197" max="13197" width="11.57421875" style="16" customWidth="1"/>
    <col min="13198" max="13198" width="40.421875" style="16" customWidth="1"/>
    <col min="13199" max="13199" width="3.57421875" style="16" customWidth="1"/>
    <col min="13200" max="13200" width="8.57421875" style="16" customWidth="1"/>
    <col min="13201" max="13201" width="9.8515625" style="16" customWidth="1"/>
    <col min="13202" max="13202" width="13.8515625" style="16" customWidth="1"/>
    <col min="13203" max="13206" width="11.140625" style="16" customWidth="1"/>
    <col min="13207" max="13207" width="75.421875" style="16" customWidth="1"/>
    <col min="13208" max="13208" width="45.28125" style="16" customWidth="1"/>
    <col min="13209" max="13209" width="75.421875" style="16" customWidth="1"/>
    <col min="13210" max="13210" width="45.28125" style="16" customWidth="1"/>
    <col min="13211" max="13451" width="9.140625" style="16" customWidth="1"/>
    <col min="13452" max="13452" width="4.421875" style="16" customWidth="1"/>
    <col min="13453" max="13453" width="11.57421875" style="16" customWidth="1"/>
    <col min="13454" max="13454" width="40.421875" style="16" customWidth="1"/>
    <col min="13455" max="13455" width="3.57421875" style="16" customWidth="1"/>
    <col min="13456" max="13456" width="8.57421875" style="16" customWidth="1"/>
    <col min="13457" max="13457" width="9.8515625" style="16" customWidth="1"/>
    <col min="13458" max="13458" width="13.8515625" style="16" customWidth="1"/>
    <col min="13459" max="13462" width="11.140625" style="16" customWidth="1"/>
    <col min="13463" max="13463" width="75.421875" style="16" customWidth="1"/>
    <col min="13464" max="13464" width="45.28125" style="16" customWidth="1"/>
    <col min="13465" max="13465" width="75.421875" style="16" customWidth="1"/>
    <col min="13466" max="13466" width="45.28125" style="16" customWidth="1"/>
    <col min="13467" max="13707" width="9.140625" style="16" customWidth="1"/>
    <col min="13708" max="13708" width="4.421875" style="16" customWidth="1"/>
    <col min="13709" max="13709" width="11.57421875" style="16" customWidth="1"/>
    <col min="13710" max="13710" width="40.421875" style="16" customWidth="1"/>
    <col min="13711" max="13711" width="3.57421875" style="16" customWidth="1"/>
    <col min="13712" max="13712" width="8.57421875" style="16" customWidth="1"/>
    <col min="13713" max="13713" width="9.8515625" style="16" customWidth="1"/>
    <col min="13714" max="13714" width="13.8515625" style="16" customWidth="1"/>
    <col min="13715" max="13718" width="11.140625" style="16" customWidth="1"/>
    <col min="13719" max="13719" width="75.421875" style="16" customWidth="1"/>
    <col min="13720" max="13720" width="45.28125" style="16" customWidth="1"/>
    <col min="13721" max="13721" width="75.421875" style="16" customWidth="1"/>
    <col min="13722" max="13722" width="45.28125" style="16" customWidth="1"/>
    <col min="13723" max="13963" width="9.140625" style="16" customWidth="1"/>
    <col min="13964" max="13964" width="4.421875" style="16" customWidth="1"/>
    <col min="13965" max="13965" width="11.57421875" style="16" customWidth="1"/>
    <col min="13966" max="13966" width="40.421875" style="16" customWidth="1"/>
    <col min="13967" max="13967" width="3.57421875" style="16" customWidth="1"/>
    <col min="13968" max="13968" width="8.57421875" style="16" customWidth="1"/>
    <col min="13969" max="13969" width="9.8515625" style="16" customWidth="1"/>
    <col min="13970" max="13970" width="13.8515625" style="16" customWidth="1"/>
    <col min="13971" max="13974" width="11.140625" style="16" customWidth="1"/>
    <col min="13975" max="13975" width="75.421875" style="16" customWidth="1"/>
    <col min="13976" max="13976" width="45.28125" style="16" customWidth="1"/>
    <col min="13977" max="13977" width="75.421875" style="16" customWidth="1"/>
    <col min="13978" max="13978" width="45.28125" style="16" customWidth="1"/>
    <col min="13979" max="14219" width="9.140625" style="16" customWidth="1"/>
    <col min="14220" max="14220" width="4.421875" style="16" customWidth="1"/>
    <col min="14221" max="14221" width="11.57421875" style="16" customWidth="1"/>
    <col min="14222" max="14222" width="40.421875" style="16" customWidth="1"/>
    <col min="14223" max="14223" width="3.57421875" style="16" customWidth="1"/>
    <col min="14224" max="14224" width="8.57421875" style="16" customWidth="1"/>
    <col min="14225" max="14225" width="9.8515625" style="16" customWidth="1"/>
    <col min="14226" max="14226" width="13.8515625" style="16" customWidth="1"/>
    <col min="14227" max="14230" width="11.140625" style="16" customWidth="1"/>
    <col min="14231" max="14231" width="75.421875" style="16" customWidth="1"/>
    <col min="14232" max="14232" width="45.28125" style="16" customWidth="1"/>
    <col min="14233" max="14233" width="75.421875" style="16" customWidth="1"/>
    <col min="14234" max="14234" width="45.28125" style="16" customWidth="1"/>
    <col min="14235" max="14475" width="9.140625" style="16" customWidth="1"/>
    <col min="14476" max="14476" width="4.421875" style="16" customWidth="1"/>
    <col min="14477" max="14477" width="11.57421875" style="16" customWidth="1"/>
    <col min="14478" max="14478" width="40.421875" style="16" customWidth="1"/>
    <col min="14479" max="14479" width="3.57421875" style="16" customWidth="1"/>
    <col min="14480" max="14480" width="8.57421875" style="16" customWidth="1"/>
    <col min="14481" max="14481" width="9.8515625" style="16" customWidth="1"/>
    <col min="14482" max="14482" width="13.8515625" style="16" customWidth="1"/>
    <col min="14483" max="14486" width="11.140625" style="16" customWidth="1"/>
    <col min="14487" max="14487" width="75.421875" style="16" customWidth="1"/>
    <col min="14488" max="14488" width="45.28125" style="16" customWidth="1"/>
    <col min="14489" max="14489" width="75.421875" style="16" customWidth="1"/>
    <col min="14490" max="14490" width="45.28125" style="16" customWidth="1"/>
    <col min="14491" max="14731" width="9.140625" style="16" customWidth="1"/>
    <col min="14732" max="14732" width="4.421875" style="16" customWidth="1"/>
    <col min="14733" max="14733" width="11.57421875" style="16" customWidth="1"/>
    <col min="14734" max="14734" width="40.421875" style="16" customWidth="1"/>
    <col min="14735" max="14735" width="3.57421875" style="16" customWidth="1"/>
    <col min="14736" max="14736" width="8.57421875" style="16" customWidth="1"/>
    <col min="14737" max="14737" width="9.8515625" style="16" customWidth="1"/>
    <col min="14738" max="14738" width="13.8515625" style="16" customWidth="1"/>
    <col min="14739" max="14742" width="11.140625" style="16" customWidth="1"/>
    <col min="14743" max="14743" width="75.421875" style="16" customWidth="1"/>
    <col min="14744" max="14744" width="45.28125" style="16" customWidth="1"/>
    <col min="14745" max="14745" width="75.421875" style="16" customWidth="1"/>
    <col min="14746" max="14746" width="45.28125" style="16" customWidth="1"/>
    <col min="14747" max="14987" width="9.140625" style="16" customWidth="1"/>
    <col min="14988" max="14988" width="4.421875" style="16" customWidth="1"/>
    <col min="14989" max="14989" width="11.57421875" style="16" customWidth="1"/>
    <col min="14990" max="14990" width="40.421875" style="16" customWidth="1"/>
    <col min="14991" max="14991" width="3.57421875" style="16" customWidth="1"/>
    <col min="14992" max="14992" width="8.57421875" style="16" customWidth="1"/>
    <col min="14993" max="14993" width="9.8515625" style="16" customWidth="1"/>
    <col min="14994" max="14994" width="13.8515625" style="16" customWidth="1"/>
    <col min="14995" max="14998" width="11.140625" style="16" customWidth="1"/>
    <col min="14999" max="14999" width="75.421875" style="16" customWidth="1"/>
    <col min="15000" max="15000" width="45.28125" style="16" customWidth="1"/>
    <col min="15001" max="15001" width="75.421875" style="16" customWidth="1"/>
    <col min="15002" max="15002" width="45.28125" style="16" customWidth="1"/>
    <col min="15003" max="15243" width="9.140625" style="16" customWidth="1"/>
    <col min="15244" max="15244" width="4.421875" style="16" customWidth="1"/>
    <col min="15245" max="15245" width="11.57421875" style="16" customWidth="1"/>
    <col min="15246" max="15246" width="40.421875" style="16" customWidth="1"/>
    <col min="15247" max="15247" width="3.57421875" style="16" customWidth="1"/>
    <col min="15248" max="15248" width="8.57421875" style="16" customWidth="1"/>
    <col min="15249" max="15249" width="9.8515625" style="16" customWidth="1"/>
    <col min="15250" max="15250" width="13.8515625" style="16" customWidth="1"/>
    <col min="15251" max="15254" width="11.140625" style="16" customWidth="1"/>
    <col min="15255" max="15255" width="75.421875" style="16" customWidth="1"/>
    <col min="15256" max="15256" width="45.28125" style="16" customWidth="1"/>
    <col min="15257" max="15257" width="75.421875" style="16" customWidth="1"/>
    <col min="15258" max="15258" width="45.28125" style="16" customWidth="1"/>
    <col min="15259" max="15499" width="9.140625" style="16" customWidth="1"/>
    <col min="15500" max="15500" width="4.421875" style="16" customWidth="1"/>
    <col min="15501" max="15501" width="11.57421875" style="16" customWidth="1"/>
    <col min="15502" max="15502" width="40.421875" style="16" customWidth="1"/>
    <col min="15503" max="15503" width="3.57421875" style="16" customWidth="1"/>
    <col min="15504" max="15504" width="8.57421875" style="16" customWidth="1"/>
    <col min="15505" max="15505" width="9.8515625" style="16" customWidth="1"/>
    <col min="15506" max="15506" width="13.8515625" style="16" customWidth="1"/>
    <col min="15507" max="15510" width="11.140625" style="16" customWidth="1"/>
    <col min="15511" max="15511" width="75.421875" style="16" customWidth="1"/>
    <col min="15512" max="15512" width="45.28125" style="16" customWidth="1"/>
    <col min="15513" max="15513" width="75.421875" style="16" customWidth="1"/>
    <col min="15514" max="15514" width="45.28125" style="16" customWidth="1"/>
    <col min="15515" max="15755" width="9.140625" style="16" customWidth="1"/>
    <col min="15756" max="15756" width="4.421875" style="16" customWidth="1"/>
    <col min="15757" max="15757" width="11.57421875" style="16" customWidth="1"/>
    <col min="15758" max="15758" width="40.421875" style="16" customWidth="1"/>
    <col min="15759" max="15759" width="3.57421875" style="16" customWidth="1"/>
    <col min="15760" max="15760" width="8.57421875" style="16" customWidth="1"/>
    <col min="15761" max="15761" width="9.8515625" style="16" customWidth="1"/>
    <col min="15762" max="15762" width="13.8515625" style="16" customWidth="1"/>
    <col min="15763" max="15766" width="11.140625" style="16" customWidth="1"/>
    <col min="15767" max="15767" width="75.421875" style="16" customWidth="1"/>
    <col min="15768" max="15768" width="45.28125" style="16" customWidth="1"/>
    <col min="15769" max="15769" width="75.421875" style="16" customWidth="1"/>
    <col min="15770" max="15770" width="45.28125" style="16" customWidth="1"/>
    <col min="15771" max="16011" width="9.140625" style="16" customWidth="1"/>
    <col min="16012" max="16012" width="4.421875" style="16" customWidth="1"/>
    <col min="16013" max="16013" width="11.57421875" style="16" customWidth="1"/>
    <col min="16014" max="16014" width="40.421875" style="16" customWidth="1"/>
    <col min="16015" max="16015" width="3.57421875" style="16" customWidth="1"/>
    <col min="16016" max="16016" width="8.57421875" style="16" customWidth="1"/>
    <col min="16017" max="16017" width="9.8515625" style="16" customWidth="1"/>
    <col min="16018" max="16018" width="13.8515625" style="16" customWidth="1"/>
    <col min="16019" max="16022" width="11.140625" style="16" customWidth="1"/>
    <col min="16023" max="16023" width="75.421875" style="16" customWidth="1"/>
    <col min="16024" max="16024" width="45.28125" style="16" customWidth="1"/>
    <col min="16025" max="16025" width="75.421875" style="16" customWidth="1"/>
    <col min="16026" max="16026" width="45.28125" style="16" customWidth="1"/>
    <col min="16027" max="16384" width="9.140625" style="16" customWidth="1"/>
  </cols>
  <sheetData>
    <row r="1" spans="1:7" ht="15.75">
      <c r="A1" s="875" t="s">
        <v>5359</v>
      </c>
      <c r="B1" s="875"/>
      <c r="C1" s="875"/>
      <c r="D1" s="875"/>
      <c r="E1" s="875"/>
      <c r="F1" s="875"/>
      <c r="G1" s="875"/>
    </row>
    <row r="2" spans="2:7" ht="14.25" customHeight="1" thickBot="1">
      <c r="B2" s="17"/>
      <c r="C2" s="18"/>
      <c r="D2" s="18"/>
      <c r="E2" s="19"/>
      <c r="F2" s="18"/>
      <c r="G2" s="18"/>
    </row>
    <row r="3" spans="1:7" ht="13.5" thickTop="1">
      <c r="A3" s="876" t="s">
        <v>9</v>
      </c>
      <c r="B3" s="877"/>
      <c r="C3" s="642" t="s">
        <v>5349</v>
      </c>
      <c r="D3" s="21"/>
      <c r="E3" s="22" t="s">
        <v>10</v>
      </c>
      <c r="F3" s="643" t="s">
        <v>5353</v>
      </c>
      <c r="G3" s="24"/>
    </row>
    <row r="4" spans="1:7" ht="13.5" thickBot="1">
      <c r="A4" s="878" t="s">
        <v>11</v>
      </c>
      <c r="B4" s="879"/>
      <c r="C4" s="644" t="s">
        <v>5349</v>
      </c>
      <c r="D4" s="26"/>
      <c r="E4" s="880" t="s">
        <v>5268</v>
      </c>
      <c r="F4" s="881"/>
      <c r="G4" s="882"/>
    </row>
    <row r="5" spans="1:7" ht="13.5" thickTop="1">
      <c r="A5" s="27"/>
      <c r="G5" s="29"/>
    </row>
    <row r="6" spans="1:11" ht="22.5">
      <c r="A6" s="645" t="s">
        <v>12</v>
      </c>
      <c r="B6" s="31" t="s">
        <v>13</v>
      </c>
      <c r="C6" s="31" t="s">
        <v>14</v>
      </c>
      <c r="D6" s="31" t="s">
        <v>15</v>
      </c>
      <c r="E6" s="32" t="s">
        <v>16</v>
      </c>
      <c r="F6" s="31" t="s">
        <v>17</v>
      </c>
      <c r="G6" s="646" t="s">
        <v>18</v>
      </c>
      <c r="H6" s="647" t="s">
        <v>5213</v>
      </c>
      <c r="I6" s="647" t="s">
        <v>5214</v>
      </c>
      <c r="J6" s="647" t="s">
        <v>5215</v>
      </c>
      <c r="K6" s="647" t="s">
        <v>5216</v>
      </c>
    </row>
    <row r="7" spans="1:11" ht="15">
      <c r="A7" s="41" t="s">
        <v>21</v>
      </c>
      <c r="B7" s="42" t="s">
        <v>34</v>
      </c>
      <c r="C7" s="648" t="s">
        <v>65</v>
      </c>
      <c r="D7" s="44"/>
      <c r="E7" s="45"/>
      <c r="F7" s="45"/>
      <c r="G7" s="649"/>
      <c r="H7" s="650"/>
      <c r="I7" s="651"/>
      <c r="J7" s="650"/>
      <c r="K7" s="651"/>
    </row>
    <row r="8" spans="1:11" ht="15">
      <c r="A8" s="48">
        <v>1</v>
      </c>
      <c r="B8" s="49" t="s">
        <v>5217</v>
      </c>
      <c r="C8" s="50" t="s">
        <v>5218</v>
      </c>
      <c r="D8" s="51" t="s">
        <v>206</v>
      </c>
      <c r="E8" s="52">
        <v>2.88</v>
      </c>
      <c r="F8" s="697">
        <v>0</v>
      </c>
      <c r="G8" s="53">
        <f>E8*F8</f>
        <v>0</v>
      </c>
      <c r="H8" s="652">
        <v>0</v>
      </c>
      <c r="I8" s="652">
        <f>E8*H8</f>
        <v>0</v>
      </c>
      <c r="J8" s="652">
        <v>-0.33</v>
      </c>
      <c r="K8" s="652">
        <f>E8*J8</f>
        <v>-0.9504</v>
      </c>
    </row>
    <row r="9" spans="1:11" ht="15">
      <c r="A9" s="55"/>
      <c r="B9" s="653"/>
      <c r="C9" s="867" t="s">
        <v>5219</v>
      </c>
      <c r="D9" s="892"/>
      <c r="E9" s="57">
        <v>0</v>
      </c>
      <c r="F9" s="58"/>
      <c r="G9" s="654"/>
      <c r="H9" s="655"/>
      <c r="I9" s="656"/>
      <c r="J9" s="655"/>
      <c r="K9" s="656"/>
    </row>
    <row r="10" spans="1:11" ht="15">
      <c r="A10" s="55"/>
      <c r="B10" s="653"/>
      <c r="C10" s="867" t="s">
        <v>5220</v>
      </c>
      <c r="D10" s="892"/>
      <c r="E10" s="57">
        <v>0</v>
      </c>
      <c r="F10" s="58"/>
      <c r="G10" s="654"/>
      <c r="H10" s="655"/>
      <c r="I10" s="656"/>
      <c r="J10" s="655"/>
      <c r="K10" s="656"/>
    </row>
    <row r="11" spans="1:11" ht="15">
      <c r="A11" s="55"/>
      <c r="B11" s="653"/>
      <c r="C11" s="867" t="s">
        <v>5221</v>
      </c>
      <c r="D11" s="892"/>
      <c r="E11" s="57">
        <v>2.88</v>
      </c>
      <c r="F11" s="58"/>
      <c r="G11" s="654"/>
      <c r="H11" s="655"/>
      <c r="I11" s="656"/>
      <c r="J11" s="655"/>
      <c r="K11" s="656"/>
    </row>
    <row r="12" spans="1:11" ht="15">
      <c r="A12" s="48">
        <v>2</v>
      </c>
      <c r="B12" s="49" t="s">
        <v>5222</v>
      </c>
      <c r="C12" s="50" t="s">
        <v>5223</v>
      </c>
      <c r="D12" s="51" t="s">
        <v>206</v>
      </c>
      <c r="E12" s="52">
        <v>2.88</v>
      </c>
      <c r="F12" s="697">
        <v>0</v>
      </c>
      <c r="G12" s="53">
        <f>E12*F12</f>
        <v>0</v>
      </c>
      <c r="H12" s="652">
        <v>0</v>
      </c>
      <c r="I12" s="652">
        <f>E12*H12</f>
        <v>0</v>
      </c>
      <c r="J12" s="652">
        <v>-0.704</v>
      </c>
      <c r="K12" s="652">
        <f>E12*J12</f>
        <v>-2.02752</v>
      </c>
    </row>
    <row r="13" spans="1:11" ht="15">
      <c r="A13" s="55"/>
      <c r="B13" s="653"/>
      <c r="C13" s="867" t="s">
        <v>5219</v>
      </c>
      <c r="D13" s="892"/>
      <c r="E13" s="57">
        <v>0</v>
      </c>
      <c r="F13" s="58"/>
      <c r="G13" s="654"/>
      <c r="H13" s="655"/>
      <c r="I13" s="656"/>
      <c r="J13" s="655"/>
      <c r="K13" s="656"/>
    </row>
    <row r="14" spans="1:11" ht="15">
      <c r="A14" s="55"/>
      <c r="B14" s="653"/>
      <c r="C14" s="867" t="s">
        <v>5220</v>
      </c>
      <c r="D14" s="892"/>
      <c r="E14" s="57">
        <v>0</v>
      </c>
      <c r="F14" s="58"/>
      <c r="G14" s="654"/>
      <c r="H14" s="655"/>
      <c r="I14" s="656"/>
      <c r="J14" s="655"/>
      <c r="K14" s="656"/>
    </row>
    <row r="15" spans="1:11" ht="15">
      <c r="A15" s="55"/>
      <c r="B15" s="653"/>
      <c r="C15" s="867" t="s">
        <v>5224</v>
      </c>
      <c r="D15" s="892"/>
      <c r="E15" s="57">
        <v>2.88</v>
      </c>
      <c r="F15" s="58"/>
      <c r="G15" s="654"/>
      <c r="H15" s="655"/>
      <c r="I15" s="656"/>
      <c r="J15" s="655"/>
      <c r="K15" s="656"/>
    </row>
    <row r="16" spans="1:11" ht="15">
      <c r="A16" s="48">
        <v>3</v>
      </c>
      <c r="B16" s="49" t="s">
        <v>5225</v>
      </c>
      <c r="C16" s="50" t="s">
        <v>5226</v>
      </c>
      <c r="D16" s="51" t="s">
        <v>206</v>
      </c>
      <c r="E16" s="52">
        <v>2.88</v>
      </c>
      <c r="F16" s="697">
        <v>0</v>
      </c>
      <c r="G16" s="53">
        <f>E16*F16</f>
        <v>0</v>
      </c>
      <c r="H16" s="652">
        <v>0</v>
      </c>
      <c r="I16" s="652">
        <f>E16*H16</f>
        <v>0</v>
      </c>
      <c r="J16" s="652">
        <v>-0.11</v>
      </c>
      <c r="K16" s="652">
        <f>E16*J16</f>
        <v>-0.31679999999999997</v>
      </c>
    </row>
    <row r="17" spans="1:11" ht="15">
      <c r="A17" s="55"/>
      <c r="B17" s="653"/>
      <c r="C17" s="867" t="s">
        <v>5219</v>
      </c>
      <c r="D17" s="892"/>
      <c r="E17" s="57">
        <v>0</v>
      </c>
      <c r="F17" s="58"/>
      <c r="G17" s="654"/>
      <c r="H17" s="655"/>
      <c r="I17" s="656"/>
      <c r="J17" s="655"/>
      <c r="K17" s="656"/>
    </row>
    <row r="18" spans="1:11" ht="15">
      <c r="A18" s="55"/>
      <c r="B18" s="653"/>
      <c r="C18" s="867" t="s">
        <v>5220</v>
      </c>
      <c r="D18" s="892"/>
      <c r="E18" s="57">
        <v>0</v>
      </c>
      <c r="F18" s="58"/>
      <c r="G18" s="654"/>
      <c r="H18" s="655"/>
      <c r="I18" s="656"/>
      <c r="J18" s="655"/>
      <c r="K18" s="656"/>
    </row>
    <row r="19" spans="1:11" ht="15">
      <c r="A19" s="55"/>
      <c r="B19" s="653"/>
      <c r="C19" s="867" t="s">
        <v>5227</v>
      </c>
      <c r="D19" s="892"/>
      <c r="E19" s="57">
        <v>2.88</v>
      </c>
      <c r="F19" s="58"/>
      <c r="G19" s="654"/>
      <c r="H19" s="655"/>
      <c r="I19" s="656"/>
      <c r="J19" s="655"/>
      <c r="K19" s="656"/>
    </row>
    <row r="20" spans="1:11" ht="15">
      <c r="A20" s="48">
        <v>4</v>
      </c>
      <c r="B20" s="49" t="s">
        <v>5228</v>
      </c>
      <c r="C20" s="50" t="s">
        <v>5229</v>
      </c>
      <c r="D20" s="51" t="s">
        <v>75</v>
      </c>
      <c r="E20" s="52">
        <v>1.9584</v>
      </c>
      <c r="F20" s="697">
        <v>0</v>
      </c>
      <c r="G20" s="53">
        <f>E20*F20</f>
        <v>0</v>
      </c>
      <c r="H20" s="652">
        <v>0</v>
      </c>
      <c r="I20" s="652">
        <f>E20*H20</f>
        <v>0</v>
      </c>
      <c r="J20" s="652">
        <v>0</v>
      </c>
      <c r="K20" s="652">
        <f>E20*J20</f>
        <v>0</v>
      </c>
    </row>
    <row r="21" spans="1:11" ht="15">
      <c r="A21" s="55"/>
      <c r="B21" s="653"/>
      <c r="C21" s="867" t="s">
        <v>5219</v>
      </c>
      <c r="D21" s="892"/>
      <c r="E21" s="57">
        <v>0</v>
      </c>
      <c r="F21" s="58"/>
      <c r="G21" s="654"/>
      <c r="H21" s="655"/>
      <c r="I21" s="656"/>
      <c r="J21" s="655"/>
      <c r="K21" s="656"/>
    </row>
    <row r="22" spans="1:11" ht="15">
      <c r="A22" s="55"/>
      <c r="B22" s="653"/>
      <c r="C22" s="867" t="s">
        <v>5230</v>
      </c>
      <c r="D22" s="892"/>
      <c r="E22" s="57">
        <v>3.456</v>
      </c>
      <c r="F22" s="58"/>
      <c r="G22" s="654"/>
      <c r="H22" s="655"/>
      <c r="I22" s="656"/>
      <c r="J22" s="655"/>
      <c r="K22" s="656"/>
    </row>
    <row r="23" spans="1:11" ht="15">
      <c r="A23" s="55"/>
      <c r="B23" s="653"/>
      <c r="C23" s="867" t="s">
        <v>5231</v>
      </c>
      <c r="D23" s="892"/>
      <c r="E23" s="57">
        <v>-1.4976</v>
      </c>
      <c r="F23" s="58"/>
      <c r="G23" s="654"/>
      <c r="H23" s="655"/>
      <c r="I23" s="656"/>
      <c r="J23" s="655"/>
      <c r="K23" s="656"/>
    </row>
    <row r="24" spans="1:11" ht="15">
      <c r="A24" s="48">
        <v>5</v>
      </c>
      <c r="B24" s="49" t="s">
        <v>5232</v>
      </c>
      <c r="C24" s="50" t="s">
        <v>5233</v>
      </c>
      <c r="D24" s="51" t="s">
        <v>206</v>
      </c>
      <c r="E24" s="52">
        <v>11.52</v>
      </c>
      <c r="F24" s="697">
        <v>0</v>
      </c>
      <c r="G24" s="53">
        <f>E24*F24</f>
        <v>0</v>
      </c>
      <c r="H24" s="652">
        <v>0.00099</v>
      </c>
      <c r="I24" s="652">
        <f>E24*H24</f>
        <v>0.0114048</v>
      </c>
      <c r="J24" s="652">
        <v>0</v>
      </c>
      <c r="K24" s="652">
        <f>E24*J24</f>
        <v>0</v>
      </c>
    </row>
    <row r="25" spans="1:11" ht="15">
      <c r="A25" s="55"/>
      <c r="B25" s="653"/>
      <c r="C25" s="867" t="s">
        <v>5219</v>
      </c>
      <c r="D25" s="892"/>
      <c r="E25" s="57">
        <v>0</v>
      </c>
      <c r="F25" s="58"/>
      <c r="G25" s="654"/>
      <c r="H25" s="655"/>
      <c r="I25" s="656"/>
      <c r="J25" s="655"/>
      <c r="K25" s="656"/>
    </row>
    <row r="26" spans="1:11" ht="15">
      <c r="A26" s="55"/>
      <c r="B26" s="653"/>
      <c r="C26" s="867" t="s">
        <v>5234</v>
      </c>
      <c r="D26" s="892"/>
      <c r="E26" s="57">
        <v>0</v>
      </c>
      <c r="F26" s="58"/>
      <c r="G26" s="654"/>
      <c r="H26" s="655"/>
      <c r="I26" s="656"/>
      <c r="J26" s="655"/>
      <c r="K26" s="656"/>
    </row>
    <row r="27" spans="1:11" ht="15">
      <c r="A27" s="55"/>
      <c r="B27" s="653"/>
      <c r="C27" s="867" t="s">
        <v>5235</v>
      </c>
      <c r="D27" s="892"/>
      <c r="E27" s="57">
        <v>11.52</v>
      </c>
      <c r="F27" s="58"/>
      <c r="G27" s="654"/>
      <c r="H27" s="655"/>
      <c r="I27" s="656"/>
      <c r="J27" s="655"/>
      <c r="K27" s="656"/>
    </row>
    <row r="28" spans="1:11" ht="15">
      <c r="A28" s="48">
        <v>6</v>
      </c>
      <c r="B28" s="49" t="s">
        <v>5236</v>
      </c>
      <c r="C28" s="50" t="s">
        <v>5237</v>
      </c>
      <c r="D28" s="51" t="s">
        <v>206</v>
      </c>
      <c r="E28" s="52">
        <v>11.52</v>
      </c>
      <c r="F28" s="697">
        <v>0</v>
      </c>
      <c r="G28" s="53">
        <f>E28*F28</f>
        <v>0</v>
      </c>
      <c r="H28" s="652">
        <v>0</v>
      </c>
      <c r="I28" s="652">
        <f>E28*H28</f>
        <v>0</v>
      </c>
      <c r="J28" s="652">
        <v>0</v>
      </c>
      <c r="K28" s="652">
        <f>E28*J28</f>
        <v>0</v>
      </c>
    </row>
    <row r="29" spans="1:11" ht="15">
      <c r="A29" s="55"/>
      <c r="B29" s="653"/>
      <c r="C29" s="867" t="s">
        <v>5238</v>
      </c>
      <c r="D29" s="892"/>
      <c r="E29" s="57">
        <v>11.52</v>
      </c>
      <c r="F29" s="58"/>
      <c r="G29" s="654"/>
      <c r="H29" s="655"/>
      <c r="I29" s="656"/>
      <c r="J29" s="655"/>
      <c r="K29" s="656"/>
    </row>
    <row r="30" spans="1:11" ht="15">
      <c r="A30" s="48">
        <v>7</v>
      </c>
      <c r="B30" s="49" t="s">
        <v>5239</v>
      </c>
      <c r="C30" s="50" t="s">
        <v>5240</v>
      </c>
      <c r="D30" s="51" t="s">
        <v>75</v>
      </c>
      <c r="E30" s="52">
        <v>1.9584</v>
      </c>
      <c r="F30" s="697">
        <v>0</v>
      </c>
      <c r="G30" s="53">
        <f>E30*F30</f>
        <v>0</v>
      </c>
      <c r="H30" s="652">
        <v>0</v>
      </c>
      <c r="I30" s="652">
        <f>E30*H30</f>
        <v>0</v>
      </c>
      <c r="J30" s="652">
        <v>0</v>
      </c>
      <c r="K30" s="652">
        <f>E30*J30</f>
        <v>0</v>
      </c>
    </row>
    <row r="31" spans="1:11" ht="15">
      <c r="A31" s="55"/>
      <c r="B31" s="653"/>
      <c r="C31" s="867" t="s">
        <v>5219</v>
      </c>
      <c r="D31" s="892"/>
      <c r="E31" s="57">
        <v>0</v>
      </c>
      <c r="F31" s="58"/>
      <c r="G31" s="654"/>
      <c r="H31" s="655"/>
      <c r="I31" s="656"/>
      <c r="J31" s="655"/>
      <c r="K31" s="656"/>
    </row>
    <row r="32" spans="1:11" ht="15">
      <c r="A32" s="55"/>
      <c r="B32" s="653"/>
      <c r="C32" s="867" t="s">
        <v>5241</v>
      </c>
      <c r="D32" s="892"/>
      <c r="E32" s="57">
        <v>0</v>
      </c>
      <c r="F32" s="58"/>
      <c r="G32" s="654"/>
      <c r="H32" s="655"/>
      <c r="I32" s="656"/>
      <c r="J32" s="655"/>
      <c r="K32" s="656"/>
    </row>
    <row r="33" spans="1:11" ht="15">
      <c r="A33" s="55"/>
      <c r="B33" s="653"/>
      <c r="C33" s="867" t="s">
        <v>5242</v>
      </c>
      <c r="D33" s="892"/>
      <c r="E33" s="57">
        <v>3.456</v>
      </c>
      <c r="F33" s="58"/>
      <c r="G33" s="654"/>
      <c r="H33" s="655"/>
      <c r="I33" s="656"/>
      <c r="J33" s="655"/>
      <c r="K33" s="656"/>
    </row>
    <row r="34" spans="1:11" ht="15">
      <c r="A34" s="55"/>
      <c r="B34" s="653"/>
      <c r="C34" s="867" t="s">
        <v>5231</v>
      </c>
      <c r="D34" s="892"/>
      <c r="E34" s="57">
        <v>-1.4976</v>
      </c>
      <c r="F34" s="58"/>
      <c r="G34" s="654"/>
      <c r="H34" s="655"/>
      <c r="I34" s="656"/>
      <c r="J34" s="655"/>
      <c r="K34" s="656"/>
    </row>
    <row r="35" spans="1:11" ht="15">
      <c r="A35" s="657"/>
      <c r="B35" s="658" t="s">
        <v>19</v>
      </c>
      <c r="C35" s="659" t="str">
        <f>CONCATENATE(B7," ",C7)</f>
        <v>1 Zemní práce</v>
      </c>
      <c r="D35" s="37"/>
      <c r="E35" s="38"/>
      <c r="F35" s="39"/>
      <c r="G35" s="660">
        <f>SUM(G7:G34)</f>
        <v>0</v>
      </c>
      <c r="H35" s="661"/>
      <c r="I35" s="662">
        <f>SUM(I7:I34)</f>
        <v>0.0114048</v>
      </c>
      <c r="J35" s="661"/>
      <c r="K35" s="662">
        <f>SUM(K7:K34)</f>
        <v>-3.29472</v>
      </c>
    </row>
    <row r="36" spans="1:11" ht="15">
      <c r="A36" s="41" t="s">
        <v>21</v>
      </c>
      <c r="B36" s="42" t="s">
        <v>931</v>
      </c>
      <c r="C36" s="648" t="s">
        <v>932</v>
      </c>
      <c r="D36" s="44"/>
      <c r="E36" s="45"/>
      <c r="F36" s="45"/>
      <c r="G36" s="649"/>
      <c r="H36" s="650"/>
      <c r="I36" s="651"/>
      <c r="J36" s="650"/>
      <c r="K36" s="651"/>
    </row>
    <row r="37" spans="1:11" ht="15">
      <c r="A37" s="48">
        <v>8</v>
      </c>
      <c r="B37" s="49" t="s">
        <v>5243</v>
      </c>
      <c r="C37" s="50" t="s">
        <v>5244</v>
      </c>
      <c r="D37" s="51" t="s">
        <v>206</v>
      </c>
      <c r="E37" s="52">
        <v>2.88</v>
      </c>
      <c r="F37" s="697">
        <v>0</v>
      </c>
      <c r="G37" s="53">
        <f>E37*F37</f>
        <v>0</v>
      </c>
      <c r="H37" s="652">
        <v>0.30361</v>
      </c>
      <c r="I37" s="652">
        <f>E37*H37</f>
        <v>0.8743968</v>
      </c>
      <c r="J37" s="652">
        <v>0</v>
      </c>
      <c r="K37" s="652">
        <f>E37*J37</f>
        <v>0</v>
      </c>
    </row>
    <row r="38" spans="1:11" ht="15">
      <c r="A38" s="55"/>
      <c r="B38" s="653"/>
      <c r="C38" s="867" t="s">
        <v>5219</v>
      </c>
      <c r="D38" s="892"/>
      <c r="E38" s="57">
        <v>0</v>
      </c>
      <c r="F38" s="58"/>
      <c r="G38" s="654"/>
      <c r="H38" s="655"/>
      <c r="I38" s="656"/>
      <c r="J38" s="655"/>
      <c r="K38" s="656"/>
    </row>
    <row r="39" spans="1:11" ht="15">
      <c r="A39" s="55"/>
      <c r="B39" s="653"/>
      <c r="C39" s="867" t="s">
        <v>5245</v>
      </c>
      <c r="D39" s="892"/>
      <c r="E39" s="57">
        <v>0</v>
      </c>
      <c r="F39" s="58"/>
      <c r="G39" s="654"/>
      <c r="H39" s="655"/>
      <c r="I39" s="656"/>
      <c r="J39" s="655"/>
      <c r="K39" s="656"/>
    </row>
    <row r="40" spans="1:11" ht="15">
      <c r="A40" s="55"/>
      <c r="B40" s="653"/>
      <c r="C40" s="867" t="s">
        <v>5221</v>
      </c>
      <c r="D40" s="892"/>
      <c r="E40" s="57">
        <v>2.88</v>
      </c>
      <c r="F40" s="58"/>
      <c r="G40" s="654"/>
      <c r="H40" s="655"/>
      <c r="I40" s="656"/>
      <c r="J40" s="655"/>
      <c r="K40" s="656"/>
    </row>
    <row r="41" spans="1:11" ht="15">
      <c r="A41" s="48">
        <v>9</v>
      </c>
      <c r="B41" s="49" t="s">
        <v>5246</v>
      </c>
      <c r="C41" s="50" t="s">
        <v>5247</v>
      </c>
      <c r="D41" s="51" t="s">
        <v>206</v>
      </c>
      <c r="E41" s="52">
        <v>2.88</v>
      </c>
      <c r="F41" s="697">
        <v>0</v>
      </c>
      <c r="G41" s="53">
        <f>E41*F41</f>
        <v>0</v>
      </c>
      <c r="H41" s="652">
        <v>0.18463</v>
      </c>
      <c r="I41" s="652">
        <f>E41*H41</f>
        <v>0.5317343999999999</v>
      </c>
      <c r="J41" s="652">
        <v>0</v>
      </c>
      <c r="K41" s="652">
        <f>E41*J41</f>
        <v>0</v>
      </c>
    </row>
    <row r="42" spans="1:11" ht="15">
      <c r="A42" s="55"/>
      <c r="B42" s="653"/>
      <c r="C42" s="867" t="s">
        <v>5219</v>
      </c>
      <c r="D42" s="892"/>
      <c r="E42" s="57">
        <v>0</v>
      </c>
      <c r="F42" s="58"/>
      <c r="G42" s="654"/>
      <c r="H42" s="655"/>
      <c r="I42" s="656"/>
      <c r="J42" s="655"/>
      <c r="K42" s="656"/>
    </row>
    <row r="43" spans="1:11" ht="15">
      <c r="A43" s="55"/>
      <c r="B43" s="653"/>
      <c r="C43" s="867" t="s">
        <v>5245</v>
      </c>
      <c r="D43" s="892"/>
      <c r="E43" s="57">
        <v>0</v>
      </c>
      <c r="F43" s="58"/>
      <c r="G43" s="654"/>
      <c r="H43" s="655"/>
      <c r="I43" s="656"/>
      <c r="J43" s="655"/>
      <c r="K43" s="656"/>
    </row>
    <row r="44" spans="1:11" ht="15">
      <c r="A44" s="55"/>
      <c r="B44" s="653"/>
      <c r="C44" s="867" t="s">
        <v>5248</v>
      </c>
      <c r="D44" s="892"/>
      <c r="E44" s="57">
        <v>2.88</v>
      </c>
      <c r="F44" s="58"/>
      <c r="G44" s="654"/>
      <c r="H44" s="655"/>
      <c r="I44" s="656"/>
      <c r="J44" s="655"/>
      <c r="K44" s="656"/>
    </row>
    <row r="45" spans="1:11" ht="15">
      <c r="A45" s="48">
        <v>10</v>
      </c>
      <c r="B45" s="49" t="s">
        <v>5249</v>
      </c>
      <c r="C45" s="50" t="s">
        <v>5250</v>
      </c>
      <c r="D45" s="51" t="s">
        <v>206</v>
      </c>
      <c r="E45" s="52">
        <v>2.88</v>
      </c>
      <c r="F45" s="697">
        <v>0</v>
      </c>
      <c r="G45" s="53">
        <f>E45*F45</f>
        <v>0</v>
      </c>
      <c r="H45" s="652">
        <v>0.62873</v>
      </c>
      <c r="I45" s="652">
        <f>E45*H45</f>
        <v>1.8107423999999999</v>
      </c>
      <c r="J45" s="652">
        <v>0</v>
      </c>
      <c r="K45" s="652">
        <f>E45*J45</f>
        <v>0</v>
      </c>
    </row>
    <row r="46" spans="1:11" ht="15">
      <c r="A46" s="55"/>
      <c r="B46" s="653"/>
      <c r="C46" s="867" t="s">
        <v>5219</v>
      </c>
      <c r="D46" s="892"/>
      <c r="E46" s="57">
        <v>0</v>
      </c>
      <c r="F46" s="58"/>
      <c r="G46" s="654"/>
      <c r="H46" s="655"/>
      <c r="I46" s="656"/>
      <c r="J46" s="655"/>
      <c r="K46" s="656"/>
    </row>
    <row r="47" spans="1:11" ht="15">
      <c r="A47" s="55"/>
      <c r="B47" s="653"/>
      <c r="C47" s="867" t="s">
        <v>5245</v>
      </c>
      <c r="D47" s="892"/>
      <c r="E47" s="57">
        <v>0</v>
      </c>
      <c r="F47" s="58"/>
      <c r="G47" s="654"/>
      <c r="H47" s="655"/>
      <c r="I47" s="656"/>
      <c r="J47" s="655"/>
      <c r="K47" s="656"/>
    </row>
    <row r="48" spans="1:11" ht="15">
      <c r="A48" s="55"/>
      <c r="B48" s="653"/>
      <c r="C48" s="867" t="s">
        <v>5251</v>
      </c>
      <c r="D48" s="892"/>
      <c r="E48" s="57">
        <v>2.88</v>
      </c>
      <c r="F48" s="58"/>
      <c r="G48" s="654"/>
      <c r="H48" s="655"/>
      <c r="I48" s="656"/>
      <c r="J48" s="655"/>
      <c r="K48" s="656"/>
    </row>
    <row r="49" spans="1:11" ht="15">
      <c r="A49" s="48">
        <v>11</v>
      </c>
      <c r="B49" s="49" t="s">
        <v>5252</v>
      </c>
      <c r="C49" s="50" t="s">
        <v>5253</v>
      </c>
      <c r="D49" s="51" t="s">
        <v>206</v>
      </c>
      <c r="E49" s="52">
        <v>2.88</v>
      </c>
      <c r="F49" s="697">
        <v>0</v>
      </c>
      <c r="G49" s="53">
        <f>E49*F49</f>
        <v>0</v>
      </c>
      <c r="H49" s="652">
        <v>0.12966</v>
      </c>
      <c r="I49" s="652">
        <f>E49*H49</f>
        <v>0.3734208</v>
      </c>
      <c r="J49" s="652">
        <v>0</v>
      </c>
      <c r="K49" s="652">
        <f>E49*J49</f>
        <v>0</v>
      </c>
    </row>
    <row r="50" spans="1:11" ht="15">
      <c r="A50" s="55"/>
      <c r="B50" s="653"/>
      <c r="C50" s="867" t="s">
        <v>5219</v>
      </c>
      <c r="D50" s="892"/>
      <c r="E50" s="57">
        <v>0</v>
      </c>
      <c r="F50" s="58"/>
      <c r="G50" s="654"/>
      <c r="H50" s="655"/>
      <c r="I50" s="656"/>
      <c r="J50" s="655"/>
      <c r="K50" s="656"/>
    </row>
    <row r="51" spans="1:11" ht="15">
      <c r="A51" s="55"/>
      <c r="B51" s="653"/>
      <c r="C51" s="867" t="s">
        <v>5245</v>
      </c>
      <c r="D51" s="892"/>
      <c r="E51" s="57">
        <v>0</v>
      </c>
      <c r="F51" s="58"/>
      <c r="G51" s="654"/>
      <c r="H51" s="655"/>
      <c r="I51" s="656"/>
      <c r="J51" s="655"/>
      <c r="K51" s="656"/>
    </row>
    <row r="52" spans="1:11" ht="15">
      <c r="A52" s="55"/>
      <c r="B52" s="653"/>
      <c r="C52" s="867" t="s">
        <v>5227</v>
      </c>
      <c r="D52" s="892"/>
      <c r="E52" s="57">
        <v>2.88</v>
      </c>
      <c r="F52" s="58"/>
      <c r="G52" s="654"/>
      <c r="H52" s="655"/>
      <c r="I52" s="656"/>
      <c r="J52" s="655"/>
      <c r="K52" s="656"/>
    </row>
    <row r="53" spans="1:11" ht="15">
      <c r="A53" s="657"/>
      <c r="B53" s="658" t="s">
        <v>19</v>
      </c>
      <c r="C53" s="659" t="str">
        <f>CONCATENATE(B36," ",C36)</f>
        <v>5 Komunikace</v>
      </c>
      <c r="D53" s="37"/>
      <c r="E53" s="38"/>
      <c r="F53" s="39"/>
      <c r="G53" s="660">
        <f>SUM(G36:G52)</f>
        <v>0</v>
      </c>
      <c r="H53" s="661"/>
      <c r="I53" s="662">
        <f>SUM(I36:I52)</f>
        <v>3.5902943999999994</v>
      </c>
      <c r="J53" s="661"/>
      <c r="K53" s="662">
        <f>SUM(K36:K52)</f>
        <v>0</v>
      </c>
    </row>
    <row r="54" spans="1:11" ht="15">
      <c r="A54" s="41" t="s">
        <v>21</v>
      </c>
      <c r="B54" s="42" t="s">
        <v>4465</v>
      </c>
      <c r="C54" s="648" t="s">
        <v>5254</v>
      </c>
      <c r="D54" s="44"/>
      <c r="E54" s="45"/>
      <c r="F54" s="45"/>
      <c r="G54" s="649"/>
      <c r="H54" s="650"/>
      <c r="I54" s="651"/>
      <c r="J54" s="650"/>
      <c r="K54" s="651"/>
    </row>
    <row r="55" spans="1:11" ht="22.5">
      <c r="A55" s="48">
        <v>12</v>
      </c>
      <c r="B55" s="49" t="s">
        <v>5255</v>
      </c>
      <c r="C55" s="50" t="s">
        <v>5256</v>
      </c>
      <c r="D55" s="51" t="s">
        <v>222</v>
      </c>
      <c r="E55" s="52">
        <v>2</v>
      </c>
      <c r="F55" s="697">
        <v>0</v>
      </c>
      <c r="G55" s="53">
        <f>E55*F55</f>
        <v>0</v>
      </c>
      <c r="H55" s="652">
        <v>0</v>
      </c>
      <c r="I55" s="652">
        <f>E55*H55</f>
        <v>0</v>
      </c>
      <c r="J55" s="652">
        <v>0</v>
      </c>
      <c r="K55" s="652">
        <f>E55*J55</f>
        <v>0</v>
      </c>
    </row>
    <row r="56" spans="1:11" ht="15">
      <c r="A56" s="55"/>
      <c r="B56" s="653"/>
      <c r="C56" s="867" t="s">
        <v>5257</v>
      </c>
      <c r="D56" s="892"/>
      <c r="E56" s="57">
        <v>2</v>
      </c>
      <c r="F56" s="58"/>
      <c r="G56" s="654"/>
      <c r="H56" s="655"/>
      <c r="I56" s="656"/>
      <c r="J56" s="655"/>
      <c r="K56" s="656"/>
    </row>
    <row r="57" spans="1:11" ht="15">
      <c r="A57" s="657"/>
      <c r="B57" s="658" t="s">
        <v>19</v>
      </c>
      <c r="C57" s="659" t="str">
        <f>CONCATENATE(B54," ",C54)</f>
        <v>8 Trubní vedení</v>
      </c>
      <c r="D57" s="37"/>
      <c r="E57" s="38"/>
      <c r="F57" s="39"/>
      <c r="G57" s="660">
        <f>SUM(G54:G56)</f>
        <v>0</v>
      </c>
      <c r="H57" s="661"/>
      <c r="I57" s="662">
        <f>SUM(I54:I56)</f>
        <v>0</v>
      </c>
      <c r="J57" s="661"/>
      <c r="K57" s="662">
        <f>SUM(K54:K56)</f>
        <v>0</v>
      </c>
    </row>
    <row r="58" spans="1:11" ht="15">
      <c r="A58" s="41" t="s">
        <v>21</v>
      </c>
      <c r="B58" s="42" t="s">
        <v>2888</v>
      </c>
      <c r="C58" s="648" t="s">
        <v>2889</v>
      </c>
      <c r="D58" s="44"/>
      <c r="E58" s="45"/>
      <c r="F58" s="45"/>
      <c r="G58" s="649"/>
      <c r="H58" s="650"/>
      <c r="I58" s="651"/>
      <c r="J58" s="650"/>
      <c r="K58" s="651"/>
    </row>
    <row r="59" spans="1:11" ht="15">
      <c r="A59" s="48">
        <v>13</v>
      </c>
      <c r="B59" s="49" t="s">
        <v>5258</v>
      </c>
      <c r="C59" s="50" t="s">
        <v>5259</v>
      </c>
      <c r="D59" s="51" t="s">
        <v>694</v>
      </c>
      <c r="E59" s="52">
        <v>9.6</v>
      </c>
      <c r="F59" s="697">
        <v>0</v>
      </c>
      <c r="G59" s="53">
        <f>E59*F59</f>
        <v>0</v>
      </c>
      <c r="H59" s="652">
        <v>0.0043</v>
      </c>
      <c r="I59" s="652">
        <f>E59*H59</f>
        <v>0.04128</v>
      </c>
      <c r="J59" s="652">
        <v>0</v>
      </c>
      <c r="K59" s="652">
        <f>E59*J59</f>
        <v>0</v>
      </c>
    </row>
    <row r="60" spans="1:11" ht="15">
      <c r="A60" s="55"/>
      <c r="B60" s="653"/>
      <c r="C60" s="867" t="s">
        <v>5219</v>
      </c>
      <c r="D60" s="892"/>
      <c r="E60" s="57">
        <v>0</v>
      </c>
      <c r="F60" s="58"/>
      <c r="G60" s="654"/>
      <c r="H60" s="655"/>
      <c r="I60" s="656"/>
      <c r="J60" s="655"/>
      <c r="K60" s="656"/>
    </row>
    <row r="61" spans="1:11" ht="15">
      <c r="A61" s="55"/>
      <c r="B61" s="653"/>
      <c r="C61" s="867" t="s">
        <v>5260</v>
      </c>
      <c r="D61" s="892"/>
      <c r="E61" s="57">
        <v>9.6</v>
      </c>
      <c r="F61" s="58"/>
      <c r="G61" s="654"/>
      <c r="H61" s="655"/>
      <c r="I61" s="656"/>
      <c r="J61" s="655"/>
      <c r="K61" s="656"/>
    </row>
    <row r="62" spans="1:11" ht="15">
      <c r="A62" s="48">
        <v>14</v>
      </c>
      <c r="B62" s="49" t="s">
        <v>5261</v>
      </c>
      <c r="C62" s="50" t="s">
        <v>5262</v>
      </c>
      <c r="D62" s="51" t="s">
        <v>694</v>
      </c>
      <c r="E62" s="52">
        <v>9.6</v>
      </c>
      <c r="F62" s="697">
        <v>0</v>
      </c>
      <c r="G62" s="53">
        <f>E62*F62</f>
        <v>0</v>
      </c>
      <c r="H62" s="652">
        <v>0</v>
      </c>
      <c r="I62" s="652">
        <f>E62*H62</f>
        <v>0</v>
      </c>
      <c r="J62" s="652">
        <v>0</v>
      </c>
      <c r="K62" s="652">
        <f>E62*J62</f>
        <v>0</v>
      </c>
    </row>
    <row r="63" spans="1:11" ht="15">
      <c r="A63" s="55"/>
      <c r="B63" s="653"/>
      <c r="C63" s="867" t="s">
        <v>5219</v>
      </c>
      <c r="D63" s="892"/>
      <c r="E63" s="57">
        <v>0</v>
      </c>
      <c r="F63" s="58"/>
      <c r="G63" s="654"/>
      <c r="H63" s="655"/>
      <c r="I63" s="656"/>
      <c r="J63" s="655"/>
      <c r="K63" s="656"/>
    </row>
    <row r="64" spans="1:11" ht="15">
      <c r="A64" s="55"/>
      <c r="B64" s="653"/>
      <c r="C64" s="867" t="s">
        <v>5263</v>
      </c>
      <c r="D64" s="892"/>
      <c r="E64" s="57">
        <v>9.6</v>
      </c>
      <c r="F64" s="58"/>
      <c r="G64" s="654"/>
      <c r="H64" s="655"/>
      <c r="I64" s="656"/>
      <c r="J64" s="655"/>
      <c r="K64" s="656"/>
    </row>
    <row r="65" spans="1:11" ht="15">
      <c r="A65" s="48">
        <v>15</v>
      </c>
      <c r="B65" s="49" t="s">
        <v>5264</v>
      </c>
      <c r="C65" s="50" t="s">
        <v>5265</v>
      </c>
      <c r="D65" s="51" t="s">
        <v>222</v>
      </c>
      <c r="E65" s="52">
        <v>2</v>
      </c>
      <c r="F65" s="697">
        <v>0</v>
      </c>
      <c r="G65" s="53">
        <f>E65*F65</f>
        <v>0</v>
      </c>
      <c r="H65" s="652">
        <v>0</v>
      </c>
      <c r="I65" s="652">
        <f>E65*H65</f>
        <v>0</v>
      </c>
      <c r="J65" s="652">
        <v>0</v>
      </c>
      <c r="K65" s="652">
        <f>E65*J65</f>
        <v>0</v>
      </c>
    </row>
    <row r="66" spans="1:11" ht="15">
      <c r="A66" s="55"/>
      <c r="B66" s="653"/>
      <c r="C66" s="867" t="s">
        <v>228</v>
      </c>
      <c r="D66" s="892"/>
      <c r="E66" s="57">
        <v>2</v>
      </c>
      <c r="F66" s="58"/>
      <c r="G66" s="654"/>
      <c r="H66" s="655"/>
      <c r="I66" s="656"/>
      <c r="J66" s="655"/>
      <c r="K66" s="656"/>
    </row>
    <row r="67" spans="1:11" ht="15">
      <c r="A67" s="657"/>
      <c r="B67" s="658" t="s">
        <v>19</v>
      </c>
      <c r="C67" s="659" t="str">
        <f>CONCATENATE(B58," ",C58)</f>
        <v>91 Doplňující práce na komunikaci</v>
      </c>
      <c r="D67" s="37"/>
      <c r="E67" s="38"/>
      <c r="F67" s="39"/>
      <c r="G67" s="660">
        <f>SUM(G58:G66)</f>
        <v>0</v>
      </c>
      <c r="H67" s="661"/>
      <c r="I67" s="662">
        <f>SUM(I58:I66)</f>
        <v>0.04128</v>
      </c>
      <c r="J67" s="661"/>
      <c r="K67" s="662">
        <f>SUM(K58:K66)</f>
        <v>0</v>
      </c>
    </row>
    <row r="68" spans="1:11" ht="15">
      <c r="A68" s="41" t="s">
        <v>21</v>
      </c>
      <c r="B68" s="42" t="s">
        <v>1406</v>
      </c>
      <c r="C68" s="648" t="s">
        <v>1407</v>
      </c>
      <c r="D68" s="44"/>
      <c r="E68" s="45"/>
      <c r="F68" s="45"/>
      <c r="G68" s="649"/>
      <c r="H68" s="650"/>
      <c r="I68" s="651"/>
      <c r="J68" s="650"/>
      <c r="K68" s="651"/>
    </row>
    <row r="69" spans="1:11" ht="15">
      <c r="A69" s="48">
        <v>16</v>
      </c>
      <c r="B69" s="49" t="s">
        <v>5266</v>
      </c>
      <c r="C69" s="50" t="s">
        <v>5267</v>
      </c>
      <c r="D69" s="51" t="s">
        <v>226</v>
      </c>
      <c r="E69" s="52">
        <f>SUM(I67,I57,I53,I35)</f>
        <v>3.6429791999999996</v>
      </c>
      <c r="F69" s="697">
        <v>0</v>
      </c>
      <c r="G69" s="53">
        <f>E69*F69</f>
        <v>0</v>
      </c>
      <c r="H69" s="652">
        <v>0</v>
      </c>
      <c r="I69" s="652">
        <f>E69*H69</f>
        <v>0</v>
      </c>
      <c r="J69" s="652">
        <v>0</v>
      </c>
      <c r="K69" s="652">
        <f>E69*J69</f>
        <v>0</v>
      </c>
    </row>
    <row r="70" spans="1:11" ht="15">
      <c r="A70" s="657"/>
      <c r="B70" s="658" t="s">
        <v>19</v>
      </c>
      <c r="C70" s="659" t="str">
        <f>CONCATENATE(B68," ",C68)</f>
        <v>99 Staveništní přesun hmot</v>
      </c>
      <c r="D70" s="37"/>
      <c r="E70" s="38"/>
      <c r="F70" s="39"/>
      <c r="G70" s="660">
        <f>SUM(G68:G69)</f>
        <v>0</v>
      </c>
      <c r="H70" s="661"/>
      <c r="I70" s="662">
        <f>SUM(I68:I69)</f>
        <v>0</v>
      </c>
      <c r="J70" s="661"/>
      <c r="K70" s="662">
        <f>SUM(K68:K69)</f>
        <v>0</v>
      </c>
    </row>
    <row r="71" spans="1:11" ht="15">
      <c r="A71" s="41" t="s">
        <v>21</v>
      </c>
      <c r="B71" s="42" t="s">
        <v>2898</v>
      </c>
      <c r="C71" s="648" t="s">
        <v>2899</v>
      </c>
      <c r="D71" s="44"/>
      <c r="E71" s="45"/>
      <c r="F71" s="45"/>
      <c r="G71" s="649"/>
      <c r="H71" s="650"/>
      <c r="I71" s="651"/>
      <c r="J71" s="650"/>
      <c r="K71" s="651"/>
    </row>
    <row r="72" spans="1:11" ht="15">
      <c r="A72" s="48">
        <v>17</v>
      </c>
      <c r="B72" s="49" t="s">
        <v>2903</v>
      </c>
      <c r="C72" s="50" t="s">
        <v>2904</v>
      </c>
      <c r="D72" s="51" t="s">
        <v>226</v>
      </c>
      <c r="E72" s="52">
        <f>-$K$35</f>
        <v>3.29472</v>
      </c>
      <c r="F72" s="697">
        <v>0</v>
      </c>
      <c r="G72" s="53">
        <f>E72*F72</f>
        <v>0</v>
      </c>
      <c r="H72" s="652">
        <v>0</v>
      </c>
      <c r="I72" s="652">
        <f>E72*H72</f>
        <v>0</v>
      </c>
      <c r="J72" s="652">
        <v>0</v>
      </c>
      <c r="K72" s="652">
        <f>E72*J72</f>
        <v>0</v>
      </c>
    </row>
    <row r="73" spans="1:11" ht="15">
      <c r="A73" s="48">
        <v>18</v>
      </c>
      <c r="B73" s="49" t="s">
        <v>2905</v>
      </c>
      <c r="C73" s="50" t="s">
        <v>2906</v>
      </c>
      <c r="D73" s="51" t="s">
        <v>226</v>
      </c>
      <c r="E73" s="52">
        <f>E72*9</f>
        <v>29.652479999999997</v>
      </c>
      <c r="F73" s="697">
        <v>0</v>
      </c>
      <c r="G73" s="53">
        <f>E73*F73</f>
        <v>0</v>
      </c>
      <c r="H73" s="652">
        <v>0</v>
      </c>
      <c r="I73" s="652">
        <f>E73*H73</f>
        <v>0</v>
      </c>
      <c r="J73" s="652">
        <v>0</v>
      </c>
      <c r="K73" s="652">
        <f>E73*J73</f>
        <v>0</v>
      </c>
    </row>
    <row r="74" spans="1:11" ht="15">
      <c r="A74" s="48">
        <v>19</v>
      </c>
      <c r="B74" s="49" t="s">
        <v>2907</v>
      </c>
      <c r="C74" s="50" t="s">
        <v>2908</v>
      </c>
      <c r="D74" s="51" t="s">
        <v>226</v>
      </c>
      <c r="E74" s="52">
        <f aca="true" t="shared" si="0" ref="E74:E75">$E$72</f>
        <v>3.29472</v>
      </c>
      <c r="F74" s="697">
        <v>0</v>
      </c>
      <c r="G74" s="53">
        <f>E74*F74</f>
        <v>0</v>
      </c>
      <c r="H74" s="652">
        <v>0</v>
      </c>
      <c r="I74" s="652">
        <f>E74*H74</f>
        <v>0</v>
      </c>
      <c r="J74" s="652">
        <v>0</v>
      </c>
      <c r="K74" s="652">
        <f>E74*J74</f>
        <v>0</v>
      </c>
    </row>
    <row r="75" spans="1:11" ht="15">
      <c r="A75" s="48">
        <v>20</v>
      </c>
      <c r="B75" s="49" t="s">
        <v>2909</v>
      </c>
      <c r="C75" s="50" t="s">
        <v>2910</v>
      </c>
      <c r="D75" s="51" t="s">
        <v>226</v>
      </c>
      <c r="E75" s="52">
        <f t="shared" si="0"/>
        <v>3.29472</v>
      </c>
      <c r="F75" s="697">
        <v>0</v>
      </c>
      <c r="G75" s="53">
        <f>E75*F75</f>
        <v>0</v>
      </c>
      <c r="H75" s="652">
        <v>0</v>
      </c>
      <c r="I75" s="652">
        <f>E75*H75</f>
        <v>0</v>
      </c>
      <c r="J75" s="652">
        <v>0</v>
      </c>
      <c r="K75" s="652">
        <f>E75*J75</f>
        <v>0</v>
      </c>
    </row>
    <row r="76" spans="1:11" ht="15">
      <c r="A76" s="657"/>
      <c r="B76" s="658" t="s">
        <v>19</v>
      </c>
      <c r="C76" s="659" t="str">
        <f>CONCATENATE(B71," ",C71)</f>
        <v>D96 Přesuny suti a vybouraných hmot</v>
      </c>
      <c r="D76" s="37"/>
      <c r="E76" s="38"/>
      <c r="F76" s="39"/>
      <c r="G76" s="660">
        <f>SUM(G71:G75)</f>
        <v>0</v>
      </c>
      <c r="H76" s="661"/>
      <c r="I76" s="662">
        <f>SUM(I71:I75)</f>
        <v>0</v>
      </c>
      <c r="J76" s="661"/>
      <c r="K76" s="662">
        <f>SUM(K71:K75)</f>
        <v>0</v>
      </c>
    </row>
    <row r="77" ht="15">
      <c r="E77" s="16"/>
    </row>
    <row r="78" spans="1:7" ht="15">
      <c r="A78" s="893" t="s">
        <v>5331</v>
      </c>
      <c r="B78" s="894"/>
      <c r="C78" s="894"/>
      <c r="D78" s="894"/>
      <c r="E78" s="894"/>
      <c r="F78" s="895"/>
      <c r="G78" s="660">
        <f>SUM(G76,G70,G67,G57,G53,G35)</f>
        <v>0</v>
      </c>
    </row>
    <row r="79" ht="15">
      <c r="E79" s="16"/>
    </row>
    <row r="80" ht="15">
      <c r="E80" s="16"/>
    </row>
    <row r="81" ht="15">
      <c r="E81" s="16"/>
    </row>
    <row r="82" ht="15">
      <c r="E82" s="16"/>
    </row>
    <row r="83" ht="15">
      <c r="E83" s="16"/>
    </row>
    <row r="84" ht="15">
      <c r="E84" s="16"/>
    </row>
    <row r="85" ht="15">
      <c r="E85" s="16"/>
    </row>
    <row r="86" ht="15">
      <c r="E86" s="16"/>
    </row>
    <row r="87" ht="15">
      <c r="E87" s="16"/>
    </row>
    <row r="88" ht="15">
      <c r="E88" s="16"/>
    </row>
    <row r="89" ht="15">
      <c r="E89" s="16"/>
    </row>
    <row r="90" ht="15">
      <c r="E90" s="16"/>
    </row>
    <row r="91" ht="15">
      <c r="E91" s="16"/>
    </row>
    <row r="92" ht="15">
      <c r="E92" s="16"/>
    </row>
    <row r="93" ht="15">
      <c r="E93" s="16"/>
    </row>
    <row r="94" ht="15">
      <c r="E94" s="16"/>
    </row>
    <row r="95" ht="15">
      <c r="E95" s="16"/>
    </row>
    <row r="96" ht="15">
      <c r="E96" s="16"/>
    </row>
    <row r="97" ht="15">
      <c r="E97" s="16"/>
    </row>
    <row r="98" ht="15">
      <c r="E98" s="16"/>
    </row>
    <row r="99" ht="15">
      <c r="E99" s="16"/>
    </row>
    <row r="100" spans="1:7" ht="15">
      <c r="A100" s="655"/>
      <c r="B100" s="655"/>
      <c r="C100" s="655"/>
      <c r="D100" s="655"/>
      <c r="E100" s="655"/>
      <c r="F100" s="655"/>
      <c r="G100" s="655"/>
    </row>
    <row r="101" spans="1:7" ht="15">
      <c r="A101" s="655"/>
      <c r="B101" s="655"/>
      <c r="C101" s="655"/>
      <c r="D101" s="655"/>
      <c r="E101" s="655"/>
      <c r="F101" s="655"/>
      <c r="G101" s="655"/>
    </row>
    <row r="102" spans="1:7" ht="15">
      <c r="A102" s="655"/>
      <c r="B102" s="655"/>
      <c r="C102" s="655"/>
      <c r="D102" s="655"/>
      <c r="E102" s="655"/>
      <c r="F102" s="655"/>
      <c r="G102" s="655"/>
    </row>
    <row r="103" spans="1:7" ht="15">
      <c r="A103" s="655"/>
      <c r="B103" s="655"/>
      <c r="C103" s="655"/>
      <c r="D103" s="655"/>
      <c r="E103" s="655"/>
      <c r="F103" s="655"/>
      <c r="G103" s="655"/>
    </row>
    <row r="104" ht="15">
      <c r="E104" s="16"/>
    </row>
    <row r="105" ht="15">
      <c r="E105" s="16"/>
    </row>
    <row r="106" ht="15">
      <c r="E106" s="16"/>
    </row>
    <row r="107" ht="15">
      <c r="E107" s="16"/>
    </row>
    <row r="108" ht="15">
      <c r="E108" s="16"/>
    </row>
    <row r="109" ht="15">
      <c r="E109" s="16"/>
    </row>
    <row r="110" ht="15">
      <c r="E110" s="16"/>
    </row>
    <row r="111" ht="15">
      <c r="E111" s="16"/>
    </row>
    <row r="112" ht="15">
      <c r="E112" s="16"/>
    </row>
    <row r="113" ht="15">
      <c r="E113" s="16"/>
    </row>
    <row r="114" ht="15">
      <c r="E114" s="16"/>
    </row>
    <row r="115" ht="15">
      <c r="E115" s="16"/>
    </row>
    <row r="116" ht="15">
      <c r="E116" s="16"/>
    </row>
    <row r="117" ht="15">
      <c r="E117" s="16"/>
    </row>
    <row r="118" ht="15">
      <c r="E118" s="16"/>
    </row>
    <row r="119" ht="15">
      <c r="E119" s="16"/>
    </row>
    <row r="120" ht="15">
      <c r="E120" s="16"/>
    </row>
    <row r="121" ht="15">
      <c r="E121" s="16"/>
    </row>
    <row r="122" ht="15">
      <c r="E122" s="16"/>
    </row>
    <row r="123" ht="15">
      <c r="E123" s="16"/>
    </row>
    <row r="124" ht="15">
      <c r="E124" s="16"/>
    </row>
    <row r="125" ht="15">
      <c r="E125" s="16"/>
    </row>
    <row r="126" ht="15">
      <c r="E126" s="16"/>
    </row>
    <row r="127" ht="15">
      <c r="E127" s="16"/>
    </row>
    <row r="128" ht="15">
      <c r="E128" s="16"/>
    </row>
    <row r="129" ht="15">
      <c r="E129" s="16"/>
    </row>
    <row r="130" ht="15">
      <c r="E130" s="16"/>
    </row>
    <row r="131" ht="15">
      <c r="E131" s="16"/>
    </row>
    <row r="132" ht="15">
      <c r="E132" s="16"/>
    </row>
    <row r="133" ht="15">
      <c r="E133" s="16"/>
    </row>
    <row r="134" ht="15">
      <c r="E134" s="16"/>
    </row>
    <row r="135" spans="1:2" ht="15">
      <c r="A135" s="663"/>
      <c r="B135" s="663"/>
    </row>
    <row r="136" spans="1:7" ht="15">
      <c r="A136" s="655"/>
      <c r="B136" s="655"/>
      <c r="C136" s="664"/>
      <c r="D136" s="664"/>
      <c r="E136" s="665"/>
      <c r="F136" s="664"/>
      <c r="G136" s="666"/>
    </row>
    <row r="137" spans="1:7" ht="15">
      <c r="A137" s="667"/>
      <c r="B137" s="667"/>
      <c r="C137" s="655"/>
      <c r="D137" s="655"/>
      <c r="E137" s="668"/>
      <c r="F137" s="655"/>
      <c r="G137" s="655"/>
    </row>
    <row r="138" spans="1:7" ht="15">
      <c r="A138" s="655"/>
      <c r="B138" s="655"/>
      <c r="C138" s="655"/>
      <c r="D138" s="655"/>
      <c r="E138" s="668"/>
      <c r="F138" s="655"/>
      <c r="G138" s="655"/>
    </row>
    <row r="139" spans="1:7" ht="15">
      <c r="A139" s="655"/>
      <c r="B139" s="655"/>
      <c r="C139" s="655"/>
      <c r="D139" s="655"/>
      <c r="E139" s="668"/>
      <c r="F139" s="655"/>
      <c r="G139" s="655"/>
    </row>
    <row r="140" spans="1:7" ht="15">
      <c r="A140" s="655"/>
      <c r="B140" s="655"/>
      <c r="C140" s="655"/>
      <c r="D140" s="655"/>
      <c r="E140" s="668"/>
      <c r="F140" s="655"/>
      <c r="G140" s="655"/>
    </row>
    <row r="141" spans="1:7" ht="15">
      <c r="A141" s="655"/>
      <c r="B141" s="655"/>
      <c r="C141" s="655"/>
      <c r="D141" s="655"/>
      <c r="E141" s="668"/>
      <c r="F141" s="655"/>
      <c r="G141" s="655"/>
    </row>
    <row r="142" spans="1:7" ht="15">
      <c r="A142" s="655"/>
      <c r="B142" s="655"/>
      <c r="C142" s="655"/>
      <c r="D142" s="655"/>
      <c r="E142" s="668"/>
      <c r="F142" s="655"/>
      <c r="G142" s="655"/>
    </row>
    <row r="143" spans="1:7" ht="15">
      <c r="A143" s="655"/>
      <c r="B143" s="655"/>
      <c r="C143" s="655"/>
      <c r="D143" s="655"/>
      <c r="E143" s="668"/>
      <c r="F143" s="655"/>
      <c r="G143" s="655"/>
    </row>
    <row r="144" spans="1:7" ht="15">
      <c r="A144" s="655"/>
      <c r="B144" s="655"/>
      <c r="C144" s="655"/>
      <c r="D144" s="655"/>
      <c r="E144" s="668"/>
      <c r="F144" s="655"/>
      <c r="G144" s="655"/>
    </row>
    <row r="145" spans="1:7" ht="15">
      <c r="A145" s="655"/>
      <c r="B145" s="655"/>
      <c r="C145" s="655"/>
      <c r="D145" s="655"/>
      <c r="E145" s="668"/>
      <c r="F145" s="655"/>
      <c r="G145" s="655"/>
    </row>
    <row r="146" spans="1:7" ht="15">
      <c r="A146" s="655"/>
      <c r="B146" s="655"/>
      <c r="C146" s="655"/>
      <c r="D146" s="655"/>
      <c r="E146" s="668"/>
      <c r="F146" s="655"/>
      <c r="G146" s="655"/>
    </row>
    <row r="147" spans="1:7" ht="15">
      <c r="A147" s="655"/>
      <c r="B147" s="655"/>
      <c r="C147" s="655"/>
      <c r="D147" s="655"/>
      <c r="E147" s="668"/>
      <c r="F147" s="655"/>
      <c r="G147" s="655"/>
    </row>
    <row r="148" spans="1:7" ht="15">
      <c r="A148" s="655"/>
      <c r="B148" s="655"/>
      <c r="C148" s="655"/>
      <c r="D148" s="655"/>
      <c r="E148" s="668"/>
      <c r="F148" s="655"/>
      <c r="G148" s="655"/>
    </row>
    <row r="149" spans="1:7" ht="15">
      <c r="A149" s="655"/>
      <c r="B149" s="655"/>
      <c r="C149" s="655"/>
      <c r="D149" s="655"/>
      <c r="E149" s="668"/>
      <c r="F149" s="655"/>
      <c r="G149" s="655"/>
    </row>
  </sheetData>
  <mergeCells count="43">
    <mergeCell ref="C18:D18"/>
    <mergeCell ref="A1:G1"/>
    <mergeCell ref="A3:B3"/>
    <mergeCell ref="A4:B4"/>
    <mergeCell ref="E4:G4"/>
    <mergeCell ref="C9:D9"/>
    <mergeCell ref="C10:D10"/>
    <mergeCell ref="C11:D11"/>
    <mergeCell ref="C13:D13"/>
    <mergeCell ref="C14:D14"/>
    <mergeCell ref="C15:D15"/>
    <mergeCell ref="C17:D17"/>
    <mergeCell ref="C34:D34"/>
    <mergeCell ref="C19:D19"/>
    <mergeCell ref="C21:D21"/>
    <mergeCell ref="C22:D22"/>
    <mergeCell ref="C23:D23"/>
    <mergeCell ref="C25:D25"/>
    <mergeCell ref="C26:D26"/>
    <mergeCell ref="C27:D27"/>
    <mergeCell ref="C29:D29"/>
    <mergeCell ref="C31:D31"/>
    <mergeCell ref="C32:D32"/>
    <mergeCell ref="C33:D33"/>
    <mergeCell ref="C52:D52"/>
    <mergeCell ref="C38:D38"/>
    <mergeCell ref="C39:D39"/>
    <mergeCell ref="C40:D40"/>
    <mergeCell ref="C42:D42"/>
    <mergeCell ref="C43:D43"/>
    <mergeCell ref="C44:D44"/>
    <mergeCell ref="C46:D46"/>
    <mergeCell ref="C47:D47"/>
    <mergeCell ref="C48:D48"/>
    <mergeCell ref="C50:D50"/>
    <mergeCell ref="C51:D51"/>
    <mergeCell ref="A78:F78"/>
    <mergeCell ref="C56:D56"/>
    <mergeCell ref="C60:D60"/>
    <mergeCell ref="C61:D61"/>
    <mergeCell ref="C63:D63"/>
    <mergeCell ref="C64:D64"/>
    <mergeCell ref="C66:D66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F43B3-B7CE-4777-A728-64689E8CA501}">
  <sheetPr>
    <tabColor theme="8" tint="0.39998000860214233"/>
  </sheetPr>
  <dimension ref="A1:I95"/>
  <sheetViews>
    <sheetView workbookViewId="0" topLeftCell="A16">
      <selection activeCell="F22" sqref="F22"/>
    </sheetView>
  </sheetViews>
  <sheetFormatPr defaultColWidth="9.140625" defaultRowHeight="15"/>
  <cols>
    <col min="1" max="1" width="5.8515625" style="71" customWidth="1"/>
    <col min="2" max="2" width="6.140625" style="71" customWidth="1"/>
    <col min="3" max="3" width="11.421875" style="71" customWidth="1"/>
    <col min="4" max="4" width="24.421875" style="71" customWidth="1"/>
    <col min="5" max="5" width="11.28125" style="71" customWidth="1"/>
    <col min="6" max="6" width="10.8515625" style="71" customWidth="1"/>
    <col min="7" max="7" width="11.00390625" style="71" customWidth="1"/>
    <col min="8" max="8" width="11.140625" style="71" customWidth="1"/>
    <col min="9" max="9" width="9.7109375" style="71" customWidth="1"/>
    <col min="10" max="16384" width="9.140625" style="71" customWidth="1"/>
  </cols>
  <sheetData>
    <row r="1" spans="1:9" ht="13.5" thickTop="1">
      <c r="A1" s="876" t="s">
        <v>9</v>
      </c>
      <c r="B1" s="877"/>
      <c r="C1" s="20" t="s">
        <v>5351</v>
      </c>
      <c r="D1" s="103"/>
      <c r="E1" s="104"/>
      <c r="F1" s="103"/>
      <c r="G1" s="102" t="s">
        <v>63</v>
      </c>
      <c r="H1" s="101" t="s">
        <v>62</v>
      </c>
      <c r="I1" s="100"/>
    </row>
    <row r="2" spans="1:9" ht="13.5" thickBot="1">
      <c r="A2" s="896" t="s">
        <v>11</v>
      </c>
      <c r="B2" s="879"/>
      <c r="C2" s="25" t="s">
        <v>5350</v>
      </c>
      <c r="D2" s="98"/>
      <c r="E2" s="99"/>
      <c r="F2" s="98"/>
      <c r="G2" s="897" t="s">
        <v>61</v>
      </c>
      <c r="H2" s="898"/>
      <c r="I2" s="899"/>
    </row>
    <row r="3" spans="1:9" ht="13.5" thickTop="1">
      <c r="A3" s="74"/>
      <c r="B3" s="74"/>
      <c r="C3" s="74"/>
      <c r="D3" s="74"/>
      <c r="E3" s="74"/>
      <c r="F3" s="73"/>
      <c r="G3" s="74"/>
      <c r="H3" s="74"/>
      <c r="I3" s="74"/>
    </row>
    <row r="4" spans="1:9" ht="19.5" customHeight="1">
      <c r="A4" s="97" t="s">
        <v>60</v>
      </c>
      <c r="B4" s="80"/>
      <c r="C4" s="80"/>
      <c r="D4" s="80"/>
      <c r="E4" s="96"/>
      <c r="F4" s="80"/>
      <c r="G4" s="80"/>
      <c r="H4" s="80"/>
      <c r="I4" s="80"/>
    </row>
    <row r="5" spans="1:9" ht="13.5" thickBot="1">
      <c r="A5" s="74"/>
      <c r="B5" s="74"/>
      <c r="C5" s="74"/>
      <c r="D5" s="74"/>
      <c r="E5" s="74"/>
      <c r="F5" s="74"/>
      <c r="G5" s="74"/>
      <c r="H5" s="74"/>
      <c r="I5" s="74"/>
    </row>
    <row r="6" spans="1:9" s="72" customFormat="1" ht="13.5" thickBot="1">
      <c r="A6" s="95"/>
      <c r="B6" s="94" t="s">
        <v>59</v>
      </c>
      <c r="C6" s="94"/>
      <c r="D6" s="93"/>
      <c r="E6" s="92" t="s">
        <v>58</v>
      </c>
      <c r="F6" s="91" t="s">
        <v>57</v>
      </c>
      <c r="G6" s="91" t="s">
        <v>56</v>
      </c>
      <c r="H6" s="91" t="s">
        <v>55</v>
      </c>
      <c r="I6" s="90" t="s">
        <v>51</v>
      </c>
    </row>
    <row r="7" spans="1:9" s="72" customFormat="1" ht="15">
      <c r="A7" s="89" t="s">
        <v>34</v>
      </c>
      <c r="B7" s="88" t="s">
        <v>65</v>
      </c>
      <c r="C7" s="73"/>
      <c r="D7" s="87"/>
      <c r="E7" s="86">
        <f>asr_so02!$G$155</f>
        <v>0</v>
      </c>
      <c r="F7" s="85">
        <v>0</v>
      </c>
      <c r="G7" s="85">
        <v>0</v>
      </c>
      <c r="H7" s="85">
        <v>0</v>
      </c>
      <c r="I7" s="84">
        <v>0</v>
      </c>
    </row>
    <row r="8" spans="1:9" s="72" customFormat="1" ht="15">
      <c r="A8" s="89" t="s">
        <v>228</v>
      </c>
      <c r="B8" s="88" t="s">
        <v>229</v>
      </c>
      <c r="C8" s="73"/>
      <c r="D8" s="87"/>
      <c r="E8" s="86">
        <f>asr_so02!$G$360</f>
        <v>0</v>
      </c>
      <c r="F8" s="85">
        <v>0</v>
      </c>
      <c r="G8" s="85">
        <v>0</v>
      </c>
      <c r="H8" s="85">
        <v>0</v>
      </c>
      <c r="I8" s="84">
        <v>0</v>
      </c>
    </row>
    <row r="9" spans="1:9" s="72" customFormat="1" ht="15">
      <c r="A9" s="89" t="s">
        <v>385</v>
      </c>
      <c r="B9" s="88" t="s">
        <v>386</v>
      </c>
      <c r="C9" s="73"/>
      <c r="D9" s="87"/>
      <c r="E9" s="86">
        <f>asr_so02!$G$782</f>
        <v>0</v>
      </c>
      <c r="F9" s="85">
        <v>0</v>
      </c>
      <c r="G9" s="85">
        <v>0</v>
      </c>
      <c r="H9" s="85">
        <v>0</v>
      </c>
      <c r="I9" s="84">
        <v>0</v>
      </c>
    </row>
    <row r="10" spans="1:9" s="72" customFormat="1" ht="15">
      <c r="A10" s="89" t="s">
        <v>727</v>
      </c>
      <c r="B10" s="88" t="s">
        <v>728</v>
      </c>
      <c r="C10" s="73"/>
      <c r="D10" s="87"/>
      <c r="E10" s="86">
        <f>asr_so02!$G$1083</f>
        <v>0</v>
      </c>
      <c r="F10" s="85">
        <v>0</v>
      </c>
      <c r="G10" s="85">
        <v>0</v>
      </c>
      <c r="H10" s="85">
        <v>0</v>
      </c>
      <c r="I10" s="84">
        <v>0</v>
      </c>
    </row>
    <row r="11" spans="1:9" s="72" customFormat="1" ht="15">
      <c r="A11" s="89" t="s">
        <v>931</v>
      </c>
      <c r="B11" s="88" t="s">
        <v>932</v>
      </c>
      <c r="C11" s="73"/>
      <c r="D11" s="87"/>
      <c r="E11" s="86">
        <f>asr_so02!$G$1096</f>
        <v>0</v>
      </c>
      <c r="F11" s="85">
        <v>0</v>
      </c>
      <c r="G11" s="85">
        <v>0</v>
      </c>
      <c r="H11" s="85">
        <v>0</v>
      </c>
      <c r="I11" s="84">
        <v>0</v>
      </c>
    </row>
    <row r="12" spans="1:9" s="72" customFormat="1" ht="15">
      <c r="A12" s="89" t="s">
        <v>943</v>
      </c>
      <c r="B12" s="88" t="s">
        <v>944</v>
      </c>
      <c r="C12" s="73"/>
      <c r="D12" s="87"/>
      <c r="E12" s="86">
        <f>asr_so02!$G$1299</f>
        <v>0</v>
      </c>
      <c r="F12" s="85">
        <v>0</v>
      </c>
      <c r="G12" s="85">
        <v>0</v>
      </c>
      <c r="H12" s="85">
        <v>0</v>
      </c>
      <c r="I12" s="84">
        <v>0</v>
      </c>
    </row>
    <row r="13" spans="1:9" s="72" customFormat="1" ht="15">
      <c r="A13" s="89" t="s">
        <v>1087</v>
      </c>
      <c r="B13" s="88" t="s">
        <v>1088</v>
      </c>
      <c r="C13" s="73"/>
      <c r="D13" s="87"/>
      <c r="E13" s="86">
        <f>asr_so02!$G$1349</f>
        <v>0</v>
      </c>
      <c r="F13" s="85">
        <v>0</v>
      </c>
      <c r="G13" s="85">
        <v>0</v>
      </c>
      <c r="H13" s="85">
        <v>0</v>
      </c>
      <c r="I13" s="84">
        <v>0</v>
      </c>
    </row>
    <row r="14" spans="1:9" s="72" customFormat="1" ht="15">
      <c r="A14" s="89" t="s">
        <v>1134</v>
      </c>
      <c r="B14" s="88" t="s">
        <v>1135</v>
      </c>
      <c r="C14" s="73"/>
      <c r="D14" s="87"/>
      <c r="E14" s="86">
        <f>asr_so02!$G$1528</f>
        <v>0</v>
      </c>
      <c r="F14" s="85">
        <v>0</v>
      </c>
      <c r="G14" s="85">
        <v>0</v>
      </c>
      <c r="H14" s="85">
        <v>0</v>
      </c>
      <c r="I14" s="84">
        <v>0</v>
      </c>
    </row>
    <row r="15" spans="1:9" s="72" customFormat="1" ht="15">
      <c r="A15" s="89" t="s">
        <v>1240</v>
      </c>
      <c r="B15" s="88" t="s">
        <v>1241</v>
      </c>
      <c r="C15" s="73"/>
      <c r="D15" s="87"/>
      <c r="E15" s="86">
        <f>asr_so02!$G$1567</f>
        <v>0</v>
      </c>
      <c r="F15" s="85">
        <v>0</v>
      </c>
      <c r="G15" s="85">
        <v>0</v>
      </c>
      <c r="H15" s="85">
        <v>0</v>
      </c>
      <c r="I15" s="84">
        <v>0</v>
      </c>
    </row>
    <row r="16" spans="1:9" s="72" customFormat="1" ht="15">
      <c r="A16" s="89" t="s">
        <v>1276</v>
      </c>
      <c r="B16" s="88" t="s">
        <v>1277</v>
      </c>
      <c r="C16" s="73"/>
      <c r="D16" s="87"/>
      <c r="E16" s="86">
        <f>asr_so02!$G$1663</f>
        <v>0</v>
      </c>
      <c r="F16" s="85">
        <v>0</v>
      </c>
      <c r="G16" s="85">
        <v>0</v>
      </c>
      <c r="H16" s="85">
        <v>0</v>
      </c>
      <c r="I16" s="84">
        <v>0</v>
      </c>
    </row>
    <row r="17" spans="1:9" s="72" customFormat="1" ht="15">
      <c r="A17" s="89" t="s">
        <v>1376</v>
      </c>
      <c r="B17" s="88" t="s">
        <v>1377</v>
      </c>
      <c r="C17" s="73"/>
      <c r="D17" s="87"/>
      <c r="E17" s="86">
        <f>asr_so02!$G$1709</f>
        <v>0</v>
      </c>
      <c r="F17" s="85">
        <v>0</v>
      </c>
      <c r="G17" s="85">
        <v>0</v>
      </c>
      <c r="H17" s="85">
        <v>0</v>
      </c>
      <c r="I17" s="84">
        <v>0</v>
      </c>
    </row>
    <row r="18" spans="1:9" s="72" customFormat="1" ht="15">
      <c r="A18" s="89" t="s">
        <v>1406</v>
      </c>
      <c r="B18" s="88" t="s">
        <v>1407</v>
      </c>
      <c r="C18" s="73"/>
      <c r="D18" s="87"/>
      <c r="E18" s="86">
        <f>asr_so02!$G$1712</f>
        <v>0</v>
      </c>
      <c r="F18" s="85">
        <v>0</v>
      </c>
      <c r="G18" s="85">
        <v>0</v>
      </c>
      <c r="H18" s="85">
        <v>0</v>
      </c>
      <c r="I18" s="84">
        <v>0</v>
      </c>
    </row>
    <row r="19" spans="1:9" s="72" customFormat="1" ht="15">
      <c r="A19" s="89" t="s">
        <v>1410</v>
      </c>
      <c r="B19" s="88" t="s">
        <v>1411</v>
      </c>
      <c r="C19" s="73"/>
      <c r="D19" s="87"/>
      <c r="E19" s="86">
        <v>0</v>
      </c>
      <c r="F19" s="85">
        <f>asr_so02!$G$1906</f>
        <v>0</v>
      </c>
      <c r="G19" s="85">
        <v>0</v>
      </c>
      <c r="H19" s="85">
        <v>0</v>
      </c>
      <c r="I19" s="84">
        <v>0</v>
      </c>
    </row>
    <row r="20" spans="1:9" s="72" customFormat="1" ht="15">
      <c r="A20" s="89" t="s">
        <v>1502</v>
      </c>
      <c r="B20" s="88" t="s">
        <v>1503</v>
      </c>
      <c r="C20" s="73"/>
      <c r="D20" s="87"/>
      <c r="E20" s="86">
        <v>0</v>
      </c>
      <c r="F20" s="85">
        <f>asr_so02!$G$1945</f>
        <v>0</v>
      </c>
      <c r="G20" s="85">
        <v>0</v>
      </c>
      <c r="H20" s="85">
        <v>0</v>
      </c>
      <c r="I20" s="84">
        <v>0</v>
      </c>
    </row>
    <row r="21" spans="1:9" s="72" customFormat="1" ht="15">
      <c r="A21" s="89" t="s">
        <v>1530</v>
      </c>
      <c r="B21" s="88" t="s">
        <v>1531</v>
      </c>
      <c r="C21" s="73"/>
      <c r="D21" s="87"/>
      <c r="E21" s="86">
        <v>0</v>
      </c>
      <c r="F21" s="85">
        <f>asr_so02!$G$2115</f>
        <v>0</v>
      </c>
      <c r="G21" s="85">
        <v>0</v>
      </c>
      <c r="H21" s="85">
        <v>0</v>
      </c>
      <c r="I21" s="84">
        <v>0</v>
      </c>
    </row>
    <row r="22" spans="1:9" s="72" customFormat="1" ht="15">
      <c r="A22" s="89" t="s">
        <v>1658</v>
      </c>
      <c r="B22" s="88" t="s">
        <v>1659</v>
      </c>
      <c r="C22" s="73"/>
      <c r="D22" s="87"/>
      <c r="E22" s="86">
        <v>0</v>
      </c>
      <c r="F22" s="85">
        <f>asr_so02!$G$2119</f>
        <v>0</v>
      </c>
      <c r="G22" s="85">
        <v>0</v>
      </c>
      <c r="H22" s="85">
        <v>0</v>
      </c>
      <c r="I22" s="84">
        <v>0</v>
      </c>
    </row>
    <row r="23" spans="1:9" s="72" customFormat="1" ht="15">
      <c r="A23" s="89" t="s">
        <v>1662</v>
      </c>
      <c r="B23" s="88" t="s">
        <v>1663</v>
      </c>
      <c r="C23" s="73"/>
      <c r="D23" s="87"/>
      <c r="E23" s="86">
        <v>0</v>
      </c>
      <c r="F23" s="85">
        <f>asr_so02!$G$2128</f>
        <v>0</v>
      </c>
      <c r="G23" s="85">
        <v>0</v>
      </c>
      <c r="H23" s="85">
        <v>0</v>
      </c>
      <c r="I23" s="84">
        <v>0</v>
      </c>
    </row>
    <row r="24" spans="1:9" s="72" customFormat="1" ht="15">
      <c r="A24" s="89" t="s">
        <v>1671</v>
      </c>
      <c r="B24" s="88" t="s">
        <v>1672</v>
      </c>
      <c r="C24" s="73"/>
      <c r="D24" s="87"/>
      <c r="E24" s="86">
        <v>0</v>
      </c>
      <c r="F24" s="85">
        <f>asr_so02!$G$2132</f>
        <v>0</v>
      </c>
      <c r="G24" s="85">
        <v>0</v>
      </c>
      <c r="H24" s="85">
        <v>0</v>
      </c>
      <c r="I24" s="84">
        <v>0</v>
      </c>
    </row>
    <row r="25" spans="1:9" s="72" customFormat="1" ht="15">
      <c r="A25" s="89" t="s">
        <v>1674</v>
      </c>
      <c r="B25" s="88" t="s">
        <v>1675</v>
      </c>
      <c r="C25" s="73"/>
      <c r="D25" s="87"/>
      <c r="E25" s="86">
        <v>0</v>
      </c>
      <c r="F25" s="85">
        <f>asr_so02!$G$2232</f>
        <v>0</v>
      </c>
      <c r="G25" s="85">
        <v>0</v>
      </c>
      <c r="H25" s="85">
        <v>0</v>
      </c>
      <c r="I25" s="84">
        <v>0</v>
      </c>
    </row>
    <row r="26" spans="1:9" s="72" customFormat="1" ht="15">
      <c r="A26" s="89" t="s">
        <v>1761</v>
      </c>
      <c r="B26" s="88" t="s">
        <v>1762</v>
      </c>
      <c r="C26" s="73"/>
      <c r="D26" s="87"/>
      <c r="E26" s="86">
        <v>0</v>
      </c>
      <c r="F26" s="85">
        <f>asr_so02!$G$2363</f>
        <v>0</v>
      </c>
      <c r="G26" s="85">
        <v>0</v>
      </c>
      <c r="H26" s="85">
        <v>0</v>
      </c>
      <c r="I26" s="84">
        <v>0</v>
      </c>
    </row>
    <row r="27" spans="1:9" s="72" customFormat="1" ht="15">
      <c r="A27" s="89" t="s">
        <v>1881</v>
      </c>
      <c r="B27" s="88" t="s">
        <v>1882</v>
      </c>
      <c r="C27" s="73"/>
      <c r="D27" s="87"/>
      <c r="E27" s="86">
        <v>0</v>
      </c>
      <c r="F27" s="85">
        <f>asr_so02!$G$2735</f>
        <v>0</v>
      </c>
      <c r="G27" s="85">
        <v>0</v>
      </c>
      <c r="H27" s="85">
        <v>0</v>
      </c>
      <c r="I27" s="84">
        <v>0</v>
      </c>
    </row>
    <row r="28" spans="1:9" s="72" customFormat="1" ht="15">
      <c r="A28" s="89" t="s">
        <v>2052</v>
      </c>
      <c r="B28" s="88" t="s">
        <v>2053</v>
      </c>
      <c r="C28" s="73"/>
      <c r="D28" s="87"/>
      <c r="E28" s="86">
        <v>0</v>
      </c>
      <c r="F28" s="85">
        <f>asr_so02!$G$3196</f>
        <v>0</v>
      </c>
      <c r="G28" s="85">
        <v>0</v>
      </c>
      <c r="H28" s="85">
        <v>0</v>
      </c>
      <c r="I28" s="84">
        <v>0</v>
      </c>
    </row>
    <row r="29" spans="1:9" s="72" customFormat="1" ht="15">
      <c r="A29" s="89" t="s">
        <v>2377</v>
      </c>
      <c r="B29" s="88" t="s">
        <v>2378</v>
      </c>
      <c r="C29" s="73"/>
      <c r="D29" s="87"/>
      <c r="E29" s="86">
        <v>0</v>
      </c>
      <c r="F29" s="85">
        <f>asr_so02!$G$3239</f>
        <v>0</v>
      </c>
      <c r="G29" s="85">
        <v>0</v>
      </c>
      <c r="H29" s="85">
        <v>0</v>
      </c>
      <c r="I29" s="84">
        <v>0</v>
      </c>
    </row>
    <row r="30" spans="1:9" s="72" customFormat="1" ht="15">
      <c r="A30" s="89" t="s">
        <v>2416</v>
      </c>
      <c r="B30" s="88" t="s">
        <v>2417</v>
      </c>
      <c r="C30" s="73"/>
      <c r="D30" s="87"/>
      <c r="E30" s="86">
        <v>0</v>
      </c>
      <c r="F30" s="85">
        <f>asr_so02!$G$3249</f>
        <v>0</v>
      </c>
      <c r="G30" s="85">
        <v>0</v>
      </c>
      <c r="H30" s="85">
        <v>0</v>
      </c>
      <c r="I30" s="84">
        <v>0</v>
      </c>
    </row>
    <row r="31" spans="1:9" s="72" customFormat="1" ht="15">
      <c r="A31" s="89" t="s">
        <v>2427</v>
      </c>
      <c r="B31" s="88" t="s">
        <v>2428</v>
      </c>
      <c r="C31" s="73"/>
      <c r="D31" s="87"/>
      <c r="E31" s="86">
        <v>0</v>
      </c>
      <c r="F31" s="85">
        <f>asr_so02!$G$3267</f>
        <v>0</v>
      </c>
      <c r="G31" s="85">
        <v>0</v>
      </c>
      <c r="H31" s="85">
        <v>0</v>
      </c>
      <c r="I31" s="84">
        <v>0</v>
      </c>
    </row>
    <row r="32" spans="1:9" s="72" customFormat="1" ht="15">
      <c r="A32" s="89" t="s">
        <v>2446</v>
      </c>
      <c r="B32" s="88" t="s">
        <v>2447</v>
      </c>
      <c r="C32" s="73"/>
      <c r="D32" s="87"/>
      <c r="E32" s="86">
        <v>0</v>
      </c>
      <c r="F32" s="85">
        <f>asr_so02!$G$3271</f>
        <v>0</v>
      </c>
      <c r="G32" s="85">
        <v>0</v>
      </c>
      <c r="H32" s="85">
        <v>0</v>
      </c>
      <c r="I32" s="84">
        <v>0</v>
      </c>
    </row>
    <row r="33" spans="1:9" s="72" customFormat="1" ht="15">
      <c r="A33" s="89" t="s">
        <v>2451</v>
      </c>
      <c r="B33" s="88" t="s">
        <v>2452</v>
      </c>
      <c r="C33" s="73"/>
      <c r="D33" s="87"/>
      <c r="E33" s="86">
        <v>0</v>
      </c>
      <c r="F33" s="85">
        <f>asr_so02!$G$3286</f>
        <v>0</v>
      </c>
      <c r="G33" s="85">
        <v>0</v>
      </c>
      <c r="H33" s="85">
        <v>0</v>
      </c>
      <c r="I33" s="84">
        <v>0</v>
      </c>
    </row>
    <row r="34" spans="1:9" s="72" customFormat="1" ht="15">
      <c r="A34" s="89" t="s">
        <v>2462</v>
      </c>
      <c r="B34" s="88" t="s">
        <v>2463</v>
      </c>
      <c r="C34" s="73"/>
      <c r="D34" s="87"/>
      <c r="E34" s="86">
        <v>0</v>
      </c>
      <c r="F34" s="85">
        <f>asr_so02!$G$3319</f>
        <v>0</v>
      </c>
      <c r="G34" s="85">
        <v>0</v>
      </c>
      <c r="H34" s="85">
        <v>0</v>
      </c>
      <c r="I34" s="84">
        <v>0</v>
      </c>
    </row>
    <row r="35" spans="1:9" s="72" customFormat="1" ht="15">
      <c r="A35" s="89" t="s">
        <v>2490</v>
      </c>
      <c r="B35" s="88" t="s">
        <v>2491</v>
      </c>
      <c r="C35" s="73"/>
      <c r="D35" s="87"/>
      <c r="E35" s="86">
        <v>0</v>
      </c>
      <c r="F35" s="85">
        <v>0</v>
      </c>
      <c r="G35" s="85">
        <v>0</v>
      </c>
      <c r="H35" s="85">
        <f>asr_so02!$G$3323</f>
        <v>0</v>
      </c>
      <c r="I35" s="84">
        <v>0</v>
      </c>
    </row>
    <row r="36" spans="1:9" s="72" customFormat="1" ht="15">
      <c r="A36" s="89" t="s">
        <v>2493</v>
      </c>
      <c r="B36" s="88" t="s">
        <v>2494</v>
      </c>
      <c r="C36" s="73"/>
      <c r="D36" s="87"/>
      <c r="E36" s="86">
        <v>0</v>
      </c>
      <c r="F36" s="85">
        <v>0</v>
      </c>
      <c r="G36" s="85">
        <v>0</v>
      </c>
      <c r="H36" s="85">
        <f>asr_so02!$G$3327</f>
        <v>0</v>
      </c>
      <c r="I36" s="84">
        <v>0</v>
      </c>
    </row>
    <row r="37" spans="1:9" s="72" customFormat="1" ht="15">
      <c r="A37" s="89" t="s">
        <v>2496</v>
      </c>
      <c r="B37" s="88" t="s">
        <v>2497</v>
      </c>
      <c r="C37" s="73"/>
      <c r="D37" s="87"/>
      <c r="E37" s="86">
        <v>0</v>
      </c>
      <c r="F37" s="85">
        <v>0</v>
      </c>
      <c r="G37" s="85">
        <v>0</v>
      </c>
      <c r="H37" s="85">
        <f>asr_so02!$G$3331</f>
        <v>0</v>
      </c>
      <c r="I37" s="84">
        <v>0</v>
      </c>
    </row>
    <row r="38" spans="1:9" s="72" customFormat="1" ht="15">
      <c r="A38" s="89" t="s">
        <v>2499</v>
      </c>
      <c r="B38" s="88" t="s">
        <v>2500</v>
      </c>
      <c r="C38" s="73"/>
      <c r="D38" s="87"/>
      <c r="E38" s="86">
        <v>0</v>
      </c>
      <c r="F38" s="85">
        <v>0</v>
      </c>
      <c r="G38" s="85">
        <v>0</v>
      </c>
      <c r="H38" s="85">
        <f>asr_so02!$G$3335</f>
        <v>0</v>
      </c>
      <c r="I38" s="84">
        <v>0</v>
      </c>
    </row>
    <row r="39" spans="1:9" s="72" customFormat="1" ht="15">
      <c r="A39" s="89" t="s">
        <v>2502</v>
      </c>
      <c r="B39" s="88" t="s">
        <v>2503</v>
      </c>
      <c r="C39" s="73"/>
      <c r="D39" s="87"/>
      <c r="E39" s="86">
        <v>0</v>
      </c>
      <c r="F39" s="85">
        <v>0</v>
      </c>
      <c r="G39" s="85">
        <v>0</v>
      </c>
      <c r="H39" s="85">
        <f>asr_so02!$G$3340</f>
        <v>0</v>
      </c>
      <c r="I39" s="84">
        <v>0</v>
      </c>
    </row>
    <row r="40" spans="1:9" s="72" customFormat="1" ht="15">
      <c r="A40" s="89" t="s">
        <v>2508</v>
      </c>
      <c r="B40" s="88" t="s">
        <v>2509</v>
      </c>
      <c r="C40" s="73"/>
      <c r="D40" s="87"/>
      <c r="E40" s="86">
        <v>0</v>
      </c>
      <c r="F40" s="85">
        <v>0</v>
      </c>
      <c r="G40" s="85">
        <v>0</v>
      </c>
      <c r="H40" s="85">
        <f>asr_so02!$G$3344</f>
        <v>0</v>
      </c>
      <c r="I40" s="84">
        <v>0</v>
      </c>
    </row>
    <row r="41" spans="1:9" s="72" customFormat="1" ht="13.5" thickBot="1">
      <c r="A41" s="89" t="s">
        <v>2511</v>
      </c>
      <c r="B41" s="88" t="s">
        <v>2512</v>
      </c>
      <c r="C41" s="73"/>
      <c r="D41" s="87"/>
      <c r="E41" s="86">
        <v>0</v>
      </c>
      <c r="F41" s="85">
        <v>0</v>
      </c>
      <c r="G41" s="85">
        <v>0</v>
      </c>
      <c r="H41" s="85">
        <f>asr_so02!$G$3354</f>
        <v>0</v>
      </c>
      <c r="I41" s="84">
        <v>0</v>
      </c>
    </row>
    <row r="42" spans="1:9" s="79" customFormat="1" ht="15.75" customHeight="1" thickBot="1">
      <c r="A42" s="900" t="s">
        <v>54</v>
      </c>
      <c r="B42" s="901"/>
      <c r="C42" s="901"/>
      <c r="D42" s="902"/>
      <c r="E42" s="83">
        <f>SUM(E7:E41)</f>
        <v>0</v>
      </c>
      <c r="F42" s="82">
        <f>SUM(F7:F41)</f>
        <v>0</v>
      </c>
      <c r="G42" s="82">
        <f>SUM(G7:G41)</f>
        <v>0</v>
      </c>
      <c r="H42" s="82">
        <f>SUM(H7:H41)</f>
        <v>0</v>
      </c>
      <c r="I42" s="81">
        <f>SUM(I7:I41)</f>
        <v>0</v>
      </c>
    </row>
    <row r="43" spans="1:9" ht="13.5" thickBot="1">
      <c r="A43" s="73"/>
      <c r="B43" s="73"/>
      <c r="C43" s="73"/>
      <c r="D43" s="73"/>
      <c r="E43" s="73"/>
      <c r="F43" s="73"/>
      <c r="G43" s="73"/>
      <c r="H43" s="73"/>
      <c r="I43" s="73"/>
    </row>
    <row r="44" spans="1:9" ht="15.75" customHeight="1" thickBot="1">
      <c r="A44" s="900" t="s">
        <v>5211</v>
      </c>
      <c r="B44" s="901"/>
      <c r="C44" s="901"/>
      <c r="D44" s="901"/>
      <c r="E44" s="903">
        <f>SUM(E42:I42)</f>
        <v>0</v>
      </c>
      <c r="F44" s="904"/>
      <c r="G44" s="904"/>
      <c r="H44" s="904"/>
      <c r="I44" s="905"/>
    </row>
    <row r="46" spans="2:9" ht="15">
      <c r="B46" s="79"/>
      <c r="F46" s="78"/>
      <c r="G46" s="77"/>
      <c r="H46" s="77"/>
      <c r="I46" s="76"/>
    </row>
    <row r="47" spans="6:9" ht="15">
      <c r="F47" s="78"/>
      <c r="G47" s="77"/>
      <c r="H47" s="77"/>
      <c r="I47" s="76"/>
    </row>
    <row r="48" spans="6:9" ht="15">
      <c r="F48" s="78"/>
      <c r="G48" s="77"/>
      <c r="H48" s="77"/>
      <c r="I48" s="76"/>
    </row>
    <row r="49" spans="6:9" ht="15">
      <c r="F49" s="78"/>
      <c r="G49" s="77"/>
      <c r="H49" s="77"/>
      <c r="I49" s="76"/>
    </row>
    <row r="50" spans="6:9" ht="15">
      <c r="F50" s="78"/>
      <c r="G50" s="77"/>
      <c r="H50" s="77"/>
      <c r="I50" s="76"/>
    </row>
    <row r="51" spans="6:9" ht="15">
      <c r="F51" s="78"/>
      <c r="G51" s="77"/>
      <c r="H51" s="77"/>
      <c r="I51" s="76"/>
    </row>
    <row r="52" spans="6:9" ht="15">
      <c r="F52" s="78"/>
      <c r="G52" s="77"/>
      <c r="H52" s="77"/>
      <c r="I52" s="76"/>
    </row>
    <row r="53" spans="6:9" ht="15">
      <c r="F53" s="78"/>
      <c r="G53" s="77"/>
      <c r="H53" s="77"/>
      <c r="I53" s="76"/>
    </row>
    <row r="54" spans="6:9" ht="15">
      <c r="F54" s="78"/>
      <c r="G54" s="77"/>
      <c r="H54" s="77"/>
      <c r="I54" s="76"/>
    </row>
    <row r="55" spans="6:9" ht="15">
      <c r="F55" s="78"/>
      <c r="G55" s="77"/>
      <c r="H55" s="77"/>
      <c r="I55" s="76"/>
    </row>
    <row r="56" spans="6:9" ht="15">
      <c r="F56" s="78"/>
      <c r="G56" s="77"/>
      <c r="H56" s="77"/>
      <c r="I56" s="76"/>
    </row>
    <row r="57" spans="6:9" ht="15">
      <c r="F57" s="78"/>
      <c r="G57" s="77"/>
      <c r="H57" s="77"/>
      <c r="I57" s="76"/>
    </row>
    <row r="58" spans="6:9" ht="15">
      <c r="F58" s="78"/>
      <c r="G58" s="77"/>
      <c r="H58" s="77"/>
      <c r="I58" s="76"/>
    </row>
    <row r="59" spans="6:9" ht="15">
      <c r="F59" s="78"/>
      <c r="G59" s="77"/>
      <c r="H59" s="77"/>
      <c r="I59" s="76"/>
    </row>
    <row r="60" spans="6:9" ht="15">
      <c r="F60" s="78"/>
      <c r="G60" s="77"/>
      <c r="H60" s="77"/>
      <c r="I60" s="76"/>
    </row>
    <row r="61" spans="6:9" ht="15">
      <c r="F61" s="78"/>
      <c r="G61" s="77"/>
      <c r="H61" s="77"/>
      <c r="I61" s="76"/>
    </row>
    <row r="62" spans="6:9" ht="15">
      <c r="F62" s="78"/>
      <c r="G62" s="77"/>
      <c r="H62" s="77"/>
      <c r="I62" s="76"/>
    </row>
    <row r="63" spans="6:9" ht="15">
      <c r="F63" s="78"/>
      <c r="G63" s="77"/>
      <c r="H63" s="77"/>
      <c r="I63" s="76"/>
    </row>
    <row r="64" spans="6:9" ht="15">
      <c r="F64" s="78"/>
      <c r="G64" s="77"/>
      <c r="H64" s="77"/>
      <c r="I64" s="76"/>
    </row>
    <row r="65" spans="6:9" ht="15">
      <c r="F65" s="78"/>
      <c r="G65" s="77"/>
      <c r="H65" s="77"/>
      <c r="I65" s="76"/>
    </row>
    <row r="66" spans="6:9" ht="15">
      <c r="F66" s="78"/>
      <c r="G66" s="77"/>
      <c r="H66" s="77"/>
      <c r="I66" s="76"/>
    </row>
    <row r="67" spans="6:9" ht="15">
      <c r="F67" s="78"/>
      <c r="G67" s="77"/>
      <c r="H67" s="77"/>
      <c r="I67" s="76"/>
    </row>
    <row r="68" spans="6:9" ht="15">
      <c r="F68" s="78"/>
      <c r="G68" s="77"/>
      <c r="H68" s="77"/>
      <c r="I68" s="76"/>
    </row>
    <row r="69" spans="6:9" ht="15">
      <c r="F69" s="78"/>
      <c r="G69" s="77"/>
      <c r="H69" s="77"/>
      <c r="I69" s="76"/>
    </row>
    <row r="70" spans="6:9" ht="15">
      <c r="F70" s="78"/>
      <c r="G70" s="77"/>
      <c r="H70" s="77"/>
      <c r="I70" s="76"/>
    </row>
    <row r="71" spans="6:9" ht="15">
      <c r="F71" s="78"/>
      <c r="G71" s="77"/>
      <c r="H71" s="77"/>
      <c r="I71" s="76"/>
    </row>
    <row r="72" spans="6:9" ht="15">
      <c r="F72" s="78"/>
      <c r="G72" s="77"/>
      <c r="H72" s="77"/>
      <c r="I72" s="76"/>
    </row>
    <row r="73" spans="6:9" ht="15">
      <c r="F73" s="78"/>
      <c r="G73" s="77"/>
      <c r="H73" s="77"/>
      <c r="I73" s="76"/>
    </row>
    <row r="74" spans="6:9" ht="15">
      <c r="F74" s="78"/>
      <c r="G74" s="77"/>
      <c r="H74" s="77"/>
      <c r="I74" s="76"/>
    </row>
    <row r="75" spans="6:9" ht="15">
      <c r="F75" s="78"/>
      <c r="G75" s="77"/>
      <c r="H75" s="77"/>
      <c r="I75" s="76"/>
    </row>
    <row r="76" spans="6:9" ht="15">
      <c r="F76" s="78"/>
      <c r="G76" s="77"/>
      <c r="H76" s="77"/>
      <c r="I76" s="76"/>
    </row>
    <row r="77" spans="6:9" ht="15">
      <c r="F77" s="78"/>
      <c r="G77" s="77"/>
      <c r="H77" s="77"/>
      <c r="I77" s="76"/>
    </row>
    <row r="78" spans="6:9" ht="15">
      <c r="F78" s="78"/>
      <c r="G78" s="77"/>
      <c r="H78" s="77"/>
      <c r="I78" s="76"/>
    </row>
    <row r="79" spans="6:9" ht="15">
      <c r="F79" s="78"/>
      <c r="G79" s="77"/>
      <c r="H79" s="77"/>
      <c r="I79" s="76"/>
    </row>
    <row r="80" spans="6:9" ht="15">
      <c r="F80" s="78"/>
      <c r="G80" s="77"/>
      <c r="H80" s="77"/>
      <c r="I80" s="76"/>
    </row>
    <row r="81" spans="6:9" ht="15">
      <c r="F81" s="78"/>
      <c r="G81" s="77"/>
      <c r="H81" s="77"/>
      <c r="I81" s="76"/>
    </row>
    <row r="82" spans="6:9" ht="15">
      <c r="F82" s="78"/>
      <c r="G82" s="77"/>
      <c r="H82" s="77"/>
      <c r="I82" s="76"/>
    </row>
    <row r="83" spans="6:9" ht="15">
      <c r="F83" s="78"/>
      <c r="G83" s="77"/>
      <c r="H83" s="77"/>
      <c r="I83" s="76"/>
    </row>
    <row r="84" spans="6:9" ht="15">
      <c r="F84" s="78"/>
      <c r="G84" s="77"/>
      <c r="H84" s="77"/>
      <c r="I84" s="76"/>
    </row>
    <row r="85" spans="6:9" ht="15">
      <c r="F85" s="78"/>
      <c r="G85" s="77"/>
      <c r="H85" s="77"/>
      <c r="I85" s="76"/>
    </row>
    <row r="86" spans="6:9" ht="15">
      <c r="F86" s="78"/>
      <c r="G86" s="77"/>
      <c r="H86" s="77"/>
      <c r="I86" s="76"/>
    </row>
    <row r="87" spans="6:9" ht="15">
      <c r="F87" s="78"/>
      <c r="G87" s="77"/>
      <c r="H87" s="77"/>
      <c r="I87" s="76"/>
    </row>
    <row r="88" spans="6:9" ht="15">
      <c r="F88" s="78"/>
      <c r="G88" s="77"/>
      <c r="H88" s="77"/>
      <c r="I88" s="76"/>
    </row>
    <row r="89" spans="6:9" ht="15">
      <c r="F89" s="78"/>
      <c r="G89" s="77"/>
      <c r="H89" s="77"/>
      <c r="I89" s="76"/>
    </row>
    <row r="90" spans="6:9" ht="15">
      <c r="F90" s="78"/>
      <c r="G90" s="77"/>
      <c r="H90" s="77"/>
      <c r="I90" s="76"/>
    </row>
    <row r="91" spans="6:9" ht="15">
      <c r="F91" s="78"/>
      <c r="G91" s="77"/>
      <c r="H91" s="77"/>
      <c r="I91" s="76"/>
    </row>
    <row r="92" spans="6:9" ht="15">
      <c r="F92" s="78"/>
      <c r="G92" s="77"/>
      <c r="H92" s="77"/>
      <c r="I92" s="76"/>
    </row>
    <row r="93" spans="6:9" ht="15">
      <c r="F93" s="78"/>
      <c r="G93" s="77"/>
      <c r="H93" s="77"/>
      <c r="I93" s="76"/>
    </row>
    <row r="94" spans="6:9" ht="15">
      <c r="F94" s="78"/>
      <c r="G94" s="77"/>
      <c r="H94" s="77"/>
      <c r="I94" s="76"/>
    </row>
    <row r="95" spans="6:9" ht="15">
      <c r="F95" s="78"/>
      <c r="G95" s="77"/>
      <c r="H95" s="77"/>
      <c r="I95" s="76"/>
    </row>
  </sheetData>
  <mergeCells count="6">
    <mergeCell ref="A1:B1"/>
    <mergeCell ref="A2:B2"/>
    <mergeCell ref="G2:I2"/>
    <mergeCell ref="A44:D44"/>
    <mergeCell ref="A42:D42"/>
    <mergeCell ref="E44:I4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DAAF6-3813-44D0-9228-CEDF17E3CFCB}">
  <dimension ref="A1:CZ3588"/>
  <sheetViews>
    <sheetView showGridLines="0" showZeros="0" workbookViewId="0" topLeftCell="A2998">
      <selection activeCell="J3031" sqref="J3031"/>
    </sheetView>
  </sheetViews>
  <sheetFormatPr defaultColWidth="9.140625" defaultRowHeight="15"/>
  <cols>
    <col min="1" max="1" width="4.421875" style="15" customWidth="1"/>
    <col min="2" max="2" width="11.57421875" style="15" customWidth="1"/>
    <col min="3" max="3" width="40.421875" style="15" customWidth="1"/>
    <col min="4" max="4" width="3.8515625" style="15" customWidth="1"/>
    <col min="5" max="5" width="8.57421875" style="70" customWidth="1"/>
    <col min="6" max="6" width="9.8515625" style="15" customWidth="1"/>
    <col min="7" max="7" width="13.8515625" style="15" customWidth="1"/>
    <col min="8" max="205" width="9.140625" style="15" customWidth="1"/>
    <col min="206" max="206" width="4.421875" style="15" customWidth="1"/>
    <col min="207" max="207" width="11.57421875" style="15" customWidth="1"/>
    <col min="208" max="208" width="40.421875" style="15" customWidth="1"/>
    <col min="209" max="209" width="3.8515625" style="15" customWidth="1"/>
    <col min="210" max="210" width="8.57421875" style="15" customWidth="1"/>
    <col min="211" max="211" width="9.8515625" style="15" customWidth="1"/>
    <col min="212" max="212" width="13.8515625" style="15" customWidth="1"/>
    <col min="213" max="216" width="9.140625" style="15" customWidth="1"/>
    <col min="217" max="217" width="75.421875" style="15" customWidth="1"/>
    <col min="218" max="218" width="45.28125" style="15" customWidth="1"/>
    <col min="219" max="461" width="9.140625" style="15" customWidth="1"/>
    <col min="462" max="462" width="4.421875" style="15" customWidth="1"/>
    <col min="463" max="463" width="11.57421875" style="15" customWidth="1"/>
    <col min="464" max="464" width="40.421875" style="15" customWidth="1"/>
    <col min="465" max="465" width="3.8515625" style="15" customWidth="1"/>
    <col min="466" max="466" width="8.57421875" style="15" customWidth="1"/>
    <col min="467" max="467" width="9.8515625" style="15" customWidth="1"/>
    <col min="468" max="468" width="13.8515625" style="15" customWidth="1"/>
    <col min="469" max="472" width="9.140625" style="15" customWidth="1"/>
    <col min="473" max="473" width="75.421875" style="15" customWidth="1"/>
    <col min="474" max="474" width="45.28125" style="15" customWidth="1"/>
    <col min="475" max="717" width="9.140625" style="15" customWidth="1"/>
    <col min="718" max="718" width="4.421875" style="15" customWidth="1"/>
    <col min="719" max="719" width="11.57421875" style="15" customWidth="1"/>
    <col min="720" max="720" width="40.421875" style="15" customWidth="1"/>
    <col min="721" max="721" width="3.8515625" style="15" customWidth="1"/>
    <col min="722" max="722" width="8.57421875" style="15" customWidth="1"/>
    <col min="723" max="723" width="9.8515625" style="15" customWidth="1"/>
    <col min="724" max="724" width="13.8515625" style="15" customWidth="1"/>
    <col min="725" max="728" width="9.140625" style="15" customWidth="1"/>
    <col min="729" max="729" width="75.421875" style="15" customWidth="1"/>
    <col min="730" max="730" width="45.28125" style="15" customWidth="1"/>
    <col min="731" max="973" width="9.140625" style="15" customWidth="1"/>
    <col min="974" max="974" width="4.421875" style="15" customWidth="1"/>
    <col min="975" max="975" width="11.57421875" style="15" customWidth="1"/>
    <col min="976" max="976" width="40.421875" style="15" customWidth="1"/>
    <col min="977" max="977" width="3.8515625" style="15" customWidth="1"/>
    <col min="978" max="978" width="8.57421875" style="15" customWidth="1"/>
    <col min="979" max="979" width="9.8515625" style="15" customWidth="1"/>
    <col min="980" max="980" width="13.8515625" style="15" customWidth="1"/>
    <col min="981" max="984" width="9.140625" style="15" customWidth="1"/>
    <col min="985" max="985" width="75.421875" style="15" customWidth="1"/>
    <col min="986" max="986" width="45.28125" style="15" customWidth="1"/>
    <col min="987" max="1229" width="9.140625" style="15" customWidth="1"/>
    <col min="1230" max="1230" width="4.421875" style="15" customWidth="1"/>
    <col min="1231" max="1231" width="11.57421875" style="15" customWidth="1"/>
    <col min="1232" max="1232" width="40.421875" style="15" customWidth="1"/>
    <col min="1233" max="1233" width="3.8515625" style="15" customWidth="1"/>
    <col min="1234" max="1234" width="8.57421875" style="15" customWidth="1"/>
    <col min="1235" max="1235" width="9.8515625" style="15" customWidth="1"/>
    <col min="1236" max="1236" width="13.8515625" style="15" customWidth="1"/>
    <col min="1237" max="1240" width="9.140625" style="15" customWidth="1"/>
    <col min="1241" max="1241" width="75.421875" style="15" customWidth="1"/>
    <col min="1242" max="1242" width="45.28125" style="15" customWidth="1"/>
    <col min="1243" max="1485" width="9.140625" style="15" customWidth="1"/>
    <col min="1486" max="1486" width="4.421875" style="15" customWidth="1"/>
    <col min="1487" max="1487" width="11.57421875" style="15" customWidth="1"/>
    <col min="1488" max="1488" width="40.421875" style="15" customWidth="1"/>
    <col min="1489" max="1489" width="3.8515625" style="15" customWidth="1"/>
    <col min="1490" max="1490" width="8.57421875" style="15" customWidth="1"/>
    <col min="1491" max="1491" width="9.8515625" style="15" customWidth="1"/>
    <col min="1492" max="1492" width="13.8515625" style="15" customWidth="1"/>
    <col min="1493" max="1496" width="9.140625" style="15" customWidth="1"/>
    <col min="1497" max="1497" width="75.421875" style="15" customWidth="1"/>
    <col min="1498" max="1498" width="45.28125" style="15" customWidth="1"/>
    <col min="1499" max="1741" width="9.140625" style="15" customWidth="1"/>
    <col min="1742" max="1742" width="4.421875" style="15" customWidth="1"/>
    <col min="1743" max="1743" width="11.57421875" style="15" customWidth="1"/>
    <col min="1744" max="1744" width="40.421875" style="15" customWidth="1"/>
    <col min="1745" max="1745" width="3.8515625" style="15" customWidth="1"/>
    <col min="1746" max="1746" width="8.57421875" style="15" customWidth="1"/>
    <col min="1747" max="1747" width="9.8515625" style="15" customWidth="1"/>
    <col min="1748" max="1748" width="13.8515625" style="15" customWidth="1"/>
    <col min="1749" max="1752" width="9.140625" style="15" customWidth="1"/>
    <col min="1753" max="1753" width="75.421875" style="15" customWidth="1"/>
    <col min="1754" max="1754" width="45.28125" style="15" customWidth="1"/>
    <col min="1755" max="1997" width="9.140625" style="15" customWidth="1"/>
    <col min="1998" max="1998" width="4.421875" style="15" customWidth="1"/>
    <col min="1999" max="1999" width="11.57421875" style="15" customWidth="1"/>
    <col min="2000" max="2000" width="40.421875" style="15" customWidth="1"/>
    <col min="2001" max="2001" width="3.8515625" style="15" customWidth="1"/>
    <col min="2002" max="2002" width="8.57421875" style="15" customWidth="1"/>
    <col min="2003" max="2003" width="9.8515625" style="15" customWidth="1"/>
    <col min="2004" max="2004" width="13.8515625" style="15" customWidth="1"/>
    <col min="2005" max="2008" width="9.140625" style="15" customWidth="1"/>
    <col min="2009" max="2009" width="75.421875" style="15" customWidth="1"/>
    <col min="2010" max="2010" width="45.28125" style="15" customWidth="1"/>
    <col min="2011" max="2253" width="9.140625" style="15" customWidth="1"/>
    <col min="2254" max="2254" width="4.421875" style="15" customWidth="1"/>
    <col min="2255" max="2255" width="11.57421875" style="15" customWidth="1"/>
    <col min="2256" max="2256" width="40.421875" style="15" customWidth="1"/>
    <col min="2257" max="2257" width="3.8515625" style="15" customWidth="1"/>
    <col min="2258" max="2258" width="8.57421875" style="15" customWidth="1"/>
    <col min="2259" max="2259" width="9.8515625" style="15" customWidth="1"/>
    <col min="2260" max="2260" width="13.8515625" style="15" customWidth="1"/>
    <col min="2261" max="2264" width="9.140625" style="15" customWidth="1"/>
    <col min="2265" max="2265" width="75.421875" style="15" customWidth="1"/>
    <col min="2266" max="2266" width="45.28125" style="15" customWidth="1"/>
    <col min="2267" max="2509" width="9.140625" style="15" customWidth="1"/>
    <col min="2510" max="2510" width="4.421875" style="15" customWidth="1"/>
    <col min="2511" max="2511" width="11.57421875" style="15" customWidth="1"/>
    <col min="2512" max="2512" width="40.421875" style="15" customWidth="1"/>
    <col min="2513" max="2513" width="3.8515625" style="15" customWidth="1"/>
    <col min="2514" max="2514" width="8.57421875" style="15" customWidth="1"/>
    <col min="2515" max="2515" width="9.8515625" style="15" customWidth="1"/>
    <col min="2516" max="2516" width="13.8515625" style="15" customWidth="1"/>
    <col min="2517" max="2520" width="9.140625" style="15" customWidth="1"/>
    <col min="2521" max="2521" width="75.421875" style="15" customWidth="1"/>
    <col min="2522" max="2522" width="45.28125" style="15" customWidth="1"/>
    <col min="2523" max="2765" width="9.140625" style="15" customWidth="1"/>
    <col min="2766" max="2766" width="4.421875" style="15" customWidth="1"/>
    <col min="2767" max="2767" width="11.57421875" style="15" customWidth="1"/>
    <col min="2768" max="2768" width="40.421875" style="15" customWidth="1"/>
    <col min="2769" max="2769" width="3.8515625" style="15" customWidth="1"/>
    <col min="2770" max="2770" width="8.57421875" style="15" customWidth="1"/>
    <col min="2771" max="2771" width="9.8515625" style="15" customWidth="1"/>
    <col min="2772" max="2772" width="13.8515625" style="15" customWidth="1"/>
    <col min="2773" max="2776" width="9.140625" style="15" customWidth="1"/>
    <col min="2777" max="2777" width="75.421875" style="15" customWidth="1"/>
    <col min="2778" max="2778" width="45.28125" style="15" customWidth="1"/>
    <col min="2779" max="3021" width="9.140625" style="15" customWidth="1"/>
    <col min="3022" max="3022" width="4.421875" style="15" customWidth="1"/>
    <col min="3023" max="3023" width="11.57421875" style="15" customWidth="1"/>
    <col min="3024" max="3024" width="40.421875" style="15" customWidth="1"/>
    <col min="3025" max="3025" width="3.8515625" style="15" customWidth="1"/>
    <col min="3026" max="3026" width="8.57421875" style="15" customWidth="1"/>
    <col min="3027" max="3027" width="9.8515625" style="15" customWidth="1"/>
    <col min="3028" max="3028" width="13.8515625" style="15" customWidth="1"/>
    <col min="3029" max="3032" width="9.140625" style="15" customWidth="1"/>
    <col min="3033" max="3033" width="75.421875" style="15" customWidth="1"/>
    <col min="3034" max="3034" width="45.28125" style="15" customWidth="1"/>
    <col min="3035" max="3277" width="9.140625" style="15" customWidth="1"/>
    <col min="3278" max="3278" width="4.421875" style="15" customWidth="1"/>
    <col min="3279" max="3279" width="11.57421875" style="15" customWidth="1"/>
    <col min="3280" max="3280" width="40.421875" style="15" customWidth="1"/>
    <col min="3281" max="3281" width="3.8515625" style="15" customWidth="1"/>
    <col min="3282" max="3282" width="8.57421875" style="15" customWidth="1"/>
    <col min="3283" max="3283" width="9.8515625" style="15" customWidth="1"/>
    <col min="3284" max="3284" width="13.8515625" style="15" customWidth="1"/>
    <col min="3285" max="3288" width="9.140625" style="15" customWidth="1"/>
    <col min="3289" max="3289" width="75.421875" style="15" customWidth="1"/>
    <col min="3290" max="3290" width="45.28125" style="15" customWidth="1"/>
    <col min="3291" max="3533" width="9.140625" style="15" customWidth="1"/>
    <col min="3534" max="3534" width="4.421875" style="15" customWidth="1"/>
    <col min="3535" max="3535" width="11.57421875" style="15" customWidth="1"/>
    <col min="3536" max="3536" width="40.421875" style="15" customWidth="1"/>
    <col min="3537" max="3537" width="3.8515625" style="15" customWidth="1"/>
    <col min="3538" max="3538" width="8.57421875" style="15" customWidth="1"/>
    <col min="3539" max="3539" width="9.8515625" style="15" customWidth="1"/>
    <col min="3540" max="3540" width="13.8515625" style="15" customWidth="1"/>
    <col min="3541" max="3544" width="9.140625" style="15" customWidth="1"/>
    <col min="3545" max="3545" width="75.421875" style="15" customWidth="1"/>
    <col min="3546" max="3546" width="45.28125" style="15" customWidth="1"/>
    <col min="3547" max="3789" width="9.140625" style="15" customWidth="1"/>
    <col min="3790" max="3790" width="4.421875" style="15" customWidth="1"/>
    <col min="3791" max="3791" width="11.57421875" style="15" customWidth="1"/>
    <col min="3792" max="3792" width="40.421875" style="15" customWidth="1"/>
    <col min="3793" max="3793" width="3.8515625" style="15" customWidth="1"/>
    <col min="3794" max="3794" width="8.57421875" style="15" customWidth="1"/>
    <col min="3795" max="3795" width="9.8515625" style="15" customWidth="1"/>
    <col min="3796" max="3796" width="13.8515625" style="15" customWidth="1"/>
    <col min="3797" max="3800" width="9.140625" style="15" customWidth="1"/>
    <col min="3801" max="3801" width="75.421875" style="15" customWidth="1"/>
    <col min="3802" max="3802" width="45.28125" style="15" customWidth="1"/>
    <col min="3803" max="4045" width="9.140625" style="15" customWidth="1"/>
    <col min="4046" max="4046" width="4.421875" style="15" customWidth="1"/>
    <col min="4047" max="4047" width="11.57421875" style="15" customWidth="1"/>
    <col min="4048" max="4048" width="40.421875" style="15" customWidth="1"/>
    <col min="4049" max="4049" width="3.8515625" style="15" customWidth="1"/>
    <col min="4050" max="4050" width="8.57421875" style="15" customWidth="1"/>
    <col min="4051" max="4051" width="9.8515625" style="15" customWidth="1"/>
    <col min="4052" max="4052" width="13.8515625" style="15" customWidth="1"/>
    <col min="4053" max="4056" width="9.140625" style="15" customWidth="1"/>
    <col min="4057" max="4057" width="75.421875" style="15" customWidth="1"/>
    <col min="4058" max="4058" width="45.28125" style="15" customWidth="1"/>
    <col min="4059" max="4301" width="9.140625" style="15" customWidth="1"/>
    <col min="4302" max="4302" width="4.421875" style="15" customWidth="1"/>
    <col min="4303" max="4303" width="11.57421875" style="15" customWidth="1"/>
    <col min="4304" max="4304" width="40.421875" style="15" customWidth="1"/>
    <col min="4305" max="4305" width="3.8515625" style="15" customWidth="1"/>
    <col min="4306" max="4306" width="8.57421875" style="15" customWidth="1"/>
    <col min="4307" max="4307" width="9.8515625" style="15" customWidth="1"/>
    <col min="4308" max="4308" width="13.8515625" style="15" customWidth="1"/>
    <col min="4309" max="4312" width="9.140625" style="15" customWidth="1"/>
    <col min="4313" max="4313" width="75.421875" style="15" customWidth="1"/>
    <col min="4314" max="4314" width="45.28125" style="15" customWidth="1"/>
    <col min="4315" max="4557" width="9.140625" style="15" customWidth="1"/>
    <col min="4558" max="4558" width="4.421875" style="15" customWidth="1"/>
    <col min="4559" max="4559" width="11.57421875" style="15" customWidth="1"/>
    <col min="4560" max="4560" width="40.421875" style="15" customWidth="1"/>
    <col min="4561" max="4561" width="3.8515625" style="15" customWidth="1"/>
    <col min="4562" max="4562" width="8.57421875" style="15" customWidth="1"/>
    <col min="4563" max="4563" width="9.8515625" style="15" customWidth="1"/>
    <col min="4564" max="4564" width="13.8515625" style="15" customWidth="1"/>
    <col min="4565" max="4568" width="9.140625" style="15" customWidth="1"/>
    <col min="4569" max="4569" width="75.421875" style="15" customWidth="1"/>
    <col min="4570" max="4570" width="45.28125" style="15" customWidth="1"/>
    <col min="4571" max="4813" width="9.140625" style="15" customWidth="1"/>
    <col min="4814" max="4814" width="4.421875" style="15" customWidth="1"/>
    <col min="4815" max="4815" width="11.57421875" style="15" customWidth="1"/>
    <col min="4816" max="4816" width="40.421875" style="15" customWidth="1"/>
    <col min="4817" max="4817" width="3.8515625" style="15" customWidth="1"/>
    <col min="4818" max="4818" width="8.57421875" style="15" customWidth="1"/>
    <col min="4819" max="4819" width="9.8515625" style="15" customWidth="1"/>
    <col min="4820" max="4820" width="13.8515625" style="15" customWidth="1"/>
    <col min="4821" max="4824" width="9.140625" style="15" customWidth="1"/>
    <col min="4825" max="4825" width="75.421875" style="15" customWidth="1"/>
    <col min="4826" max="4826" width="45.28125" style="15" customWidth="1"/>
    <col min="4827" max="5069" width="9.140625" style="15" customWidth="1"/>
    <col min="5070" max="5070" width="4.421875" style="15" customWidth="1"/>
    <col min="5071" max="5071" width="11.57421875" style="15" customWidth="1"/>
    <col min="5072" max="5072" width="40.421875" style="15" customWidth="1"/>
    <col min="5073" max="5073" width="3.8515625" style="15" customWidth="1"/>
    <col min="5074" max="5074" width="8.57421875" style="15" customWidth="1"/>
    <col min="5075" max="5075" width="9.8515625" style="15" customWidth="1"/>
    <col min="5076" max="5076" width="13.8515625" style="15" customWidth="1"/>
    <col min="5077" max="5080" width="9.140625" style="15" customWidth="1"/>
    <col min="5081" max="5081" width="75.421875" style="15" customWidth="1"/>
    <col min="5082" max="5082" width="45.28125" style="15" customWidth="1"/>
    <col min="5083" max="5325" width="9.140625" style="15" customWidth="1"/>
    <col min="5326" max="5326" width="4.421875" style="15" customWidth="1"/>
    <col min="5327" max="5327" width="11.57421875" style="15" customWidth="1"/>
    <col min="5328" max="5328" width="40.421875" style="15" customWidth="1"/>
    <col min="5329" max="5329" width="3.8515625" style="15" customWidth="1"/>
    <col min="5330" max="5330" width="8.57421875" style="15" customWidth="1"/>
    <col min="5331" max="5331" width="9.8515625" style="15" customWidth="1"/>
    <col min="5332" max="5332" width="13.8515625" style="15" customWidth="1"/>
    <col min="5333" max="5336" width="9.140625" style="15" customWidth="1"/>
    <col min="5337" max="5337" width="75.421875" style="15" customWidth="1"/>
    <col min="5338" max="5338" width="45.28125" style="15" customWidth="1"/>
    <col min="5339" max="5581" width="9.140625" style="15" customWidth="1"/>
    <col min="5582" max="5582" width="4.421875" style="15" customWidth="1"/>
    <col min="5583" max="5583" width="11.57421875" style="15" customWidth="1"/>
    <col min="5584" max="5584" width="40.421875" style="15" customWidth="1"/>
    <col min="5585" max="5585" width="3.8515625" style="15" customWidth="1"/>
    <col min="5586" max="5586" width="8.57421875" style="15" customWidth="1"/>
    <col min="5587" max="5587" width="9.8515625" style="15" customWidth="1"/>
    <col min="5588" max="5588" width="13.8515625" style="15" customWidth="1"/>
    <col min="5589" max="5592" width="9.140625" style="15" customWidth="1"/>
    <col min="5593" max="5593" width="75.421875" style="15" customWidth="1"/>
    <col min="5594" max="5594" width="45.28125" style="15" customWidth="1"/>
    <col min="5595" max="5837" width="9.140625" style="15" customWidth="1"/>
    <col min="5838" max="5838" width="4.421875" style="15" customWidth="1"/>
    <col min="5839" max="5839" width="11.57421875" style="15" customWidth="1"/>
    <col min="5840" max="5840" width="40.421875" style="15" customWidth="1"/>
    <col min="5841" max="5841" width="3.8515625" style="15" customWidth="1"/>
    <col min="5842" max="5842" width="8.57421875" style="15" customWidth="1"/>
    <col min="5843" max="5843" width="9.8515625" style="15" customWidth="1"/>
    <col min="5844" max="5844" width="13.8515625" style="15" customWidth="1"/>
    <col min="5845" max="5848" width="9.140625" style="15" customWidth="1"/>
    <col min="5849" max="5849" width="75.421875" style="15" customWidth="1"/>
    <col min="5850" max="5850" width="45.28125" style="15" customWidth="1"/>
    <col min="5851" max="6093" width="9.140625" style="15" customWidth="1"/>
    <col min="6094" max="6094" width="4.421875" style="15" customWidth="1"/>
    <col min="6095" max="6095" width="11.57421875" style="15" customWidth="1"/>
    <col min="6096" max="6096" width="40.421875" style="15" customWidth="1"/>
    <col min="6097" max="6097" width="3.8515625" style="15" customWidth="1"/>
    <col min="6098" max="6098" width="8.57421875" style="15" customWidth="1"/>
    <col min="6099" max="6099" width="9.8515625" style="15" customWidth="1"/>
    <col min="6100" max="6100" width="13.8515625" style="15" customWidth="1"/>
    <col min="6101" max="6104" width="9.140625" style="15" customWidth="1"/>
    <col min="6105" max="6105" width="75.421875" style="15" customWidth="1"/>
    <col min="6106" max="6106" width="45.28125" style="15" customWidth="1"/>
    <col min="6107" max="6349" width="9.140625" style="15" customWidth="1"/>
    <col min="6350" max="6350" width="4.421875" style="15" customWidth="1"/>
    <col min="6351" max="6351" width="11.57421875" style="15" customWidth="1"/>
    <col min="6352" max="6352" width="40.421875" style="15" customWidth="1"/>
    <col min="6353" max="6353" width="3.8515625" style="15" customWidth="1"/>
    <col min="6354" max="6354" width="8.57421875" style="15" customWidth="1"/>
    <col min="6355" max="6355" width="9.8515625" style="15" customWidth="1"/>
    <col min="6356" max="6356" width="13.8515625" style="15" customWidth="1"/>
    <col min="6357" max="6360" width="9.140625" style="15" customWidth="1"/>
    <col min="6361" max="6361" width="75.421875" style="15" customWidth="1"/>
    <col min="6362" max="6362" width="45.28125" style="15" customWidth="1"/>
    <col min="6363" max="6605" width="9.140625" style="15" customWidth="1"/>
    <col min="6606" max="6606" width="4.421875" style="15" customWidth="1"/>
    <col min="6607" max="6607" width="11.57421875" style="15" customWidth="1"/>
    <col min="6608" max="6608" width="40.421875" style="15" customWidth="1"/>
    <col min="6609" max="6609" width="3.8515625" style="15" customWidth="1"/>
    <col min="6610" max="6610" width="8.57421875" style="15" customWidth="1"/>
    <col min="6611" max="6611" width="9.8515625" style="15" customWidth="1"/>
    <col min="6612" max="6612" width="13.8515625" style="15" customWidth="1"/>
    <col min="6613" max="6616" width="9.140625" style="15" customWidth="1"/>
    <col min="6617" max="6617" width="75.421875" style="15" customWidth="1"/>
    <col min="6618" max="6618" width="45.28125" style="15" customWidth="1"/>
    <col min="6619" max="6861" width="9.140625" style="15" customWidth="1"/>
    <col min="6862" max="6862" width="4.421875" style="15" customWidth="1"/>
    <col min="6863" max="6863" width="11.57421875" style="15" customWidth="1"/>
    <col min="6864" max="6864" width="40.421875" style="15" customWidth="1"/>
    <col min="6865" max="6865" width="3.8515625" style="15" customWidth="1"/>
    <col min="6866" max="6866" width="8.57421875" style="15" customWidth="1"/>
    <col min="6867" max="6867" width="9.8515625" style="15" customWidth="1"/>
    <col min="6868" max="6868" width="13.8515625" style="15" customWidth="1"/>
    <col min="6869" max="6872" width="9.140625" style="15" customWidth="1"/>
    <col min="6873" max="6873" width="75.421875" style="15" customWidth="1"/>
    <col min="6874" max="6874" width="45.28125" style="15" customWidth="1"/>
    <col min="6875" max="7117" width="9.140625" style="15" customWidth="1"/>
    <col min="7118" max="7118" width="4.421875" style="15" customWidth="1"/>
    <col min="7119" max="7119" width="11.57421875" style="15" customWidth="1"/>
    <col min="7120" max="7120" width="40.421875" style="15" customWidth="1"/>
    <col min="7121" max="7121" width="3.8515625" style="15" customWidth="1"/>
    <col min="7122" max="7122" width="8.57421875" style="15" customWidth="1"/>
    <col min="7123" max="7123" width="9.8515625" style="15" customWidth="1"/>
    <col min="7124" max="7124" width="13.8515625" style="15" customWidth="1"/>
    <col min="7125" max="7128" width="9.140625" style="15" customWidth="1"/>
    <col min="7129" max="7129" width="75.421875" style="15" customWidth="1"/>
    <col min="7130" max="7130" width="45.28125" style="15" customWidth="1"/>
    <col min="7131" max="7373" width="9.140625" style="15" customWidth="1"/>
    <col min="7374" max="7374" width="4.421875" style="15" customWidth="1"/>
    <col min="7375" max="7375" width="11.57421875" style="15" customWidth="1"/>
    <col min="7376" max="7376" width="40.421875" style="15" customWidth="1"/>
    <col min="7377" max="7377" width="3.8515625" style="15" customWidth="1"/>
    <col min="7378" max="7378" width="8.57421875" style="15" customWidth="1"/>
    <col min="7379" max="7379" width="9.8515625" style="15" customWidth="1"/>
    <col min="7380" max="7380" width="13.8515625" style="15" customWidth="1"/>
    <col min="7381" max="7384" width="9.140625" style="15" customWidth="1"/>
    <col min="7385" max="7385" width="75.421875" style="15" customWidth="1"/>
    <col min="7386" max="7386" width="45.28125" style="15" customWidth="1"/>
    <col min="7387" max="7629" width="9.140625" style="15" customWidth="1"/>
    <col min="7630" max="7630" width="4.421875" style="15" customWidth="1"/>
    <col min="7631" max="7631" width="11.57421875" style="15" customWidth="1"/>
    <col min="7632" max="7632" width="40.421875" style="15" customWidth="1"/>
    <col min="7633" max="7633" width="3.8515625" style="15" customWidth="1"/>
    <col min="7634" max="7634" width="8.57421875" style="15" customWidth="1"/>
    <col min="7635" max="7635" width="9.8515625" style="15" customWidth="1"/>
    <col min="7636" max="7636" width="13.8515625" style="15" customWidth="1"/>
    <col min="7637" max="7640" width="9.140625" style="15" customWidth="1"/>
    <col min="7641" max="7641" width="75.421875" style="15" customWidth="1"/>
    <col min="7642" max="7642" width="45.28125" style="15" customWidth="1"/>
    <col min="7643" max="7885" width="9.140625" style="15" customWidth="1"/>
    <col min="7886" max="7886" width="4.421875" style="15" customWidth="1"/>
    <col min="7887" max="7887" width="11.57421875" style="15" customWidth="1"/>
    <col min="7888" max="7888" width="40.421875" style="15" customWidth="1"/>
    <col min="7889" max="7889" width="3.8515625" style="15" customWidth="1"/>
    <col min="7890" max="7890" width="8.57421875" style="15" customWidth="1"/>
    <col min="7891" max="7891" width="9.8515625" style="15" customWidth="1"/>
    <col min="7892" max="7892" width="13.8515625" style="15" customWidth="1"/>
    <col min="7893" max="7896" width="9.140625" style="15" customWidth="1"/>
    <col min="7897" max="7897" width="75.421875" style="15" customWidth="1"/>
    <col min="7898" max="7898" width="45.28125" style="15" customWidth="1"/>
    <col min="7899" max="8141" width="9.140625" style="15" customWidth="1"/>
    <col min="8142" max="8142" width="4.421875" style="15" customWidth="1"/>
    <col min="8143" max="8143" width="11.57421875" style="15" customWidth="1"/>
    <col min="8144" max="8144" width="40.421875" style="15" customWidth="1"/>
    <col min="8145" max="8145" width="3.8515625" style="15" customWidth="1"/>
    <col min="8146" max="8146" width="8.57421875" style="15" customWidth="1"/>
    <col min="8147" max="8147" width="9.8515625" style="15" customWidth="1"/>
    <col min="8148" max="8148" width="13.8515625" style="15" customWidth="1"/>
    <col min="8149" max="8152" width="9.140625" style="15" customWidth="1"/>
    <col min="8153" max="8153" width="75.421875" style="15" customWidth="1"/>
    <col min="8154" max="8154" width="45.28125" style="15" customWidth="1"/>
    <col min="8155" max="8397" width="9.140625" style="15" customWidth="1"/>
    <col min="8398" max="8398" width="4.421875" style="15" customWidth="1"/>
    <col min="8399" max="8399" width="11.57421875" style="15" customWidth="1"/>
    <col min="8400" max="8400" width="40.421875" style="15" customWidth="1"/>
    <col min="8401" max="8401" width="3.8515625" style="15" customWidth="1"/>
    <col min="8402" max="8402" width="8.57421875" style="15" customWidth="1"/>
    <col min="8403" max="8403" width="9.8515625" style="15" customWidth="1"/>
    <col min="8404" max="8404" width="13.8515625" style="15" customWidth="1"/>
    <col min="8405" max="8408" width="9.140625" style="15" customWidth="1"/>
    <col min="8409" max="8409" width="75.421875" style="15" customWidth="1"/>
    <col min="8410" max="8410" width="45.28125" style="15" customWidth="1"/>
    <col min="8411" max="8653" width="9.140625" style="15" customWidth="1"/>
    <col min="8654" max="8654" width="4.421875" style="15" customWidth="1"/>
    <col min="8655" max="8655" width="11.57421875" style="15" customWidth="1"/>
    <col min="8656" max="8656" width="40.421875" style="15" customWidth="1"/>
    <col min="8657" max="8657" width="3.8515625" style="15" customWidth="1"/>
    <col min="8658" max="8658" width="8.57421875" style="15" customWidth="1"/>
    <col min="8659" max="8659" width="9.8515625" style="15" customWidth="1"/>
    <col min="8660" max="8660" width="13.8515625" style="15" customWidth="1"/>
    <col min="8661" max="8664" width="9.140625" style="15" customWidth="1"/>
    <col min="8665" max="8665" width="75.421875" style="15" customWidth="1"/>
    <col min="8666" max="8666" width="45.28125" style="15" customWidth="1"/>
    <col min="8667" max="8909" width="9.140625" style="15" customWidth="1"/>
    <col min="8910" max="8910" width="4.421875" style="15" customWidth="1"/>
    <col min="8911" max="8911" width="11.57421875" style="15" customWidth="1"/>
    <col min="8912" max="8912" width="40.421875" style="15" customWidth="1"/>
    <col min="8913" max="8913" width="3.8515625" style="15" customWidth="1"/>
    <col min="8914" max="8914" width="8.57421875" style="15" customWidth="1"/>
    <col min="8915" max="8915" width="9.8515625" style="15" customWidth="1"/>
    <col min="8916" max="8916" width="13.8515625" style="15" customWidth="1"/>
    <col min="8917" max="8920" width="9.140625" style="15" customWidth="1"/>
    <col min="8921" max="8921" width="75.421875" style="15" customWidth="1"/>
    <col min="8922" max="8922" width="45.28125" style="15" customWidth="1"/>
    <col min="8923" max="9165" width="9.140625" style="15" customWidth="1"/>
    <col min="9166" max="9166" width="4.421875" style="15" customWidth="1"/>
    <col min="9167" max="9167" width="11.57421875" style="15" customWidth="1"/>
    <col min="9168" max="9168" width="40.421875" style="15" customWidth="1"/>
    <col min="9169" max="9169" width="3.8515625" style="15" customWidth="1"/>
    <col min="9170" max="9170" width="8.57421875" style="15" customWidth="1"/>
    <col min="9171" max="9171" width="9.8515625" style="15" customWidth="1"/>
    <col min="9172" max="9172" width="13.8515625" style="15" customWidth="1"/>
    <col min="9173" max="9176" width="9.140625" style="15" customWidth="1"/>
    <col min="9177" max="9177" width="75.421875" style="15" customWidth="1"/>
    <col min="9178" max="9178" width="45.28125" style="15" customWidth="1"/>
    <col min="9179" max="9421" width="9.140625" style="15" customWidth="1"/>
    <col min="9422" max="9422" width="4.421875" style="15" customWidth="1"/>
    <col min="9423" max="9423" width="11.57421875" style="15" customWidth="1"/>
    <col min="9424" max="9424" width="40.421875" style="15" customWidth="1"/>
    <col min="9425" max="9425" width="3.8515625" style="15" customWidth="1"/>
    <col min="9426" max="9426" width="8.57421875" style="15" customWidth="1"/>
    <col min="9427" max="9427" width="9.8515625" style="15" customWidth="1"/>
    <col min="9428" max="9428" width="13.8515625" style="15" customWidth="1"/>
    <col min="9429" max="9432" width="9.140625" style="15" customWidth="1"/>
    <col min="9433" max="9433" width="75.421875" style="15" customWidth="1"/>
    <col min="9434" max="9434" width="45.28125" style="15" customWidth="1"/>
    <col min="9435" max="9677" width="9.140625" style="15" customWidth="1"/>
    <col min="9678" max="9678" width="4.421875" style="15" customWidth="1"/>
    <col min="9679" max="9679" width="11.57421875" style="15" customWidth="1"/>
    <col min="9680" max="9680" width="40.421875" style="15" customWidth="1"/>
    <col min="9681" max="9681" width="3.8515625" style="15" customWidth="1"/>
    <col min="9682" max="9682" width="8.57421875" style="15" customWidth="1"/>
    <col min="9683" max="9683" width="9.8515625" style="15" customWidth="1"/>
    <col min="9684" max="9684" width="13.8515625" style="15" customWidth="1"/>
    <col min="9685" max="9688" width="9.140625" style="15" customWidth="1"/>
    <col min="9689" max="9689" width="75.421875" style="15" customWidth="1"/>
    <col min="9690" max="9690" width="45.28125" style="15" customWidth="1"/>
    <col min="9691" max="9933" width="9.140625" style="15" customWidth="1"/>
    <col min="9934" max="9934" width="4.421875" style="15" customWidth="1"/>
    <col min="9935" max="9935" width="11.57421875" style="15" customWidth="1"/>
    <col min="9936" max="9936" width="40.421875" style="15" customWidth="1"/>
    <col min="9937" max="9937" width="3.8515625" style="15" customWidth="1"/>
    <col min="9938" max="9938" width="8.57421875" style="15" customWidth="1"/>
    <col min="9939" max="9939" width="9.8515625" style="15" customWidth="1"/>
    <col min="9940" max="9940" width="13.8515625" style="15" customWidth="1"/>
    <col min="9941" max="9944" width="9.140625" style="15" customWidth="1"/>
    <col min="9945" max="9945" width="75.421875" style="15" customWidth="1"/>
    <col min="9946" max="9946" width="45.28125" style="15" customWidth="1"/>
    <col min="9947" max="10189" width="9.140625" style="15" customWidth="1"/>
    <col min="10190" max="10190" width="4.421875" style="15" customWidth="1"/>
    <col min="10191" max="10191" width="11.57421875" style="15" customWidth="1"/>
    <col min="10192" max="10192" width="40.421875" style="15" customWidth="1"/>
    <col min="10193" max="10193" width="3.8515625" style="15" customWidth="1"/>
    <col min="10194" max="10194" width="8.57421875" style="15" customWidth="1"/>
    <col min="10195" max="10195" width="9.8515625" style="15" customWidth="1"/>
    <col min="10196" max="10196" width="13.8515625" style="15" customWidth="1"/>
    <col min="10197" max="10200" width="9.140625" style="15" customWidth="1"/>
    <col min="10201" max="10201" width="75.421875" style="15" customWidth="1"/>
    <col min="10202" max="10202" width="45.28125" style="15" customWidth="1"/>
    <col min="10203" max="10445" width="9.140625" style="15" customWidth="1"/>
    <col min="10446" max="10446" width="4.421875" style="15" customWidth="1"/>
    <col min="10447" max="10447" width="11.57421875" style="15" customWidth="1"/>
    <col min="10448" max="10448" width="40.421875" style="15" customWidth="1"/>
    <col min="10449" max="10449" width="3.8515625" style="15" customWidth="1"/>
    <col min="10450" max="10450" width="8.57421875" style="15" customWidth="1"/>
    <col min="10451" max="10451" width="9.8515625" style="15" customWidth="1"/>
    <col min="10452" max="10452" width="13.8515625" style="15" customWidth="1"/>
    <col min="10453" max="10456" width="9.140625" style="15" customWidth="1"/>
    <col min="10457" max="10457" width="75.421875" style="15" customWidth="1"/>
    <col min="10458" max="10458" width="45.28125" style="15" customWidth="1"/>
    <col min="10459" max="10701" width="9.140625" style="15" customWidth="1"/>
    <col min="10702" max="10702" width="4.421875" style="15" customWidth="1"/>
    <col min="10703" max="10703" width="11.57421875" style="15" customWidth="1"/>
    <col min="10704" max="10704" width="40.421875" style="15" customWidth="1"/>
    <col min="10705" max="10705" width="3.8515625" style="15" customWidth="1"/>
    <col min="10706" max="10706" width="8.57421875" style="15" customWidth="1"/>
    <col min="10707" max="10707" width="9.8515625" style="15" customWidth="1"/>
    <col min="10708" max="10708" width="13.8515625" style="15" customWidth="1"/>
    <col min="10709" max="10712" width="9.140625" style="15" customWidth="1"/>
    <col min="10713" max="10713" width="75.421875" style="15" customWidth="1"/>
    <col min="10714" max="10714" width="45.28125" style="15" customWidth="1"/>
    <col min="10715" max="10957" width="9.140625" style="15" customWidth="1"/>
    <col min="10958" max="10958" width="4.421875" style="15" customWidth="1"/>
    <col min="10959" max="10959" width="11.57421875" style="15" customWidth="1"/>
    <col min="10960" max="10960" width="40.421875" style="15" customWidth="1"/>
    <col min="10961" max="10961" width="3.8515625" style="15" customWidth="1"/>
    <col min="10962" max="10962" width="8.57421875" style="15" customWidth="1"/>
    <col min="10963" max="10963" width="9.8515625" style="15" customWidth="1"/>
    <col min="10964" max="10964" width="13.8515625" style="15" customWidth="1"/>
    <col min="10965" max="10968" width="9.140625" style="15" customWidth="1"/>
    <col min="10969" max="10969" width="75.421875" style="15" customWidth="1"/>
    <col min="10970" max="10970" width="45.28125" style="15" customWidth="1"/>
    <col min="10971" max="11213" width="9.140625" style="15" customWidth="1"/>
    <col min="11214" max="11214" width="4.421875" style="15" customWidth="1"/>
    <col min="11215" max="11215" width="11.57421875" style="15" customWidth="1"/>
    <col min="11216" max="11216" width="40.421875" style="15" customWidth="1"/>
    <col min="11217" max="11217" width="3.8515625" style="15" customWidth="1"/>
    <col min="11218" max="11218" width="8.57421875" style="15" customWidth="1"/>
    <col min="11219" max="11219" width="9.8515625" style="15" customWidth="1"/>
    <col min="11220" max="11220" width="13.8515625" style="15" customWidth="1"/>
    <col min="11221" max="11224" width="9.140625" style="15" customWidth="1"/>
    <col min="11225" max="11225" width="75.421875" style="15" customWidth="1"/>
    <col min="11226" max="11226" width="45.28125" style="15" customWidth="1"/>
    <col min="11227" max="11469" width="9.140625" style="15" customWidth="1"/>
    <col min="11470" max="11470" width="4.421875" style="15" customWidth="1"/>
    <col min="11471" max="11471" width="11.57421875" style="15" customWidth="1"/>
    <col min="11472" max="11472" width="40.421875" style="15" customWidth="1"/>
    <col min="11473" max="11473" width="3.8515625" style="15" customWidth="1"/>
    <col min="11474" max="11474" width="8.57421875" style="15" customWidth="1"/>
    <col min="11475" max="11475" width="9.8515625" style="15" customWidth="1"/>
    <col min="11476" max="11476" width="13.8515625" style="15" customWidth="1"/>
    <col min="11477" max="11480" width="9.140625" style="15" customWidth="1"/>
    <col min="11481" max="11481" width="75.421875" style="15" customWidth="1"/>
    <col min="11482" max="11482" width="45.28125" style="15" customWidth="1"/>
    <col min="11483" max="11725" width="9.140625" style="15" customWidth="1"/>
    <col min="11726" max="11726" width="4.421875" style="15" customWidth="1"/>
    <col min="11727" max="11727" width="11.57421875" style="15" customWidth="1"/>
    <col min="11728" max="11728" width="40.421875" style="15" customWidth="1"/>
    <col min="11729" max="11729" width="3.8515625" style="15" customWidth="1"/>
    <col min="11730" max="11730" width="8.57421875" style="15" customWidth="1"/>
    <col min="11731" max="11731" width="9.8515625" style="15" customWidth="1"/>
    <col min="11732" max="11732" width="13.8515625" style="15" customWidth="1"/>
    <col min="11733" max="11736" width="9.140625" style="15" customWidth="1"/>
    <col min="11737" max="11737" width="75.421875" style="15" customWidth="1"/>
    <col min="11738" max="11738" width="45.28125" style="15" customWidth="1"/>
    <col min="11739" max="11981" width="9.140625" style="15" customWidth="1"/>
    <col min="11982" max="11982" width="4.421875" style="15" customWidth="1"/>
    <col min="11983" max="11983" width="11.57421875" style="15" customWidth="1"/>
    <col min="11984" max="11984" width="40.421875" style="15" customWidth="1"/>
    <col min="11985" max="11985" width="3.8515625" style="15" customWidth="1"/>
    <col min="11986" max="11986" width="8.57421875" style="15" customWidth="1"/>
    <col min="11987" max="11987" width="9.8515625" style="15" customWidth="1"/>
    <col min="11988" max="11988" width="13.8515625" style="15" customWidth="1"/>
    <col min="11989" max="11992" width="9.140625" style="15" customWidth="1"/>
    <col min="11993" max="11993" width="75.421875" style="15" customWidth="1"/>
    <col min="11994" max="11994" width="45.28125" style="15" customWidth="1"/>
    <col min="11995" max="12237" width="9.140625" style="15" customWidth="1"/>
    <col min="12238" max="12238" width="4.421875" style="15" customWidth="1"/>
    <col min="12239" max="12239" width="11.57421875" style="15" customWidth="1"/>
    <col min="12240" max="12240" width="40.421875" style="15" customWidth="1"/>
    <col min="12241" max="12241" width="3.8515625" style="15" customWidth="1"/>
    <col min="12242" max="12242" width="8.57421875" style="15" customWidth="1"/>
    <col min="12243" max="12243" width="9.8515625" style="15" customWidth="1"/>
    <col min="12244" max="12244" width="13.8515625" style="15" customWidth="1"/>
    <col min="12245" max="12248" width="9.140625" style="15" customWidth="1"/>
    <col min="12249" max="12249" width="75.421875" style="15" customWidth="1"/>
    <col min="12250" max="12250" width="45.28125" style="15" customWidth="1"/>
    <col min="12251" max="12493" width="9.140625" style="15" customWidth="1"/>
    <col min="12494" max="12494" width="4.421875" style="15" customWidth="1"/>
    <col min="12495" max="12495" width="11.57421875" style="15" customWidth="1"/>
    <col min="12496" max="12496" width="40.421875" style="15" customWidth="1"/>
    <col min="12497" max="12497" width="3.8515625" style="15" customWidth="1"/>
    <col min="12498" max="12498" width="8.57421875" style="15" customWidth="1"/>
    <col min="12499" max="12499" width="9.8515625" style="15" customWidth="1"/>
    <col min="12500" max="12500" width="13.8515625" style="15" customWidth="1"/>
    <col min="12501" max="12504" width="9.140625" style="15" customWidth="1"/>
    <col min="12505" max="12505" width="75.421875" style="15" customWidth="1"/>
    <col min="12506" max="12506" width="45.28125" style="15" customWidth="1"/>
    <col min="12507" max="12749" width="9.140625" style="15" customWidth="1"/>
    <col min="12750" max="12750" width="4.421875" style="15" customWidth="1"/>
    <col min="12751" max="12751" width="11.57421875" style="15" customWidth="1"/>
    <col min="12752" max="12752" width="40.421875" style="15" customWidth="1"/>
    <col min="12753" max="12753" width="3.8515625" style="15" customWidth="1"/>
    <col min="12754" max="12754" width="8.57421875" style="15" customWidth="1"/>
    <col min="12755" max="12755" width="9.8515625" style="15" customWidth="1"/>
    <col min="12756" max="12756" width="13.8515625" style="15" customWidth="1"/>
    <col min="12757" max="12760" width="9.140625" style="15" customWidth="1"/>
    <col min="12761" max="12761" width="75.421875" style="15" customWidth="1"/>
    <col min="12762" max="12762" width="45.28125" style="15" customWidth="1"/>
    <col min="12763" max="13005" width="9.140625" style="15" customWidth="1"/>
    <col min="13006" max="13006" width="4.421875" style="15" customWidth="1"/>
    <col min="13007" max="13007" width="11.57421875" style="15" customWidth="1"/>
    <col min="13008" max="13008" width="40.421875" style="15" customWidth="1"/>
    <col min="13009" max="13009" width="3.8515625" style="15" customWidth="1"/>
    <col min="13010" max="13010" width="8.57421875" style="15" customWidth="1"/>
    <col min="13011" max="13011" width="9.8515625" style="15" customWidth="1"/>
    <col min="13012" max="13012" width="13.8515625" style="15" customWidth="1"/>
    <col min="13013" max="13016" width="9.140625" style="15" customWidth="1"/>
    <col min="13017" max="13017" width="75.421875" style="15" customWidth="1"/>
    <col min="13018" max="13018" width="45.28125" style="15" customWidth="1"/>
    <col min="13019" max="13261" width="9.140625" style="15" customWidth="1"/>
    <col min="13262" max="13262" width="4.421875" style="15" customWidth="1"/>
    <col min="13263" max="13263" width="11.57421875" style="15" customWidth="1"/>
    <col min="13264" max="13264" width="40.421875" style="15" customWidth="1"/>
    <col min="13265" max="13265" width="3.8515625" style="15" customWidth="1"/>
    <col min="13266" max="13266" width="8.57421875" style="15" customWidth="1"/>
    <col min="13267" max="13267" width="9.8515625" style="15" customWidth="1"/>
    <col min="13268" max="13268" width="13.8515625" style="15" customWidth="1"/>
    <col min="13269" max="13272" width="9.140625" style="15" customWidth="1"/>
    <col min="13273" max="13273" width="75.421875" style="15" customWidth="1"/>
    <col min="13274" max="13274" width="45.28125" style="15" customWidth="1"/>
    <col min="13275" max="13517" width="9.140625" style="15" customWidth="1"/>
    <col min="13518" max="13518" width="4.421875" style="15" customWidth="1"/>
    <col min="13519" max="13519" width="11.57421875" style="15" customWidth="1"/>
    <col min="13520" max="13520" width="40.421875" style="15" customWidth="1"/>
    <col min="13521" max="13521" width="3.8515625" style="15" customWidth="1"/>
    <col min="13522" max="13522" width="8.57421875" style="15" customWidth="1"/>
    <col min="13523" max="13523" width="9.8515625" style="15" customWidth="1"/>
    <col min="13524" max="13524" width="13.8515625" style="15" customWidth="1"/>
    <col min="13525" max="13528" width="9.140625" style="15" customWidth="1"/>
    <col min="13529" max="13529" width="75.421875" style="15" customWidth="1"/>
    <col min="13530" max="13530" width="45.28125" style="15" customWidth="1"/>
    <col min="13531" max="13773" width="9.140625" style="15" customWidth="1"/>
    <col min="13774" max="13774" width="4.421875" style="15" customWidth="1"/>
    <col min="13775" max="13775" width="11.57421875" style="15" customWidth="1"/>
    <col min="13776" max="13776" width="40.421875" style="15" customWidth="1"/>
    <col min="13777" max="13777" width="3.8515625" style="15" customWidth="1"/>
    <col min="13778" max="13778" width="8.57421875" style="15" customWidth="1"/>
    <col min="13779" max="13779" width="9.8515625" style="15" customWidth="1"/>
    <col min="13780" max="13780" width="13.8515625" style="15" customWidth="1"/>
    <col min="13781" max="13784" width="9.140625" style="15" customWidth="1"/>
    <col min="13785" max="13785" width="75.421875" style="15" customWidth="1"/>
    <col min="13786" max="13786" width="45.28125" style="15" customWidth="1"/>
    <col min="13787" max="14029" width="9.140625" style="15" customWidth="1"/>
    <col min="14030" max="14030" width="4.421875" style="15" customWidth="1"/>
    <col min="14031" max="14031" width="11.57421875" style="15" customWidth="1"/>
    <col min="14032" max="14032" width="40.421875" style="15" customWidth="1"/>
    <col min="14033" max="14033" width="3.8515625" style="15" customWidth="1"/>
    <col min="14034" max="14034" width="8.57421875" style="15" customWidth="1"/>
    <col min="14035" max="14035" width="9.8515625" style="15" customWidth="1"/>
    <col min="14036" max="14036" width="13.8515625" style="15" customWidth="1"/>
    <col min="14037" max="14040" width="9.140625" style="15" customWidth="1"/>
    <col min="14041" max="14041" width="75.421875" style="15" customWidth="1"/>
    <col min="14042" max="14042" width="45.28125" style="15" customWidth="1"/>
    <col min="14043" max="14285" width="9.140625" style="15" customWidth="1"/>
    <col min="14286" max="14286" width="4.421875" style="15" customWidth="1"/>
    <col min="14287" max="14287" width="11.57421875" style="15" customWidth="1"/>
    <col min="14288" max="14288" width="40.421875" style="15" customWidth="1"/>
    <col min="14289" max="14289" width="3.8515625" style="15" customWidth="1"/>
    <col min="14290" max="14290" width="8.57421875" style="15" customWidth="1"/>
    <col min="14291" max="14291" width="9.8515625" style="15" customWidth="1"/>
    <col min="14292" max="14292" width="13.8515625" style="15" customWidth="1"/>
    <col min="14293" max="14296" width="9.140625" style="15" customWidth="1"/>
    <col min="14297" max="14297" width="75.421875" style="15" customWidth="1"/>
    <col min="14298" max="14298" width="45.28125" style="15" customWidth="1"/>
    <col min="14299" max="14541" width="9.140625" style="15" customWidth="1"/>
    <col min="14542" max="14542" width="4.421875" style="15" customWidth="1"/>
    <col min="14543" max="14543" width="11.57421875" style="15" customWidth="1"/>
    <col min="14544" max="14544" width="40.421875" style="15" customWidth="1"/>
    <col min="14545" max="14545" width="3.8515625" style="15" customWidth="1"/>
    <col min="14546" max="14546" width="8.57421875" style="15" customWidth="1"/>
    <col min="14547" max="14547" width="9.8515625" style="15" customWidth="1"/>
    <col min="14548" max="14548" width="13.8515625" style="15" customWidth="1"/>
    <col min="14549" max="14552" width="9.140625" style="15" customWidth="1"/>
    <col min="14553" max="14553" width="75.421875" style="15" customWidth="1"/>
    <col min="14554" max="14554" width="45.28125" style="15" customWidth="1"/>
    <col min="14555" max="14797" width="9.140625" style="15" customWidth="1"/>
    <col min="14798" max="14798" width="4.421875" style="15" customWidth="1"/>
    <col min="14799" max="14799" width="11.57421875" style="15" customWidth="1"/>
    <col min="14800" max="14800" width="40.421875" style="15" customWidth="1"/>
    <col min="14801" max="14801" width="3.8515625" style="15" customWidth="1"/>
    <col min="14802" max="14802" width="8.57421875" style="15" customWidth="1"/>
    <col min="14803" max="14803" width="9.8515625" style="15" customWidth="1"/>
    <col min="14804" max="14804" width="13.8515625" style="15" customWidth="1"/>
    <col min="14805" max="14808" width="9.140625" style="15" customWidth="1"/>
    <col min="14809" max="14809" width="75.421875" style="15" customWidth="1"/>
    <col min="14810" max="14810" width="45.28125" style="15" customWidth="1"/>
    <col min="14811" max="15053" width="9.140625" style="15" customWidth="1"/>
    <col min="15054" max="15054" width="4.421875" style="15" customWidth="1"/>
    <col min="15055" max="15055" width="11.57421875" style="15" customWidth="1"/>
    <col min="15056" max="15056" width="40.421875" style="15" customWidth="1"/>
    <col min="15057" max="15057" width="3.8515625" style="15" customWidth="1"/>
    <col min="15058" max="15058" width="8.57421875" style="15" customWidth="1"/>
    <col min="15059" max="15059" width="9.8515625" style="15" customWidth="1"/>
    <col min="15060" max="15060" width="13.8515625" style="15" customWidth="1"/>
    <col min="15061" max="15064" width="9.140625" style="15" customWidth="1"/>
    <col min="15065" max="15065" width="75.421875" style="15" customWidth="1"/>
    <col min="15066" max="15066" width="45.28125" style="15" customWidth="1"/>
    <col min="15067" max="15309" width="9.140625" style="15" customWidth="1"/>
    <col min="15310" max="15310" width="4.421875" style="15" customWidth="1"/>
    <col min="15311" max="15311" width="11.57421875" style="15" customWidth="1"/>
    <col min="15312" max="15312" width="40.421875" style="15" customWidth="1"/>
    <col min="15313" max="15313" width="3.8515625" style="15" customWidth="1"/>
    <col min="15314" max="15314" width="8.57421875" style="15" customWidth="1"/>
    <col min="15315" max="15315" width="9.8515625" style="15" customWidth="1"/>
    <col min="15316" max="15316" width="13.8515625" style="15" customWidth="1"/>
    <col min="15317" max="15320" width="9.140625" style="15" customWidth="1"/>
    <col min="15321" max="15321" width="75.421875" style="15" customWidth="1"/>
    <col min="15322" max="15322" width="45.28125" style="15" customWidth="1"/>
    <col min="15323" max="15565" width="9.140625" style="15" customWidth="1"/>
    <col min="15566" max="15566" width="4.421875" style="15" customWidth="1"/>
    <col min="15567" max="15567" width="11.57421875" style="15" customWidth="1"/>
    <col min="15568" max="15568" width="40.421875" style="15" customWidth="1"/>
    <col min="15569" max="15569" width="3.8515625" style="15" customWidth="1"/>
    <col min="15570" max="15570" width="8.57421875" style="15" customWidth="1"/>
    <col min="15571" max="15571" width="9.8515625" style="15" customWidth="1"/>
    <col min="15572" max="15572" width="13.8515625" style="15" customWidth="1"/>
    <col min="15573" max="15576" width="9.140625" style="15" customWidth="1"/>
    <col min="15577" max="15577" width="75.421875" style="15" customWidth="1"/>
    <col min="15578" max="15578" width="45.28125" style="15" customWidth="1"/>
    <col min="15579" max="15821" width="9.140625" style="15" customWidth="1"/>
    <col min="15822" max="15822" width="4.421875" style="15" customWidth="1"/>
    <col min="15823" max="15823" width="11.57421875" style="15" customWidth="1"/>
    <col min="15824" max="15824" width="40.421875" style="15" customWidth="1"/>
    <col min="15825" max="15825" width="3.8515625" style="15" customWidth="1"/>
    <col min="15826" max="15826" width="8.57421875" style="15" customWidth="1"/>
    <col min="15827" max="15827" width="9.8515625" style="15" customWidth="1"/>
    <col min="15828" max="15828" width="13.8515625" style="15" customWidth="1"/>
    <col min="15829" max="15832" width="9.140625" style="15" customWidth="1"/>
    <col min="15833" max="15833" width="75.421875" style="15" customWidth="1"/>
    <col min="15834" max="15834" width="45.28125" style="15" customWidth="1"/>
    <col min="15835" max="16077" width="9.140625" style="15" customWidth="1"/>
    <col min="16078" max="16078" width="4.421875" style="15" customWidth="1"/>
    <col min="16079" max="16079" width="11.57421875" style="15" customWidth="1"/>
    <col min="16080" max="16080" width="40.421875" style="15" customWidth="1"/>
    <col min="16081" max="16081" width="3.8515625" style="15" customWidth="1"/>
    <col min="16082" max="16082" width="8.57421875" style="15" customWidth="1"/>
    <col min="16083" max="16083" width="9.8515625" style="15" customWidth="1"/>
    <col min="16084" max="16084" width="13.8515625" style="15" customWidth="1"/>
    <col min="16085" max="16088" width="9.140625" style="15" customWidth="1"/>
    <col min="16089" max="16089" width="75.421875" style="15" customWidth="1"/>
    <col min="16090" max="16090" width="45.28125" style="15" customWidth="1"/>
    <col min="16091" max="16384" width="9.140625" style="15" customWidth="1"/>
  </cols>
  <sheetData>
    <row r="1" spans="1:7" ht="15.75">
      <c r="A1" s="875" t="s">
        <v>5359</v>
      </c>
      <c r="B1" s="875"/>
      <c r="C1" s="875"/>
      <c r="D1" s="875"/>
      <c r="E1" s="875"/>
      <c r="F1" s="875"/>
      <c r="G1" s="875"/>
    </row>
    <row r="2" spans="1:7" ht="14.25" customHeight="1" thickBot="1">
      <c r="A2" s="16"/>
      <c r="B2" s="17"/>
      <c r="C2" s="18"/>
      <c r="D2" s="18"/>
      <c r="E2" s="19"/>
      <c r="F2" s="18"/>
      <c r="G2" s="18"/>
    </row>
    <row r="3" spans="1:7" ht="13.5" thickTop="1">
      <c r="A3" s="876" t="s">
        <v>9</v>
      </c>
      <c r="B3" s="877"/>
      <c r="C3" s="20" t="s">
        <v>5351</v>
      </c>
      <c r="D3" s="21"/>
      <c r="E3" s="22" t="s">
        <v>10</v>
      </c>
      <c r="F3" s="23" t="s">
        <v>62</v>
      </c>
      <c r="G3" s="24"/>
    </row>
    <row r="4" spans="1:7" ht="13.5" thickBot="1">
      <c r="A4" s="878" t="s">
        <v>11</v>
      </c>
      <c r="B4" s="879"/>
      <c r="C4" s="25" t="s">
        <v>5350</v>
      </c>
      <c r="D4" s="26"/>
      <c r="E4" s="880" t="s">
        <v>61</v>
      </c>
      <c r="F4" s="881"/>
      <c r="G4" s="882"/>
    </row>
    <row r="5" spans="1:7" ht="13.5" thickTop="1">
      <c r="A5" s="27"/>
      <c r="B5" s="16"/>
      <c r="C5" s="16"/>
      <c r="D5" s="16"/>
      <c r="E5" s="28"/>
      <c r="F5" s="16"/>
      <c r="G5" s="29"/>
    </row>
    <row r="6" spans="1:7" ht="15">
      <c r="A6" s="30" t="s">
        <v>12</v>
      </c>
      <c r="B6" s="31" t="s">
        <v>13</v>
      </c>
      <c r="C6" s="31" t="s">
        <v>14</v>
      </c>
      <c r="D6" s="31" t="s">
        <v>15</v>
      </c>
      <c r="E6" s="32" t="s">
        <v>16</v>
      </c>
      <c r="F6" s="31" t="s">
        <v>17</v>
      </c>
      <c r="G6" s="33" t="s">
        <v>18</v>
      </c>
    </row>
    <row r="7" spans="1:7" ht="15">
      <c r="A7" s="41" t="s">
        <v>21</v>
      </c>
      <c r="B7" s="42" t="s">
        <v>34</v>
      </c>
      <c r="C7" s="43" t="s">
        <v>65</v>
      </c>
      <c r="D7" s="44"/>
      <c r="E7" s="45"/>
      <c r="F7" s="45"/>
      <c r="G7" s="46"/>
    </row>
    <row r="8" spans="1:53" ht="15">
      <c r="A8" s="48">
        <v>16</v>
      </c>
      <c r="B8" s="49" t="s">
        <v>66</v>
      </c>
      <c r="C8" s="50" t="s">
        <v>67</v>
      </c>
      <c r="D8" s="51" t="s">
        <v>68</v>
      </c>
      <c r="E8" s="52">
        <v>1</v>
      </c>
      <c r="F8" s="697">
        <v>0</v>
      </c>
      <c r="G8" s="752" t="s">
        <v>5486</v>
      </c>
      <c r="AB8" s="54">
        <v>1</v>
      </c>
      <c r="AC8" s="54">
        <v>1</v>
      </c>
      <c r="BA8" s="15">
        <v>0</v>
      </c>
    </row>
    <row r="9" spans="1:7" ht="15">
      <c r="A9" s="55"/>
      <c r="B9" s="56"/>
      <c r="C9" s="867" t="s">
        <v>69</v>
      </c>
      <c r="D9" s="868"/>
      <c r="E9" s="57">
        <v>0</v>
      </c>
      <c r="F9" s="58"/>
      <c r="G9" s="59"/>
    </row>
    <row r="10" spans="1:7" ht="15">
      <c r="A10" s="55"/>
      <c r="B10" s="56"/>
      <c r="C10" s="867" t="s">
        <v>5376</v>
      </c>
      <c r="D10" s="868"/>
      <c r="E10" s="57">
        <v>1</v>
      </c>
      <c r="F10" s="58"/>
      <c r="G10" s="59"/>
    </row>
    <row r="11" spans="1:53" ht="15">
      <c r="A11" s="48">
        <v>17</v>
      </c>
      <c r="B11" s="49" t="s">
        <v>70</v>
      </c>
      <c r="C11" s="50" t="s">
        <v>71</v>
      </c>
      <c r="D11" s="51" t="s">
        <v>72</v>
      </c>
      <c r="E11" s="52">
        <v>1</v>
      </c>
      <c r="F11" s="697">
        <v>0</v>
      </c>
      <c r="G11" s="752" t="s">
        <v>5486</v>
      </c>
      <c r="AB11" s="54">
        <v>1</v>
      </c>
      <c r="AC11" s="54">
        <v>1</v>
      </c>
      <c r="BA11" s="15">
        <v>0</v>
      </c>
    </row>
    <row r="12" spans="1:7" ht="15">
      <c r="A12" s="55"/>
      <c r="B12" s="56"/>
      <c r="C12" s="867" t="s">
        <v>69</v>
      </c>
      <c r="D12" s="868"/>
      <c r="E12" s="57">
        <v>0</v>
      </c>
      <c r="F12" s="58"/>
      <c r="G12" s="59"/>
    </row>
    <row r="13" spans="1:7" ht="12.75" customHeight="1">
      <c r="A13" s="55"/>
      <c r="B13" s="56"/>
      <c r="C13" s="867" t="s">
        <v>5377</v>
      </c>
      <c r="D13" s="868"/>
      <c r="E13" s="57">
        <v>1</v>
      </c>
      <c r="F13" s="58"/>
      <c r="G13" s="59"/>
    </row>
    <row r="14" spans="1:53" ht="15">
      <c r="A14" s="48">
        <v>18</v>
      </c>
      <c r="B14" s="49" t="s">
        <v>73</v>
      </c>
      <c r="C14" s="50" t="s">
        <v>74</v>
      </c>
      <c r="D14" s="51" t="s">
        <v>75</v>
      </c>
      <c r="E14" s="52">
        <v>511.7523</v>
      </c>
      <c r="F14" s="697">
        <v>0</v>
      </c>
      <c r="G14" s="53">
        <f>E14*F14</f>
        <v>0</v>
      </c>
      <c r="AB14" s="54">
        <v>1</v>
      </c>
      <c r="AC14" s="54">
        <v>1</v>
      </c>
      <c r="BA14" s="15">
        <v>0</v>
      </c>
    </row>
    <row r="15" spans="1:7" ht="15">
      <c r="A15" s="55"/>
      <c r="B15" s="56"/>
      <c r="C15" s="867" t="s">
        <v>76</v>
      </c>
      <c r="D15" s="868"/>
      <c r="E15" s="57">
        <v>0</v>
      </c>
      <c r="F15" s="58"/>
      <c r="G15" s="59"/>
    </row>
    <row r="16" spans="1:7" ht="15">
      <c r="A16" s="55"/>
      <c r="B16" s="56"/>
      <c r="C16" s="867" t="s">
        <v>77</v>
      </c>
      <c r="D16" s="868"/>
      <c r="E16" s="57">
        <v>7.0252</v>
      </c>
      <c r="F16" s="58"/>
      <c r="G16" s="59"/>
    </row>
    <row r="17" spans="1:7" ht="15">
      <c r="A17" s="55"/>
      <c r="B17" s="56"/>
      <c r="C17" s="867" t="s">
        <v>78</v>
      </c>
      <c r="D17" s="868"/>
      <c r="E17" s="57">
        <v>0.2939</v>
      </c>
      <c r="F17" s="58"/>
      <c r="G17" s="59"/>
    </row>
    <row r="18" spans="1:7" ht="15">
      <c r="A18" s="55"/>
      <c r="B18" s="56"/>
      <c r="C18" s="867" t="s">
        <v>79</v>
      </c>
      <c r="D18" s="868"/>
      <c r="E18" s="57">
        <v>1.4967</v>
      </c>
      <c r="F18" s="58"/>
      <c r="G18" s="59"/>
    </row>
    <row r="19" spans="1:7" ht="15">
      <c r="A19" s="55"/>
      <c r="B19" s="56"/>
      <c r="C19" s="867" t="s">
        <v>80</v>
      </c>
      <c r="D19" s="868"/>
      <c r="E19" s="57">
        <v>2.8768</v>
      </c>
      <c r="F19" s="58"/>
      <c r="G19" s="59"/>
    </row>
    <row r="20" spans="1:7" ht="15">
      <c r="A20" s="55"/>
      <c r="B20" s="56"/>
      <c r="C20" s="867" t="s">
        <v>81</v>
      </c>
      <c r="D20" s="868"/>
      <c r="E20" s="57">
        <v>1.3325</v>
      </c>
      <c r="F20" s="58"/>
      <c r="G20" s="59"/>
    </row>
    <row r="21" spans="1:7" ht="15">
      <c r="A21" s="55"/>
      <c r="B21" s="56"/>
      <c r="C21" s="867" t="s">
        <v>82</v>
      </c>
      <c r="D21" s="868"/>
      <c r="E21" s="57">
        <v>3.4383</v>
      </c>
      <c r="F21" s="58"/>
      <c r="G21" s="59"/>
    </row>
    <row r="22" spans="1:7" ht="15">
      <c r="A22" s="55"/>
      <c r="B22" s="56"/>
      <c r="C22" s="867" t="s">
        <v>83</v>
      </c>
      <c r="D22" s="868"/>
      <c r="E22" s="57">
        <v>10.02</v>
      </c>
      <c r="F22" s="58"/>
      <c r="G22" s="59"/>
    </row>
    <row r="23" spans="1:7" ht="15">
      <c r="A23" s="55"/>
      <c r="B23" s="56"/>
      <c r="C23" s="870" t="s">
        <v>84</v>
      </c>
      <c r="D23" s="868"/>
      <c r="E23" s="105">
        <v>26.4834</v>
      </c>
      <c r="F23" s="58"/>
      <c r="G23" s="59"/>
    </row>
    <row r="24" spans="1:7" ht="15">
      <c r="A24" s="55"/>
      <c r="B24" s="56"/>
      <c r="C24" s="867" t="s">
        <v>85</v>
      </c>
      <c r="D24" s="868"/>
      <c r="E24" s="57">
        <v>30.9778</v>
      </c>
      <c r="F24" s="58"/>
      <c r="G24" s="59"/>
    </row>
    <row r="25" spans="1:7" ht="15">
      <c r="A25" s="55"/>
      <c r="B25" s="56"/>
      <c r="C25" s="867" t="s">
        <v>86</v>
      </c>
      <c r="D25" s="868"/>
      <c r="E25" s="57">
        <v>1.74</v>
      </c>
      <c r="F25" s="58"/>
      <c r="G25" s="59"/>
    </row>
    <row r="26" spans="1:7" ht="15">
      <c r="A26" s="55"/>
      <c r="B26" s="56"/>
      <c r="C26" s="867" t="s">
        <v>87</v>
      </c>
      <c r="D26" s="868"/>
      <c r="E26" s="57">
        <v>33.2054</v>
      </c>
      <c r="F26" s="58"/>
      <c r="G26" s="59"/>
    </row>
    <row r="27" spans="1:7" ht="15">
      <c r="A27" s="55"/>
      <c r="B27" s="56"/>
      <c r="C27" s="867" t="s">
        <v>88</v>
      </c>
      <c r="D27" s="868"/>
      <c r="E27" s="57">
        <v>2.465</v>
      </c>
      <c r="F27" s="58"/>
      <c r="G27" s="59"/>
    </row>
    <row r="28" spans="1:7" ht="15">
      <c r="A28" s="55"/>
      <c r="B28" s="56"/>
      <c r="C28" s="867" t="s">
        <v>89</v>
      </c>
      <c r="D28" s="868"/>
      <c r="E28" s="57">
        <v>4.5182</v>
      </c>
      <c r="F28" s="58"/>
      <c r="G28" s="59"/>
    </row>
    <row r="29" spans="1:7" ht="15">
      <c r="A29" s="55"/>
      <c r="B29" s="56"/>
      <c r="C29" s="867" t="s">
        <v>90</v>
      </c>
      <c r="D29" s="868"/>
      <c r="E29" s="57">
        <v>5.2316</v>
      </c>
      <c r="F29" s="58"/>
      <c r="G29" s="59"/>
    </row>
    <row r="30" spans="1:7" ht="15">
      <c r="A30" s="55"/>
      <c r="B30" s="56"/>
      <c r="C30" s="867" t="s">
        <v>91</v>
      </c>
      <c r="D30" s="868"/>
      <c r="E30" s="57">
        <v>15.6117</v>
      </c>
      <c r="F30" s="58"/>
      <c r="G30" s="59"/>
    </row>
    <row r="31" spans="1:7" ht="15">
      <c r="A31" s="55"/>
      <c r="B31" s="56"/>
      <c r="C31" s="867" t="s">
        <v>92</v>
      </c>
      <c r="D31" s="868"/>
      <c r="E31" s="57">
        <v>100.3476</v>
      </c>
      <c r="F31" s="58"/>
      <c r="G31" s="59"/>
    </row>
    <row r="32" spans="1:7" ht="15">
      <c r="A32" s="55"/>
      <c r="B32" s="56"/>
      <c r="C32" s="867" t="s">
        <v>93</v>
      </c>
      <c r="D32" s="868"/>
      <c r="E32" s="57">
        <v>53.4827</v>
      </c>
      <c r="F32" s="58"/>
      <c r="G32" s="59"/>
    </row>
    <row r="33" spans="1:7" ht="15">
      <c r="A33" s="55"/>
      <c r="B33" s="56"/>
      <c r="C33" s="867" t="s">
        <v>94</v>
      </c>
      <c r="D33" s="868"/>
      <c r="E33" s="57">
        <v>209.6457</v>
      </c>
      <c r="F33" s="58"/>
      <c r="G33" s="59"/>
    </row>
    <row r="34" spans="1:7" ht="15">
      <c r="A34" s="55"/>
      <c r="B34" s="56"/>
      <c r="C34" s="867" t="s">
        <v>95</v>
      </c>
      <c r="D34" s="868"/>
      <c r="E34" s="57">
        <v>9.8487</v>
      </c>
      <c r="F34" s="58"/>
      <c r="G34" s="59"/>
    </row>
    <row r="35" spans="1:7" ht="15">
      <c r="A35" s="55"/>
      <c r="B35" s="56"/>
      <c r="C35" s="867" t="s">
        <v>96</v>
      </c>
      <c r="D35" s="868"/>
      <c r="E35" s="57">
        <v>18.1944</v>
      </c>
      <c r="F35" s="58"/>
      <c r="G35" s="59"/>
    </row>
    <row r="36" spans="1:7" ht="15">
      <c r="A36" s="55"/>
      <c r="B36" s="56"/>
      <c r="C36" s="870" t="s">
        <v>84</v>
      </c>
      <c r="D36" s="868"/>
      <c r="E36" s="105">
        <v>485.26879999999994</v>
      </c>
      <c r="F36" s="58"/>
      <c r="G36" s="59"/>
    </row>
    <row r="37" spans="1:53" ht="15">
      <c r="A37" s="48">
        <v>19</v>
      </c>
      <c r="B37" s="49" t="s">
        <v>97</v>
      </c>
      <c r="C37" s="50" t="s">
        <v>98</v>
      </c>
      <c r="D37" s="51" t="s">
        <v>75</v>
      </c>
      <c r="E37" s="52">
        <v>255.8761</v>
      </c>
      <c r="F37" s="697">
        <v>0</v>
      </c>
      <c r="G37" s="53">
        <f>E37*F37</f>
        <v>0</v>
      </c>
      <c r="AB37" s="54">
        <v>1</v>
      </c>
      <c r="AC37" s="54">
        <v>1</v>
      </c>
      <c r="BA37" s="15">
        <v>0</v>
      </c>
    </row>
    <row r="38" spans="1:7" ht="15">
      <c r="A38" s="55"/>
      <c r="B38" s="56"/>
      <c r="C38" s="867" t="s">
        <v>99</v>
      </c>
      <c r="D38" s="868"/>
      <c r="E38" s="57">
        <v>255.8761</v>
      </c>
      <c r="F38" s="58"/>
      <c r="G38" s="59"/>
    </row>
    <row r="39" spans="1:53" ht="15">
      <c r="A39" s="48">
        <v>20</v>
      </c>
      <c r="B39" s="49" t="s">
        <v>100</v>
      </c>
      <c r="C39" s="50" t="s">
        <v>101</v>
      </c>
      <c r="D39" s="51" t="s">
        <v>75</v>
      </c>
      <c r="E39" s="52">
        <v>3666.4798</v>
      </c>
      <c r="F39" s="697">
        <v>0</v>
      </c>
      <c r="G39" s="53">
        <f>E39*F39</f>
        <v>0</v>
      </c>
      <c r="AB39" s="54">
        <v>1</v>
      </c>
      <c r="AC39" s="54">
        <v>1</v>
      </c>
      <c r="BA39" s="15">
        <v>0</v>
      </c>
    </row>
    <row r="40" spans="1:7" ht="15">
      <c r="A40" s="55"/>
      <c r="B40" s="56"/>
      <c r="C40" s="867" t="s">
        <v>76</v>
      </c>
      <c r="D40" s="868"/>
      <c r="E40" s="57">
        <v>0</v>
      </c>
      <c r="F40" s="58"/>
      <c r="G40" s="59"/>
    </row>
    <row r="41" spans="1:7" ht="15">
      <c r="A41" s="55"/>
      <c r="B41" s="56"/>
      <c r="C41" s="867" t="s">
        <v>102</v>
      </c>
      <c r="D41" s="868"/>
      <c r="E41" s="57">
        <v>2.5186</v>
      </c>
      <c r="F41" s="58"/>
      <c r="G41" s="59"/>
    </row>
    <row r="42" spans="1:7" ht="15">
      <c r="A42" s="55"/>
      <c r="B42" s="56"/>
      <c r="C42" s="867" t="s">
        <v>103</v>
      </c>
      <c r="D42" s="868"/>
      <c r="E42" s="57">
        <v>0</v>
      </c>
      <c r="F42" s="58"/>
      <c r="G42" s="59"/>
    </row>
    <row r="43" spans="1:7" ht="15">
      <c r="A43" s="55"/>
      <c r="B43" s="56"/>
      <c r="C43" s="867" t="s">
        <v>104</v>
      </c>
      <c r="D43" s="868"/>
      <c r="E43" s="57">
        <v>252.6478</v>
      </c>
      <c r="F43" s="58"/>
      <c r="G43" s="59"/>
    </row>
    <row r="44" spans="1:7" ht="15">
      <c r="A44" s="55"/>
      <c r="B44" s="56"/>
      <c r="C44" s="867" t="s">
        <v>105</v>
      </c>
      <c r="D44" s="868"/>
      <c r="E44" s="57">
        <v>2.0496</v>
      </c>
      <c r="F44" s="58"/>
      <c r="G44" s="59"/>
    </row>
    <row r="45" spans="1:7" ht="15">
      <c r="A45" s="55"/>
      <c r="B45" s="56"/>
      <c r="C45" s="867" t="s">
        <v>106</v>
      </c>
      <c r="D45" s="868"/>
      <c r="E45" s="57">
        <v>8.5936</v>
      </c>
      <c r="F45" s="58"/>
      <c r="G45" s="59"/>
    </row>
    <row r="46" spans="1:7" ht="15">
      <c r="A46" s="55"/>
      <c r="B46" s="56"/>
      <c r="C46" s="867" t="s">
        <v>107</v>
      </c>
      <c r="D46" s="868"/>
      <c r="E46" s="57">
        <v>13.42</v>
      </c>
      <c r="F46" s="58"/>
      <c r="G46" s="59"/>
    </row>
    <row r="47" spans="1:7" ht="15">
      <c r="A47" s="55"/>
      <c r="B47" s="56"/>
      <c r="C47" s="867" t="s">
        <v>108</v>
      </c>
      <c r="D47" s="868"/>
      <c r="E47" s="57">
        <v>0.3483</v>
      </c>
      <c r="F47" s="58"/>
      <c r="G47" s="59"/>
    </row>
    <row r="48" spans="1:7" ht="15">
      <c r="A48" s="55"/>
      <c r="B48" s="56"/>
      <c r="C48" s="870" t="s">
        <v>84</v>
      </c>
      <c r="D48" s="868"/>
      <c r="E48" s="105">
        <v>279.5779</v>
      </c>
      <c r="F48" s="58"/>
      <c r="G48" s="59"/>
    </row>
    <row r="49" spans="1:7" ht="15">
      <c r="A49" s="55"/>
      <c r="B49" s="56"/>
      <c r="C49" s="867" t="s">
        <v>109</v>
      </c>
      <c r="D49" s="868"/>
      <c r="E49" s="57">
        <v>0</v>
      </c>
      <c r="F49" s="58"/>
      <c r="G49" s="59"/>
    </row>
    <row r="50" spans="1:7" ht="15">
      <c r="A50" s="55"/>
      <c r="B50" s="56"/>
      <c r="C50" s="867" t="s">
        <v>110</v>
      </c>
      <c r="D50" s="868"/>
      <c r="E50" s="57">
        <v>0</v>
      </c>
      <c r="F50" s="58"/>
      <c r="G50" s="59"/>
    </row>
    <row r="51" spans="1:7" ht="15">
      <c r="A51" s="55"/>
      <c r="B51" s="56"/>
      <c r="C51" s="867" t="s">
        <v>111</v>
      </c>
      <c r="D51" s="868"/>
      <c r="E51" s="57">
        <v>66.3258</v>
      </c>
      <c r="F51" s="58"/>
      <c r="G51" s="59"/>
    </row>
    <row r="52" spans="1:7" ht="15">
      <c r="A52" s="55"/>
      <c r="B52" s="56"/>
      <c r="C52" s="867" t="s">
        <v>112</v>
      </c>
      <c r="D52" s="868"/>
      <c r="E52" s="57">
        <v>129.5348</v>
      </c>
      <c r="F52" s="58"/>
      <c r="G52" s="59"/>
    </row>
    <row r="53" spans="1:7" ht="15">
      <c r="A53" s="55"/>
      <c r="B53" s="56"/>
      <c r="C53" s="867" t="s">
        <v>113</v>
      </c>
      <c r="D53" s="868"/>
      <c r="E53" s="57">
        <v>3119.2552</v>
      </c>
      <c r="F53" s="58"/>
      <c r="G53" s="59"/>
    </row>
    <row r="54" spans="1:7" ht="15">
      <c r="A54" s="55"/>
      <c r="B54" s="56"/>
      <c r="C54" s="867" t="s">
        <v>114</v>
      </c>
      <c r="D54" s="868"/>
      <c r="E54" s="57">
        <v>-3.1718</v>
      </c>
      <c r="F54" s="58"/>
      <c r="G54" s="59"/>
    </row>
    <row r="55" spans="1:7" ht="15">
      <c r="A55" s="55"/>
      <c r="B55" s="56"/>
      <c r="C55" s="867" t="s">
        <v>115</v>
      </c>
      <c r="D55" s="868"/>
      <c r="E55" s="57">
        <v>0</v>
      </c>
      <c r="F55" s="58"/>
      <c r="G55" s="59"/>
    </row>
    <row r="56" spans="1:7" ht="15">
      <c r="A56" s="55"/>
      <c r="B56" s="56"/>
      <c r="C56" s="867" t="s">
        <v>116</v>
      </c>
      <c r="D56" s="868"/>
      <c r="E56" s="57">
        <v>4.1853</v>
      </c>
      <c r="F56" s="58"/>
      <c r="G56" s="59"/>
    </row>
    <row r="57" spans="1:7" ht="15">
      <c r="A57" s="55"/>
      <c r="B57" s="56"/>
      <c r="C57" s="867" t="s">
        <v>117</v>
      </c>
      <c r="D57" s="868"/>
      <c r="E57" s="57">
        <v>2.8195</v>
      </c>
      <c r="F57" s="58"/>
      <c r="G57" s="59"/>
    </row>
    <row r="58" spans="1:7" ht="15">
      <c r="A58" s="55"/>
      <c r="B58" s="56"/>
      <c r="C58" s="867" t="s">
        <v>118</v>
      </c>
      <c r="D58" s="868"/>
      <c r="E58" s="57">
        <v>49.7985</v>
      </c>
      <c r="F58" s="58"/>
      <c r="G58" s="59"/>
    </row>
    <row r="59" spans="1:7" ht="15">
      <c r="A59" s="55"/>
      <c r="B59" s="56"/>
      <c r="C59" s="867" t="s">
        <v>119</v>
      </c>
      <c r="D59" s="868"/>
      <c r="E59" s="57">
        <v>18.1545</v>
      </c>
      <c r="F59" s="58"/>
      <c r="G59" s="59"/>
    </row>
    <row r="60" spans="1:7" ht="15">
      <c r="A60" s="55"/>
      <c r="B60" s="56"/>
      <c r="C60" s="870" t="s">
        <v>84</v>
      </c>
      <c r="D60" s="868"/>
      <c r="E60" s="105">
        <v>3386.9018</v>
      </c>
      <c r="F60" s="58"/>
      <c r="G60" s="59"/>
    </row>
    <row r="61" spans="1:53" ht="15">
      <c r="A61" s="48">
        <v>21</v>
      </c>
      <c r="B61" s="49" t="s">
        <v>120</v>
      </c>
      <c r="C61" s="50" t="s">
        <v>121</v>
      </c>
      <c r="D61" s="51" t="s">
        <v>75</v>
      </c>
      <c r="E61" s="52">
        <v>1833.2399</v>
      </c>
      <c r="F61" s="697">
        <v>0</v>
      </c>
      <c r="G61" s="53">
        <f>E61*F61</f>
        <v>0</v>
      </c>
      <c r="AB61" s="54">
        <v>1</v>
      </c>
      <c r="AC61" s="54">
        <v>1</v>
      </c>
      <c r="BA61" s="15">
        <v>0</v>
      </c>
    </row>
    <row r="62" spans="1:7" ht="15">
      <c r="A62" s="55"/>
      <c r="B62" s="56"/>
      <c r="C62" s="867" t="s">
        <v>122</v>
      </c>
      <c r="D62" s="868"/>
      <c r="E62" s="57">
        <v>1833.2399</v>
      </c>
      <c r="F62" s="58"/>
      <c r="G62" s="59"/>
    </row>
    <row r="63" spans="1:53" ht="15">
      <c r="A63" s="48">
        <v>22</v>
      </c>
      <c r="B63" s="49" t="s">
        <v>123</v>
      </c>
      <c r="C63" s="50" t="s">
        <v>124</v>
      </c>
      <c r="D63" s="51" t="s">
        <v>75</v>
      </c>
      <c r="E63" s="52">
        <v>3.3975</v>
      </c>
      <c r="F63" s="697">
        <v>0</v>
      </c>
      <c r="G63" s="53">
        <f>E63*F63</f>
        <v>0</v>
      </c>
      <c r="AB63" s="54">
        <v>1</v>
      </c>
      <c r="AC63" s="54">
        <v>1</v>
      </c>
      <c r="BA63" s="15">
        <v>0</v>
      </c>
    </row>
    <row r="64" spans="1:7" ht="15">
      <c r="A64" s="55"/>
      <c r="B64" s="56"/>
      <c r="C64" s="867" t="s">
        <v>76</v>
      </c>
      <c r="D64" s="868"/>
      <c r="E64" s="57">
        <v>0</v>
      </c>
      <c r="F64" s="58"/>
      <c r="G64" s="59"/>
    </row>
    <row r="65" spans="1:7" ht="15">
      <c r="A65" s="55"/>
      <c r="B65" s="56"/>
      <c r="C65" s="867" t="s">
        <v>125</v>
      </c>
      <c r="D65" s="868"/>
      <c r="E65" s="57">
        <v>3.3975</v>
      </c>
      <c r="F65" s="58"/>
      <c r="G65" s="59"/>
    </row>
    <row r="66" spans="1:53" ht="15">
      <c r="A66" s="48">
        <v>23</v>
      </c>
      <c r="B66" s="49" t="s">
        <v>126</v>
      </c>
      <c r="C66" s="50" t="s">
        <v>127</v>
      </c>
      <c r="D66" s="51" t="s">
        <v>75</v>
      </c>
      <c r="E66" s="52">
        <v>1.6987</v>
      </c>
      <c r="F66" s="697">
        <v>0</v>
      </c>
      <c r="G66" s="53">
        <f>E66*F66</f>
        <v>0</v>
      </c>
      <c r="AB66" s="54">
        <v>1</v>
      </c>
      <c r="AC66" s="54">
        <v>1</v>
      </c>
      <c r="BA66" s="15">
        <v>0</v>
      </c>
    </row>
    <row r="67" spans="1:7" ht="15">
      <c r="A67" s="55"/>
      <c r="B67" s="56"/>
      <c r="C67" s="867" t="s">
        <v>128</v>
      </c>
      <c r="D67" s="868"/>
      <c r="E67" s="57">
        <v>1.6987</v>
      </c>
      <c r="F67" s="58"/>
      <c r="G67" s="59"/>
    </row>
    <row r="68" spans="1:53" ht="15">
      <c r="A68" s="48">
        <v>24</v>
      </c>
      <c r="B68" s="49" t="s">
        <v>129</v>
      </c>
      <c r="C68" s="50" t="s">
        <v>130</v>
      </c>
      <c r="D68" s="51" t="s">
        <v>75</v>
      </c>
      <c r="E68" s="52">
        <v>492.2519</v>
      </c>
      <c r="F68" s="697">
        <v>0</v>
      </c>
      <c r="G68" s="53">
        <f>E68*F68</f>
        <v>0</v>
      </c>
      <c r="AB68" s="54">
        <v>1</v>
      </c>
      <c r="AC68" s="54">
        <v>1</v>
      </c>
      <c r="BA68" s="15">
        <v>0</v>
      </c>
    </row>
    <row r="69" spans="1:7" ht="15">
      <c r="A69" s="55"/>
      <c r="B69" s="56"/>
      <c r="C69" s="867" t="s">
        <v>76</v>
      </c>
      <c r="D69" s="868"/>
      <c r="E69" s="57">
        <v>0</v>
      </c>
      <c r="F69" s="58"/>
      <c r="G69" s="59"/>
    </row>
    <row r="70" spans="1:7" ht="15">
      <c r="A70" s="55"/>
      <c r="B70" s="56"/>
      <c r="C70" s="867" t="s">
        <v>131</v>
      </c>
      <c r="D70" s="868"/>
      <c r="E70" s="57">
        <v>117.0731</v>
      </c>
      <c r="F70" s="58"/>
      <c r="G70" s="59"/>
    </row>
    <row r="71" spans="1:7" ht="15">
      <c r="A71" s="55"/>
      <c r="B71" s="56"/>
      <c r="C71" s="867" t="s">
        <v>132</v>
      </c>
      <c r="D71" s="868"/>
      <c r="E71" s="57">
        <v>9.9094</v>
      </c>
      <c r="F71" s="58"/>
      <c r="G71" s="59"/>
    </row>
    <row r="72" spans="1:7" ht="15">
      <c r="A72" s="55"/>
      <c r="B72" s="56"/>
      <c r="C72" s="867" t="s">
        <v>133</v>
      </c>
      <c r="D72" s="868"/>
      <c r="E72" s="57">
        <v>14.4102</v>
      </c>
      <c r="F72" s="58"/>
      <c r="G72" s="59"/>
    </row>
    <row r="73" spans="1:7" ht="15">
      <c r="A73" s="55"/>
      <c r="B73" s="56"/>
      <c r="C73" s="867" t="s">
        <v>134</v>
      </c>
      <c r="D73" s="868"/>
      <c r="E73" s="57">
        <v>1.6625</v>
      </c>
      <c r="F73" s="58"/>
      <c r="G73" s="59"/>
    </row>
    <row r="74" spans="1:7" ht="15">
      <c r="A74" s="55"/>
      <c r="B74" s="56"/>
      <c r="C74" s="867" t="s">
        <v>135</v>
      </c>
      <c r="D74" s="868"/>
      <c r="E74" s="57">
        <v>66.7139</v>
      </c>
      <c r="F74" s="58"/>
      <c r="G74" s="59"/>
    </row>
    <row r="75" spans="1:7" ht="15">
      <c r="A75" s="55"/>
      <c r="B75" s="56"/>
      <c r="C75" s="867" t="s">
        <v>136</v>
      </c>
      <c r="D75" s="868"/>
      <c r="E75" s="57">
        <v>16.3647</v>
      </c>
      <c r="F75" s="58"/>
      <c r="G75" s="59"/>
    </row>
    <row r="76" spans="1:7" ht="15">
      <c r="A76" s="55"/>
      <c r="B76" s="56"/>
      <c r="C76" s="867" t="s">
        <v>137</v>
      </c>
      <c r="D76" s="868"/>
      <c r="E76" s="57">
        <v>102.521</v>
      </c>
      <c r="F76" s="58"/>
      <c r="G76" s="59"/>
    </row>
    <row r="77" spans="1:7" ht="15">
      <c r="A77" s="55"/>
      <c r="B77" s="56"/>
      <c r="C77" s="867" t="s">
        <v>138</v>
      </c>
      <c r="D77" s="868"/>
      <c r="E77" s="57">
        <v>2.8262</v>
      </c>
      <c r="F77" s="58"/>
      <c r="G77" s="59"/>
    </row>
    <row r="78" spans="1:7" ht="15">
      <c r="A78" s="55"/>
      <c r="B78" s="56"/>
      <c r="C78" s="867" t="s">
        <v>139</v>
      </c>
      <c r="D78" s="868"/>
      <c r="E78" s="57">
        <v>78.1888</v>
      </c>
      <c r="F78" s="58"/>
      <c r="G78" s="59"/>
    </row>
    <row r="79" spans="1:7" ht="15">
      <c r="A79" s="55"/>
      <c r="B79" s="56"/>
      <c r="C79" s="867" t="s">
        <v>140</v>
      </c>
      <c r="D79" s="868"/>
      <c r="E79" s="57">
        <v>3.3089</v>
      </c>
      <c r="F79" s="58"/>
      <c r="G79" s="59"/>
    </row>
    <row r="80" spans="1:7" ht="15">
      <c r="A80" s="55"/>
      <c r="B80" s="56"/>
      <c r="C80" s="867" t="s">
        <v>141</v>
      </c>
      <c r="D80" s="868"/>
      <c r="E80" s="57">
        <v>0.6705</v>
      </c>
      <c r="F80" s="58"/>
      <c r="G80" s="59"/>
    </row>
    <row r="81" spans="1:7" ht="15">
      <c r="A81" s="55"/>
      <c r="B81" s="56"/>
      <c r="C81" s="867" t="s">
        <v>142</v>
      </c>
      <c r="D81" s="868"/>
      <c r="E81" s="57">
        <v>0.5098</v>
      </c>
      <c r="F81" s="58"/>
      <c r="G81" s="59"/>
    </row>
    <row r="82" spans="1:7" ht="15">
      <c r="A82" s="55"/>
      <c r="B82" s="56"/>
      <c r="C82" s="867" t="s">
        <v>143</v>
      </c>
      <c r="D82" s="868"/>
      <c r="E82" s="57">
        <v>2.754</v>
      </c>
      <c r="F82" s="58"/>
      <c r="G82" s="59"/>
    </row>
    <row r="83" spans="1:7" ht="15">
      <c r="A83" s="55"/>
      <c r="B83" s="56"/>
      <c r="C83" s="867" t="s">
        <v>144</v>
      </c>
      <c r="D83" s="868"/>
      <c r="E83" s="57">
        <v>0.4131</v>
      </c>
      <c r="F83" s="58"/>
      <c r="G83" s="59"/>
    </row>
    <row r="84" spans="1:7" ht="15">
      <c r="A84" s="55"/>
      <c r="B84" s="56"/>
      <c r="C84" s="867" t="s">
        <v>145</v>
      </c>
      <c r="D84" s="868"/>
      <c r="E84" s="57">
        <v>1.0455</v>
      </c>
      <c r="F84" s="58"/>
      <c r="G84" s="59"/>
    </row>
    <row r="85" spans="1:7" ht="15">
      <c r="A85" s="55"/>
      <c r="B85" s="56"/>
      <c r="C85" s="867" t="s">
        <v>146</v>
      </c>
      <c r="D85" s="868"/>
      <c r="E85" s="57">
        <v>0.874</v>
      </c>
      <c r="F85" s="58"/>
      <c r="G85" s="59"/>
    </row>
    <row r="86" spans="1:7" ht="15">
      <c r="A86" s="55"/>
      <c r="B86" s="56"/>
      <c r="C86" s="867" t="s">
        <v>147</v>
      </c>
      <c r="D86" s="868"/>
      <c r="E86" s="57">
        <v>0.345</v>
      </c>
      <c r="F86" s="58"/>
      <c r="G86" s="59"/>
    </row>
    <row r="87" spans="1:7" ht="15">
      <c r="A87" s="55"/>
      <c r="B87" s="56"/>
      <c r="C87" s="867" t="s">
        <v>148</v>
      </c>
      <c r="D87" s="868"/>
      <c r="E87" s="57">
        <v>2.8429</v>
      </c>
      <c r="F87" s="58"/>
      <c r="G87" s="59"/>
    </row>
    <row r="88" spans="1:7" ht="15">
      <c r="A88" s="55"/>
      <c r="B88" s="56"/>
      <c r="C88" s="867" t="s">
        <v>149</v>
      </c>
      <c r="D88" s="868"/>
      <c r="E88" s="57">
        <v>16.7879</v>
      </c>
      <c r="F88" s="58"/>
      <c r="G88" s="59"/>
    </row>
    <row r="89" spans="1:7" ht="15">
      <c r="A89" s="55"/>
      <c r="B89" s="56"/>
      <c r="C89" s="867" t="s">
        <v>150</v>
      </c>
      <c r="D89" s="868"/>
      <c r="E89" s="57">
        <v>10.556</v>
      </c>
      <c r="F89" s="58"/>
      <c r="G89" s="59"/>
    </row>
    <row r="90" spans="1:7" ht="15">
      <c r="A90" s="55"/>
      <c r="B90" s="56"/>
      <c r="C90" s="867" t="s">
        <v>151</v>
      </c>
      <c r="D90" s="868"/>
      <c r="E90" s="57">
        <v>5.34</v>
      </c>
      <c r="F90" s="58"/>
      <c r="G90" s="59"/>
    </row>
    <row r="91" spans="1:7" ht="15">
      <c r="A91" s="55"/>
      <c r="B91" s="56"/>
      <c r="C91" s="867" t="s">
        <v>152</v>
      </c>
      <c r="D91" s="868"/>
      <c r="E91" s="57">
        <v>3.12</v>
      </c>
      <c r="F91" s="58"/>
      <c r="G91" s="59"/>
    </row>
    <row r="92" spans="1:7" ht="15">
      <c r="A92" s="55"/>
      <c r="B92" s="56"/>
      <c r="C92" s="867" t="s">
        <v>153</v>
      </c>
      <c r="D92" s="868"/>
      <c r="E92" s="57">
        <v>1.6644</v>
      </c>
      <c r="F92" s="58"/>
      <c r="G92" s="59"/>
    </row>
    <row r="93" spans="1:7" ht="15">
      <c r="A93" s="55"/>
      <c r="B93" s="56"/>
      <c r="C93" s="867" t="s">
        <v>154</v>
      </c>
      <c r="D93" s="868"/>
      <c r="E93" s="57">
        <v>0</v>
      </c>
      <c r="F93" s="58"/>
      <c r="G93" s="59"/>
    </row>
    <row r="94" spans="1:7" ht="15">
      <c r="A94" s="55"/>
      <c r="B94" s="56"/>
      <c r="C94" s="867" t="s">
        <v>155</v>
      </c>
      <c r="D94" s="868"/>
      <c r="E94" s="57">
        <v>4.0212</v>
      </c>
      <c r="F94" s="58"/>
      <c r="G94" s="59"/>
    </row>
    <row r="95" spans="1:7" ht="15">
      <c r="A95" s="55"/>
      <c r="B95" s="56"/>
      <c r="C95" s="867" t="s">
        <v>156</v>
      </c>
      <c r="D95" s="868"/>
      <c r="E95" s="57">
        <v>0.45</v>
      </c>
      <c r="F95" s="58"/>
      <c r="G95" s="59"/>
    </row>
    <row r="96" spans="1:7" ht="15">
      <c r="A96" s="55"/>
      <c r="B96" s="56"/>
      <c r="C96" s="867" t="s">
        <v>157</v>
      </c>
      <c r="D96" s="868"/>
      <c r="E96" s="57">
        <v>11.919</v>
      </c>
      <c r="F96" s="58"/>
      <c r="G96" s="59"/>
    </row>
    <row r="97" spans="1:7" ht="15">
      <c r="A97" s="55"/>
      <c r="B97" s="56"/>
      <c r="C97" s="867" t="s">
        <v>158</v>
      </c>
      <c r="D97" s="868"/>
      <c r="E97" s="57">
        <v>15.96</v>
      </c>
      <c r="F97" s="58"/>
      <c r="G97" s="59"/>
    </row>
    <row r="98" spans="1:53" ht="15">
      <c r="A98" s="48">
        <v>25</v>
      </c>
      <c r="B98" s="49" t="s">
        <v>159</v>
      </c>
      <c r="C98" s="50" t="s">
        <v>160</v>
      </c>
      <c r="D98" s="51" t="s">
        <v>75</v>
      </c>
      <c r="E98" s="52">
        <v>246.1259</v>
      </c>
      <c r="F98" s="697">
        <v>0</v>
      </c>
      <c r="G98" s="53">
        <f>E98*F98</f>
        <v>0</v>
      </c>
      <c r="AB98" s="54">
        <v>1</v>
      </c>
      <c r="AC98" s="54">
        <v>1</v>
      </c>
      <c r="BA98" s="15">
        <v>0</v>
      </c>
    </row>
    <row r="99" spans="1:7" ht="15">
      <c r="A99" s="55"/>
      <c r="B99" s="56"/>
      <c r="C99" s="867" t="s">
        <v>161</v>
      </c>
      <c r="D99" s="868"/>
      <c r="E99" s="57">
        <v>246.1259</v>
      </c>
      <c r="F99" s="58"/>
      <c r="G99" s="59"/>
    </row>
    <row r="100" spans="1:53" ht="15">
      <c r="A100" s="48">
        <v>26</v>
      </c>
      <c r="B100" s="49" t="s">
        <v>162</v>
      </c>
      <c r="C100" s="50" t="s">
        <v>163</v>
      </c>
      <c r="D100" s="51" t="s">
        <v>75</v>
      </c>
      <c r="E100" s="52">
        <v>12.5793</v>
      </c>
      <c r="F100" s="697">
        <v>0</v>
      </c>
      <c r="G100" s="53">
        <f>E100*F100</f>
        <v>0</v>
      </c>
      <c r="AB100" s="54">
        <v>1</v>
      </c>
      <c r="AC100" s="54">
        <v>1</v>
      </c>
      <c r="BA100" s="15">
        <v>0</v>
      </c>
    </row>
    <row r="101" spans="1:7" ht="15">
      <c r="A101" s="55"/>
      <c r="B101" s="56"/>
      <c r="C101" s="867" t="s">
        <v>164</v>
      </c>
      <c r="D101" s="868"/>
      <c r="E101" s="57">
        <v>9.1818</v>
      </c>
      <c r="F101" s="58"/>
      <c r="G101" s="59"/>
    </row>
    <row r="102" spans="1:7" ht="15">
      <c r="A102" s="55"/>
      <c r="B102" s="56"/>
      <c r="C102" s="867" t="s">
        <v>165</v>
      </c>
      <c r="D102" s="868"/>
      <c r="E102" s="57">
        <v>3.3975</v>
      </c>
      <c r="F102" s="58"/>
      <c r="G102" s="59"/>
    </row>
    <row r="103" spans="1:53" ht="15">
      <c r="A103" s="48">
        <v>27</v>
      </c>
      <c r="B103" s="49" t="s">
        <v>166</v>
      </c>
      <c r="C103" s="50" t="s">
        <v>167</v>
      </c>
      <c r="D103" s="51" t="s">
        <v>75</v>
      </c>
      <c r="E103" s="52">
        <v>541.7905</v>
      </c>
      <c r="F103" s="697">
        <v>0</v>
      </c>
      <c r="G103" s="53">
        <f>E103*F103</f>
        <v>0</v>
      </c>
      <c r="AB103" s="54">
        <v>1</v>
      </c>
      <c r="AC103" s="54">
        <v>1</v>
      </c>
      <c r="BA103" s="15">
        <v>0</v>
      </c>
    </row>
    <row r="104" spans="1:7" ht="15">
      <c r="A104" s="55"/>
      <c r="B104" s="56"/>
      <c r="C104" s="867" t="s">
        <v>168</v>
      </c>
      <c r="D104" s="868"/>
      <c r="E104" s="57">
        <v>271.0519</v>
      </c>
      <c r="F104" s="58"/>
      <c r="G104" s="59"/>
    </row>
    <row r="105" spans="1:7" ht="15">
      <c r="A105" s="55"/>
      <c r="B105" s="56"/>
      <c r="C105" s="867" t="s">
        <v>169</v>
      </c>
      <c r="D105" s="868"/>
      <c r="E105" s="57">
        <v>270.7385</v>
      </c>
      <c r="F105" s="58"/>
      <c r="G105" s="59"/>
    </row>
    <row r="106" spans="1:53" ht="15">
      <c r="A106" s="48">
        <v>28</v>
      </c>
      <c r="B106" s="49" t="s">
        <v>170</v>
      </c>
      <c r="C106" s="50" t="s">
        <v>171</v>
      </c>
      <c r="D106" s="51" t="s">
        <v>75</v>
      </c>
      <c r="E106" s="52">
        <v>1044.2433</v>
      </c>
      <c r="F106" s="697">
        <v>0</v>
      </c>
      <c r="G106" s="53">
        <f>E106*F106</f>
        <v>0</v>
      </c>
      <c r="AB106" s="54">
        <v>1</v>
      </c>
      <c r="AC106" s="54">
        <v>1</v>
      </c>
      <c r="BA106" s="15">
        <v>0</v>
      </c>
    </row>
    <row r="107" spans="1:7" ht="15">
      <c r="A107" s="55"/>
      <c r="B107" s="56"/>
      <c r="C107" s="867" t="s">
        <v>172</v>
      </c>
      <c r="D107" s="868"/>
      <c r="E107" s="57">
        <v>1044.2433</v>
      </c>
      <c r="F107" s="58"/>
      <c r="G107" s="59"/>
    </row>
    <row r="108" spans="1:53" ht="15">
      <c r="A108" s="48">
        <v>29</v>
      </c>
      <c r="B108" s="49" t="s">
        <v>173</v>
      </c>
      <c r="C108" s="50" t="s">
        <v>174</v>
      </c>
      <c r="D108" s="51" t="s">
        <v>75</v>
      </c>
      <c r="E108" s="52">
        <v>4412.8207</v>
      </c>
      <c r="F108" s="697">
        <v>0</v>
      </c>
      <c r="G108" s="53">
        <f>E108*F108</f>
        <v>0</v>
      </c>
      <c r="AB108" s="54">
        <v>1</v>
      </c>
      <c r="AC108" s="54">
        <v>1</v>
      </c>
      <c r="BA108" s="15">
        <v>0</v>
      </c>
    </row>
    <row r="109" spans="1:7" ht="15">
      <c r="A109" s="55"/>
      <c r="B109" s="56"/>
      <c r="C109" s="867" t="s">
        <v>175</v>
      </c>
      <c r="D109" s="868"/>
      <c r="E109" s="57">
        <v>4673.8815</v>
      </c>
      <c r="F109" s="58"/>
      <c r="G109" s="59"/>
    </row>
    <row r="110" spans="1:7" ht="15">
      <c r="A110" s="55"/>
      <c r="B110" s="56"/>
      <c r="C110" s="867" t="s">
        <v>176</v>
      </c>
      <c r="D110" s="868"/>
      <c r="E110" s="57">
        <v>-522.1217</v>
      </c>
      <c r="F110" s="58"/>
      <c r="G110" s="59"/>
    </row>
    <row r="111" spans="1:7" ht="15">
      <c r="A111" s="55"/>
      <c r="B111" s="56"/>
      <c r="C111" s="870" t="s">
        <v>84</v>
      </c>
      <c r="D111" s="868"/>
      <c r="E111" s="105">
        <v>4151.759800000001</v>
      </c>
      <c r="F111" s="58"/>
      <c r="G111" s="59"/>
    </row>
    <row r="112" spans="1:7" ht="15">
      <c r="A112" s="55"/>
      <c r="B112" s="56"/>
      <c r="C112" s="867" t="s">
        <v>177</v>
      </c>
      <c r="D112" s="868"/>
      <c r="E112" s="57">
        <v>261.0608</v>
      </c>
      <c r="F112" s="58"/>
      <c r="G112" s="59"/>
    </row>
    <row r="113" spans="1:53" ht="15">
      <c r="A113" s="48">
        <v>30</v>
      </c>
      <c r="B113" s="49" t="s">
        <v>178</v>
      </c>
      <c r="C113" s="50" t="s">
        <v>179</v>
      </c>
      <c r="D113" s="51" t="s">
        <v>75</v>
      </c>
      <c r="E113" s="52">
        <v>783.1825</v>
      </c>
      <c r="F113" s="697">
        <v>0</v>
      </c>
      <c r="G113" s="53">
        <f>E113*F113</f>
        <v>0</v>
      </c>
      <c r="AB113" s="54">
        <v>1</v>
      </c>
      <c r="AC113" s="54">
        <v>1</v>
      </c>
      <c r="BA113" s="15">
        <v>0</v>
      </c>
    </row>
    <row r="114" spans="1:7" ht="15">
      <c r="A114" s="55"/>
      <c r="B114" s="56"/>
      <c r="C114" s="867" t="s">
        <v>180</v>
      </c>
      <c r="D114" s="868"/>
      <c r="E114" s="57">
        <v>522.1217</v>
      </c>
      <c r="F114" s="58"/>
      <c r="G114" s="59"/>
    </row>
    <row r="115" spans="1:7" ht="15">
      <c r="A115" s="55"/>
      <c r="B115" s="56"/>
      <c r="C115" s="867" t="s">
        <v>181</v>
      </c>
      <c r="D115" s="868"/>
      <c r="E115" s="57">
        <v>261.0608</v>
      </c>
      <c r="F115" s="58"/>
      <c r="G115" s="59"/>
    </row>
    <row r="116" spans="1:53" ht="15">
      <c r="A116" s="48">
        <v>31</v>
      </c>
      <c r="B116" s="49" t="s">
        <v>182</v>
      </c>
      <c r="C116" s="50" t="s">
        <v>183</v>
      </c>
      <c r="D116" s="51" t="s">
        <v>75</v>
      </c>
      <c r="E116" s="52">
        <v>4673.8815</v>
      </c>
      <c r="F116" s="697">
        <v>0</v>
      </c>
      <c r="G116" s="53">
        <f>E116*F116</f>
        <v>0</v>
      </c>
      <c r="AB116" s="54">
        <v>1</v>
      </c>
      <c r="AC116" s="54">
        <v>1</v>
      </c>
      <c r="BA116" s="15">
        <v>0</v>
      </c>
    </row>
    <row r="117" spans="1:7" ht="15">
      <c r="A117" s="55"/>
      <c r="B117" s="56"/>
      <c r="C117" s="867" t="s">
        <v>184</v>
      </c>
      <c r="D117" s="868"/>
      <c r="E117" s="57">
        <v>0</v>
      </c>
      <c r="F117" s="58"/>
      <c r="G117" s="59"/>
    </row>
    <row r="118" spans="1:7" ht="15">
      <c r="A118" s="55"/>
      <c r="B118" s="56"/>
      <c r="C118" s="867" t="s">
        <v>175</v>
      </c>
      <c r="D118" s="868"/>
      <c r="E118" s="57">
        <v>4673.8815</v>
      </c>
      <c r="F118" s="58"/>
      <c r="G118" s="59"/>
    </row>
    <row r="119" spans="1:53" ht="15">
      <c r="A119" s="48">
        <v>32</v>
      </c>
      <c r="B119" s="49" t="s">
        <v>185</v>
      </c>
      <c r="C119" s="50" t="s">
        <v>186</v>
      </c>
      <c r="D119" s="51" t="s">
        <v>75</v>
      </c>
      <c r="E119" s="52">
        <v>783.1825</v>
      </c>
      <c r="F119" s="697">
        <v>0</v>
      </c>
      <c r="G119" s="53">
        <f>E119*F119</f>
        <v>0</v>
      </c>
      <c r="AB119" s="54">
        <v>1</v>
      </c>
      <c r="AC119" s="54">
        <v>1</v>
      </c>
      <c r="BA119" s="15">
        <v>0</v>
      </c>
    </row>
    <row r="120" spans="1:7" ht="15">
      <c r="A120" s="55"/>
      <c r="B120" s="56"/>
      <c r="C120" s="867" t="s">
        <v>187</v>
      </c>
      <c r="D120" s="868"/>
      <c r="E120" s="57">
        <v>0</v>
      </c>
      <c r="F120" s="58"/>
      <c r="G120" s="59"/>
    </row>
    <row r="121" spans="1:7" ht="15">
      <c r="A121" s="55"/>
      <c r="B121" s="56"/>
      <c r="C121" s="867" t="s">
        <v>188</v>
      </c>
      <c r="D121" s="868"/>
      <c r="E121" s="57">
        <v>0</v>
      </c>
      <c r="F121" s="58"/>
      <c r="G121" s="59"/>
    </row>
    <row r="122" spans="1:7" ht="15">
      <c r="A122" s="55"/>
      <c r="B122" s="56"/>
      <c r="C122" s="867" t="s">
        <v>189</v>
      </c>
      <c r="D122" s="868"/>
      <c r="E122" s="57">
        <v>21.2105</v>
      </c>
      <c r="F122" s="58"/>
      <c r="G122" s="59"/>
    </row>
    <row r="123" spans="1:7" ht="15">
      <c r="A123" s="55"/>
      <c r="B123" s="56"/>
      <c r="C123" s="867" t="s">
        <v>190</v>
      </c>
      <c r="D123" s="868"/>
      <c r="E123" s="57">
        <v>107.9133</v>
      </c>
      <c r="F123" s="58"/>
      <c r="G123" s="59"/>
    </row>
    <row r="124" spans="1:7" ht="15">
      <c r="A124" s="55"/>
      <c r="B124" s="56"/>
      <c r="C124" s="867" t="s">
        <v>191</v>
      </c>
      <c r="D124" s="868"/>
      <c r="E124" s="57">
        <v>203.9644</v>
      </c>
      <c r="F124" s="58"/>
      <c r="G124" s="59"/>
    </row>
    <row r="125" spans="1:7" ht="15">
      <c r="A125" s="55"/>
      <c r="B125" s="56"/>
      <c r="C125" s="867" t="s">
        <v>192</v>
      </c>
      <c r="D125" s="868"/>
      <c r="E125" s="57">
        <v>0</v>
      </c>
      <c r="F125" s="58"/>
      <c r="G125" s="59"/>
    </row>
    <row r="126" spans="1:7" ht="15">
      <c r="A126" s="55"/>
      <c r="B126" s="56"/>
      <c r="C126" s="867" t="s">
        <v>193</v>
      </c>
      <c r="D126" s="868"/>
      <c r="E126" s="57">
        <v>3.4362</v>
      </c>
      <c r="F126" s="58"/>
      <c r="G126" s="59"/>
    </row>
    <row r="127" spans="1:7" ht="15">
      <c r="A127" s="55"/>
      <c r="B127" s="56"/>
      <c r="C127" s="867" t="s">
        <v>194</v>
      </c>
      <c r="D127" s="868"/>
      <c r="E127" s="57">
        <v>34.3564</v>
      </c>
      <c r="F127" s="58"/>
      <c r="G127" s="59"/>
    </row>
    <row r="128" spans="1:7" ht="15">
      <c r="A128" s="55"/>
      <c r="B128" s="56"/>
      <c r="C128" s="867" t="s">
        <v>195</v>
      </c>
      <c r="D128" s="868"/>
      <c r="E128" s="57">
        <v>143.3353</v>
      </c>
      <c r="F128" s="58"/>
      <c r="G128" s="59"/>
    </row>
    <row r="129" spans="1:7" ht="15">
      <c r="A129" s="55"/>
      <c r="B129" s="56"/>
      <c r="C129" s="867" t="s">
        <v>196</v>
      </c>
      <c r="D129" s="868"/>
      <c r="E129" s="57">
        <v>30.0953</v>
      </c>
      <c r="F129" s="58"/>
      <c r="G129" s="59"/>
    </row>
    <row r="130" spans="1:7" ht="15">
      <c r="A130" s="55"/>
      <c r="B130" s="56"/>
      <c r="C130" s="867" t="s">
        <v>197</v>
      </c>
      <c r="D130" s="868"/>
      <c r="E130" s="57">
        <v>31.98</v>
      </c>
      <c r="F130" s="58"/>
      <c r="G130" s="59"/>
    </row>
    <row r="131" spans="1:7" ht="15">
      <c r="A131" s="55"/>
      <c r="B131" s="56"/>
      <c r="C131" s="867" t="s">
        <v>198</v>
      </c>
      <c r="D131" s="868"/>
      <c r="E131" s="57">
        <v>51.8911</v>
      </c>
      <c r="F131" s="58"/>
      <c r="G131" s="59"/>
    </row>
    <row r="132" spans="1:7" ht="15">
      <c r="A132" s="55"/>
      <c r="B132" s="56"/>
      <c r="C132" s="867" t="s">
        <v>199</v>
      </c>
      <c r="D132" s="868"/>
      <c r="E132" s="57">
        <v>35</v>
      </c>
      <c r="F132" s="58"/>
      <c r="G132" s="59"/>
    </row>
    <row r="133" spans="1:7" ht="15">
      <c r="A133" s="55"/>
      <c r="B133" s="56"/>
      <c r="C133" s="867" t="s">
        <v>200</v>
      </c>
      <c r="D133" s="868"/>
      <c r="E133" s="57">
        <v>120</v>
      </c>
      <c r="F133" s="58"/>
      <c r="G133" s="59"/>
    </row>
    <row r="134" spans="1:53" ht="15">
      <c r="A134" s="48">
        <v>33</v>
      </c>
      <c r="B134" s="49" t="s">
        <v>201</v>
      </c>
      <c r="C134" s="50" t="s">
        <v>202</v>
      </c>
      <c r="D134" s="51" t="s">
        <v>75</v>
      </c>
      <c r="E134" s="52">
        <v>4151.7598</v>
      </c>
      <c r="F134" s="697">
        <v>0</v>
      </c>
      <c r="G134" s="53">
        <f>E134*F134</f>
        <v>0</v>
      </c>
      <c r="AB134" s="54">
        <v>1</v>
      </c>
      <c r="AC134" s="54">
        <v>1</v>
      </c>
      <c r="BA134" s="15">
        <v>0</v>
      </c>
    </row>
    <row r="135" spans="1:7" ht="15">
      <c r="A135" s="55"/>
      <c r="B135" s="56"/>
      <c r="C135" s="867" t="s">
        <v>203</v>
      </c>
      <c r="D135" s="868"/>
      <c r="E135" s="57">
        <v>4151.7598</v>
      </c>
      <c r="F135" s="58"/>
      <c r="G135" s="59"/>
    </row>
    <row r="136" spans="1:53" ht="22.5">
      <c r="A136" s="48">
        <v>34</v>
      </c>
      <c r="B136" s="49" t="s">
        <v>204</v>
      </c>
      <c r="C136" s="50" t="s">
        <v>205</v>
      </c>
      <c r="D136" s="51" t="s">
        <v>206</v>
      </c>
      <c r="E136" s="52">
        <v>533.4784</v>
      </c>
      <c r="F136" s="697">
        <v>0</v>
      </c>
      <c r="G136" s="53">
        <f>E136*F136</f>
        <v>0</v>
      </c>
      <c r="AB136" s="54">
        <v>2</v>
      </c>
      <c r="AC136" s="54">
        <v>0</v>
      </c>
      <c r="BA136" s="15">
        <v>0.10657</v>
      </c>
    </row>
    <row r="137" spans="1:7" ht="15">
      <c r="A137" s="55"/>
      <c r="B137" s="56"/>
      <c r="C137" s="867" t="s">
        <v>207</v>
      </c>
      <c r="D137" s="868"/>
      <c r="E137" s="57">
        <v>0</v>
      </c>
      <c r="F137" s="58"/>
      <c r="G137" s="59"/>
    </row>
    <row r="138" spans="1:7" ht="15">
      <c r="A138" s="55"/>
      <c r="B138" s="56"/>
      <c r="C138" s="867" t="s">
        <v>76</v>
      </c>
      <c r="D138" s="868"/>
      <c r="E138" s="57">
        <v>0</v>
      </c>
      <c r="F138" s="58"/>
      <c r="G138" s="59"/>
    </row>
    <row r="139" spans="1:7" ht="15">
      <c r="A139" s="55"/>
      <c r="B139" s="56"/>
      <c r="C139" s="867" t="s">
        <v>208</v>
      </c>
      <c r="D139" s="868"/>
      <c r="E139" s="57">
        <v>0</v>
      </c>
      <c r="F139" s="58"/>
      <c r="G139" s="59"/>
    </row>
    <row r="140" spans="1:7" ht="15">
      <c r="A140" s="55"/>
      <c r="B140" s="56"/>
      <c r="C140" s="867" t="s">
        <v>209</v>
      </c>
      <c r="D140" s="868"/>
      <c r="E140" s="57">
        <v>11.22</v>
      </c>
      <c r="F140" s="58"/>
      <c r="G140" s="59"/>
    </row>
    <row r="141" spans="1:7" ht="15">
      <c r="A141" s="55"/>
      <c r="B141" s="56"/>
      <c r="C141" s="867" t="s">
        <v>210</v>
      </c>
      <c r="D141" s="868"/>
      <c r="E141" s="57">
        <v>33.54</v>
      </c>
      <c r="F141" s="58"/>
      <c r="G141" s="59"/>
    </row>
    <row r="142" spans="1:7" ht="15">
      <c r="A142" s="55"/>
      <c r="B142" s="56"/>
      <c r="C142" s="867" t="s">
        <v>211</v>
      </c>
      <c r="D142" s="868"/>
      <c r="E142" s="57">
        <v>0.6704</v>
      </c>
      <c r="F142" s="58"/>
      <c r="G142" s="59"/>
    </row>
    <row r="143" spans="1:7" ht="15">
      <c r="A143" s="55"/>
      <c r="B143" s="56"/>
      <c r="C143" s="867" t="s">
        <v>212</v>
      </c>
      <c r="D143" s="868"/>
      <c r="E143" s="57">
        <v>114.2713</v>
      </c>
      <c r="F143" s="58"/>
      <c r="G143" s="59"/>
    </row>
    <row r="144" spans="1:7" ht="15">
      <c r="A144" s="55"/>
      <c r="B144" s="56"/>
      <c r="C144" s="867" t="s">
        <v>213</v>
      </c>
      <c r="D144" s="868"/>
      <c r="E144" s="57">
        <v>42.4191</v>
      </c>
      <c r="F144" s="58"/>
      <c r="G144" s="59"/>
    </row>
    <row r="145" spans="1:7" ht="15">
      <c r="A145" s="55"/>
      <c r="B145" s="56"/>
      <c r="C145" s="867" t="s">
        <v>214</v>
      </c>
      <c r="D145" s="868"/>
      <c r="E145" s="57">
        <v>94.0776</v>
      </c>
      <c r="F145" s="58"/>
      <c r="G145" s="59"/>
    </row>
    <row r="146" spans="1:7" ht="15">
      <c r="A146" s="55"/>
      <c r="B146" s="56"/>
      <c r="C146" s="867" t="s">
        <v>215</v>
      </c>
      <c r="D146" s="868"/>
      <c r="E146" s="57">
        <v>194.43</v>
      </c>
      <c r="F146" s="58"/>
      <c r="G146" s="59"/>
    </row>
    <row r="147" spans="1:7" ht="15">
      <c r="A147" s="55"/>
      <c r="B147" s="56"/>
      <c r="C147" s="867" t="s">
        <v>216</v>
      </c>
      <c r="D147" s="868"/>
      <c r="E147" s="57">
        <v>25.6425</v>
      </c>
      <c r="F147" s="58"/>
      <c r="G147" s="59"/>
    </row>
    <row r="148" spans="1:7" ht="15">
      <c r="A148" s="55"/>
      <c r="B148" s="56"/>
      <c r="C148" s="867" t="s">
        <v>217</v>
      </c>
      <c r="D148" s="868"/>
      <c r="E148" s="57">
        <v>1.08</v>
      </c>
      <c r="F148" s="58"/>
      <c r="G148" s="59"/>
    </row>
    <row r="149" spans="1:7" ht="15">
      <c r="A149" s="55"/>
      <c r="B149" s="56"/>
      <c r="C149" s="867" t="s">
        <v>218</v>
      </c>
      <c r="D149" s="868"/>
      <c r="E149" s="57">
        <v>9.828</v>
      </c>
      <c r="F149" s="58"/>
      <c r="G149" s="59"/>
    </row>
    <row r="150" spans="1:7" ht="15">
      <c r="A150" s="55"/>
      <c r="B150" s="56"/>
      <c r="C150" s="867" t="s">
        <v>219</v>
      </c>
      <c r="D150" s="868"/>
      <c r="E150" s="57">
        <v>6.2997</v>
      </c>
      <c r="F150" s="58"/>
      <c r="G150" s="59"/>
    </row>
    <row r="151" spans="1:53" ht="22.5">
      <c r="A151" s="48">
        <v>35</v>
      </c>
      <c r="B151" s="49" t="s">
        <v>220</v>
      </c>
      <c r="C151" s="50" t="s">
        <v>221</v>
      </c>
      <c r="D151" s="51" t="s">
        <v>222</v>
      </c>
      <c r="E151" s="52">
        <v>2</v>
      </c>
      <c r="F151" s="697">
        <v>0</v>
      </c>
      <c r="G151" s="53">
        <f>E151*F151</f>
        <v>0</v>
      </c>
      <c r="AB151" s="54">
        <v>12</v>
      </c>
      <c r="AC151" s="54">
        <v>0</v>
      </c>
      <c r="BA151" s="15">
        <v>0</v>
      </c>
    </row>
    <row r="152" spans="1:7" ht="15">
      <c r="A152" s="55"/>
      <c r="B152" s="56"/>
      <c r="C152" s="867" t="s">
        <v>223</v>
      </c>
      <c r="D152" s="868"/>
      <c r="E152" s="57">
        <v>2</v>
      </c>
      <c r="F152" s="58"/>
      <c r="G152" s="59"/>
    </row>
    <row r="153" spans="1:53" ht="15">
      <c r="A153" s="48">
        <v>37</v>
      </c>
      <c r="B153" s="49" t="s">
        <v>224</v>
      </c>
      <c r="C153" s="50" t="s">
        <v>225</v>
      </c>
      <c r="D153" s="51" t="s">
        <v>226</v>
      </c>
      <c r="E153" s="52">
        <v>516.9005</v>
      </c>
      <c r="F153" s="697">
        <v>0</v>
      </c>
      <c r="G153" s="53">
        <f>E153*F153</f>
        <v>0</v>
      </c>
      <c r="AB153" s="54">
        <v>3</v>
      </c>
      <c r="AC153" s="54">
        <v>1</v>
      </c>
      <c r="BA153" s="15">
        <v>1</v>
      </c>
    </row>
    <row r="154" spans="1:7" ht="15">
      <c r="A154" s="55"/>
      <c r="B154" s="56"/>
      <c r="C154" s="867" t="s">
        <v>227</v>
      </c>
      <c r="D154" s="868"/>
      <c r="E154" s="57">
        <v>516.9005</v>
      </c>
      <c r="F154" s="58"/>
      <c r="G154" s="59"/>
    </row>
    <row r="155" spans="1:7" ht="15">
      <c r="A155" s="34"/>
      <c r="B155" s="35" t="s">
        <v>19</v>
      </c>
      <c r="C155" s="36" t="str">
        <f>CONCATENATE(B7," ",C7)</f>
        <v>1 Zemní práce</v>
      </c>
      <c r="D155" s="37"/>
      <c r="E155" s="38"/>
      <c r="F155" s="39"/>
      <c r="G155" s="40">
        <f>SUM(G7:G154)</f>
        <v>0</v>
      </c>
    </row>
    <row r="156" spans="1:7" ht="15">
      <c r="A156" s="41" t="s">
        <v>21</v>
      </c>
      <c r="B156" s="42" t="s">
        <v>228</v>
      </c>
      <c r="C156" s="43" t="s">
        <v>229</v>
      </c>
      <c r="D156" s="44"/>
      <c r="E156" s="45"/>
      <c r="F156" s="45"/>
      <c r="G156" s="46"/>
    </row>
    <row r="157" spans="1:53" ht="15">
      <c r="A157" s="48">
        <v>38</v>
      </c>
      <c r="B157" s="49" t="s">
        <v>230</v>
      </c>
      <c r="C157" s="50" t="s">
        <v>231</v>
      </c>
      <c r="D157" s="51" t="s">
        <v>75</v>
      </c>
      <c r="E157" s="52">
        <v>52.636</v>
      </c>
      <c r="F157" s="697">
        <v>0</v>
      </c>
      <c r="G157" s="53">
        <f>E157*F157</f>
        <v>0</v>
      </c>
      <c r="AB157" s="54">
        <v>1</v>
      </c>
      <c r="AC157" s="54">
        <v>1</v>
      </c>
      <c r="BA157" s="15">
        <v>2.525</v>
      </c>
    </row>
    <row r="158" spans="1:7" ht="15">
      <c r="A158" s="55"/>
      <c r="B158" s="56"/>
      <c r="C158" s="867" t="s">
        <v>232</v>
      </c>
      <c r="D158" s="868"/>
      <c r="E158" s="57">
        <v>0</v>
      </c>
      <c r="F158" s="58"/>
      <c r="G158" s="59"/>
    </row>
    <row r="159" spans="1:7" ht="15">
      <c r="A159" s="55"/>
      <c r="B159" s="56"/>
      <c r="C159" s="867" t="s">
        <v>233</v>
      </c>
      <c r="D159" s="868"/>
      <c r="E159" s="57">
        <v>0</v>
      </c>
      <c r="F159" s="58"/>
      <c r="G159" s="59"/>
    </row>
    <row r="160" spans="1:7" ht="15">
      <c r="A160" s="55"/>
      <c r="B160" s="56"/>
      <c r="C160" s="867" t="s">
        <v>234</v>
      </c>
      <c r="D160" s="868"/>
      <c r="E160" s="57">
        <v>11.1505</v>
      </c>
      <c r="F160" s="58"/>
      <c r="G160" s="59"/>
    </row>
    <row r="161" spans="1:7" ht="15">
      <c r="A161" s="55"/>
      <c r="B161" s="56"/>
      <c r="C161" s="867" t="s">
        <v>235</v>
      </c>
      <c r="D161" s="868"/>
      <c r="E161" s="57">
        <v>16.7259</v>
      </c>
      <c r="F161" s="58"/>
      <c r="G161" s="59"/>
    </row>
    <row r="162" spans="1:7" ht="15">
      <c r="A162" s="55"/>
      <c r="B162" s="56"/>
      <c r="C162" s="867" t="s">
        <v>236</v>
      </c>
      <c r="D162" s="868"/>
      <c r="E162" s="57">
        <v>13.9745</v>
      </c>
      <c r="F162" s="58"/>
      <c r="G162" s="59"/>
    </row>
    <row r="163" spans="1:7" ht="15">
      <c r="A163" s="55"/>
      <c r="B163" s="56"/>
      <c r="C163" s="867" t="s">
        <v>237</v>
      </c>
      <c r="D163" s="868"/>
      <c r="E163" s="57">
        <v>2.5354</v>
      </c>
      <c r="F163" s="58"/>
      <c r="G163" s="59"/>
    </row>
    <row r="164" spans="1:7" ht="15">
      <c r="A164" s="55"/>
      <c r="B164" s="56"/>
      <c r="C164" s="867" t="s">
        <v>238</v>
      </c>
      <c r="D164" s="868"/>
      <c r="E164" s="57">
        <v>3.9491</v>
      </c>
      <c r="F164" s="58"/>
      <c r="G164" s="59"/>
    </row>
    <row r="165" spans="1:7" ht="15">
      <c r="A165" s="55"/>
      <c r="B165" s="56"/>
      <c r="C165" s="867" t="s">
        <v>239</v>
      </c>
      <c r="D165" s="868"/>
      <c r="E165" s="57">
        <v>0</v>
      </c>
      <c r="F165" s="58"/>
      <c r="G165" s="59"/>
    </row>
    <row r="166" spans="1:7" ht="15">
      <c r="A166" s="55"/>
      <c r="B166" s="56"/>
      <c r="C166" s="867" t="s">
        <v>240</v>
      </c>
      <c r="D166" s="868"/>
      <c r="E166" s="57">
        <v>3.5557</v>
      </c>
      <c r="F166" s="58"/>
      <c r="G166" s="59"/>
    </row>
    <row r="167" spans="1:7" ht="15">
      <c r="A167" s="55"/>
      <c r="B167" s="56"/>
      <c r="C167" s="867" t="s">
        <v>241</v>
      </c>
      <c r="D167" s="868"/>
      <c r="E167" s="57">
        <v>0.3024</v>
      </c>
      <c r="F167" s="58"/>
      <c r="G167" s="59"/>
    </row>
    <row r="168" spans="1:7" ht="15">
      <c r="A168" s="55"/>
      <c r="B168" s="56"/>
      <c r="C168" s="867" t="s">
        <v>242</v>
      </c>
      <c r="D168" s="868"/>
      <c r="E168" s="57">
        <v>0</v>
      </c>
      <c r="F168" s="58"/>
      <c r="G168" s="59"/>
    </row>
    <row r="169" spans="1:7" ht="15">
      <c r="A169" s="55"/>
      <c r="B169" s="56"/>
      <c r="C169" s="867" t="s">
        <v>243</v>
      </c>
      <c r="D169" s="868"/>
      <c r="E169" s="57">
        <v>0.4425</v>
      </c>
      <c r="F169" s="58"/>
      <c r="G169" s="59"/>
    </row>
    <row r="170" spans="1:53" ht="15">
      <c r="A170" s="48">
        <v>39</v>
      </c>
      <c r="B170" s="49" t="s">
        <v>244</v>
      </c>
      <c r="C170" s="50" t="s">
        <v>245</v>
      </c>
      <c r="D170" s="51" t="s">
        <v>206</v>
      </c>
      <c r="E170" s="52">
        <v>22.3371</v>
      </c>
      <c r="F170" s="697">
        <v>0</v>
      </c>
      <c r="G170" s="53">
        <f>E170*F170</f>
        <v>0</v>
      </c>
      <c r="AB170" s="54">
        <v>1</v>
      </c>
      <c r="AC170" s="54">
        <v>1</v>
      </c>
      <c r="BA170" s="15">
        <v>0.0392</v>
      </c>
    </row>
    <row r="171" spans="1:7" ht="15">
      <c r="A171" s="55"/>
      <c r="B171" s="56"/>
      <c r="C171" s="867" t="s">
        <v>232</v>
      </c>
      <c r="D171" s="868"/>
      <c r="E171" s="57">
        <v>0</v>
      </c>
      <c r="F171" s="58"/>
      <c r="G171" s="59"/>
    </row>
    <row r="172" spans="1:7" ht="15">
      <c r="A172" s="55"/>
      <c r="B172" s="56"/>
      <c r="C172" s="867" t="s">
        <v>233</v>
      </c>
      <c r="D172" s="868"/>
      <c r="E172" s="57">
        <v>0</v>
      </c>
      <c r="F172" s="58"/>
      <c r="G172" s="59"/>
    </row>
    <row r="173" spans="1:7" ht="15">
      <c r="A173" s="55"/>
      <c r="B173" s="56"/>
      <c r="C173" s="867" t="s">
        <v>246</v>
      </c>
      <c r="D173" s="868"/>
      <c r="E173" s="57">
        <v>8.415</v>
      </c>
      <c r="F173" s="58"/>
      <c r="G173" s="59"/>
    </row>
    <row r="174" spans="1:7" ht="15">
      <c r="A174" s="55"/>
      <c r="B174" s="56"/>
      <c r="C174" s="867" t="s">
        <v>247</v>
      </c>
      <c r="D174" s="868"/>
      <c r="E174" s="57">
        <v>6.6018</v>
      </c>
      <c r="F174" s="58"/>
      <c r="G174" s="59"/>
    </row>
    <row r="175" spans="1:7" ht="15">
      <c r="A175" s="55"/>
      <c r="B175" s="56"/>
      <c r="C175" s="867" t="s">
        <v>248</v>
      </c>
      <c r="D175" s="868"/>
      <c r="E175" s="57">
        <v>0.6618</v>
      </c>
      <c r="F175" s="58"/>
      <c r="G175" s="59"/>
    </row>
    <row r="176" spans="1:7" ht="15">
      <c r="A176" s="55"/>
      <c r="B176" s="56"/>
      <c r="C176" s="867" t="s">
        <v>249</v>
      </c>
      <c r="D176" s="868"/>
      <c r="E176" s="57">
        <v>1.0217</v>
      </c>
      <c r="F176" s="58"/>
      <c r="G176" s="59"/>
    </row>
    <row r="177" spans="1:7" ht="15">
      <c r="A177" s="55"/>
      <c r="B177" s="56"/>
      <c r="C177" s="867" t="s">
        <v>239</v>
      </c>
      <c r="D177" s="868"/>
      <c r="E177" s="57">
        <v>0</v>
      </c>
      <c r="F177" s="58"/>
      <c r="G177" s="59"/>
    </row>
    <row r="178" spans="1:7" ht="15">
      <c r="A178" s="55"/>
      <c r="B178" s="56"/>
      <c r="C178" s="867" t="s">
        <v>250</v>
      </c>
      <c r="D178" s="868"/>
      <c r="E178" s="57">
        <v>4.8989</v>
      </c>
      <c r="F178" s="58"/>
      <c r="G178" s="59"/>
    </row>
    <row r="179" spans="1:7" ht="15">
      <c r="A179" s="55"/>
      <c r="B179" s="56"/>
      <c r="C179" s="867" t="s">
        <v>242</v>
      </c>
      <c r="D179" s="868"/>
      <c r="E179" s="57">
        <v>0</v>
      </c>
      <c r="F179" s="58"/>
      <c r="G179" s="59"/>
    </row>
    <row r="180" spans="1:7" ht="15">
      <c r="A180" s="55"/>
      <c r="B180" s="56"/>
      <c r="C180" s="867" t="s">
        <v>251</v>
      </c>
      <c r="D180" s="868"/>
      <c r="E180" s="57">
        <v>0.738</v>
      </c>
      <c r="F180" s="58"/>
      <c r="G180" s="59"/>
    </row>
    <row r="181" spans="1:53" ht="15">
      <c r="A181" s="48">
        <v>40</v>
      </c>
      <c r="B181" s="49" t="s">
        <v>252</v>
      </c>
      <c r="C181" s="50" t="s">
        <v>253</v>
      </c>
      <c r="D181" s="51" t="s">
        <v>206</v>
      </c>
      <c r="E181" s="52">
        <v>22.3371</v>
      </c>
      <c r="F181" s="697">
        <v>0</v>
      </c>
      <c r="G181" s="53">
        <f>E181*F181</f>
        <v>0</v>
      </c>
      <c r="AB181" s="54">
        <v>1</v>
      </c>
      <c r="AC181" s="54">
        <v>1</v>
      </c>
      <c r="BA181" s="15">
        <v>0</v>
      </c>
    </row>
    <row r="182" spans="1:7" ht="15">
      <c r="A182" s="55"/>
      <c r="B182" s="56"/>
      <c r="C182" s="867" t="s">
        <v>254</v>
      </c>
      <c r="D182" s="868"/>
      <c r="E182" s="57">
        <v>22.3371</v>
      </c>
      <c r="F182" s="58"/>
      <c r="G182" s="59"/>
    </row>
    <row r="183" spans="1:53" ht="15">
      <c r="A183" s="48">
        <v>41</v>
      </c>
      <c r="B183" s="49" t="s">
        <v>255</v>
      </c>
      <c r="C183" s="50" t="s">
        <v>256</v>
      </c>
      <c r="D183" s="51" t="s">
        <v>226</v>
      </c>
      <c r="E183" s="52">
        <v>2.5242</v>
      </c>
      <c r="F183" s="697">
        <v>0</v>
      </c>
      <c r="G183" s="53">
        <f>E183*F183</f>
        <v>0</v>
      </c>
      <c r="AB183" s="54">
        <v>1</v>
      </c>
      <c r="AC183" s="54">
        <v>1</v>
      </c>
      <c r="BA183" s="15">
        <v>1.02174</v>
      </c>
    </row>
    <row r="184" spans="1:7" ht="15">
      <c r="A184" s="55"/>
      <c r="B184" s="56"/>
      <c r="C184" s="867" t="s">
        <v>257</v>
      </c>
      <c r="D184" s="868"/>
      <c r="E184" s="57">
        <v>0</v>
      </c>
      <c r="F184" s="58"/>
      <c r="G184" s="59"/>
    </row>
    <row r="185" spans="1:7" ht="15">
      <c r="A185" s="55"/>
      <c r="B185" s="56"/>
      <c r="C185" s="867" t="s">
        <v>258</v>
      </c>
      <c r="D185" s="868"/>
      <c r="E185" s="57">
        <v>0</v>
      </c>
      <c r="F185" s="58"/>
      <c r="G185" s="59"/>
    </row>
    <row r="186" spans="1:7" ht="15">
      <c r="A186" s="55"/>
      <c r="B186" s="56"/>
      <c r="C186" s="867" t="s">
        <v>259</v>
      </c>
      <c r="D186" s="868"/>
      <c r="E186" s="57">
        <v>2.48</v>
      </c>
      <c r="F186" s="58"/>
      <c r="G186" s="59"/>
    </row>
    <row r="187" spans="1:7" ht="15">
      <c r="A187" s="55"/>
      <c r="B187" s="56"/>
      <c r="C187" s="867" t="s">
        <v>242</v>
      </c>
      <c r="D187" s="868"/>
      <c r="E187" s="57">
        <v>0</v>
      </c>
      <c r="F187" s="58"/>
      <c r="G187" s="59"/>
    </row>
    <row r="188" spans="1:7" ht="15">
      <c r="A188" s="55"/>
      <c r="B188" s="56"/>
      <c r="C188" s="867" t="s">
        <v>260</v>
      </c>
      <c r="D188" s="868"/>
      <c r="E188" s="57">
        <v>0.0443</v>
      </c>
      <c r="F188" s="58"/>
      <c r="G188" s="59"/>
    </row>
    <row r="189" spans="1:53" ht="22.5">
      <c r="A189" s="48">
        <v>42</v>
      </c>
      <c r="B189" s="49" t="s">
        <v>261</v>
      </c>
      <c r="C189" s="50" t="s">
        <v>262</v>
      </c>
      <c r="D189" s="51" t="s">
        <v>206</v>
      </c>
      <c r="E189" s="52">
        <v>262.6675</v>
      </c>
      <c r="F189" s="697">
        <v>0</v>
      </c>
      <c r="G189" s="53">
        <f>E189*F189</f>
        <v>0</v>
      </c>
      <c r="AB189" s="54">
        <v>1</v>
      </c>
      <c r="AC189" s="54">
        <v>1</v>
      </c>
      <c r="BA189" s="15">
        <v>0.385</v>
      </c>
    </row>
    <row r="190" spans="1:7" ht="15">
      <c r="A190" s="55"/>
      <c r="B190" s="56"/>
      <c r="C190" s="867" t="s">
        <v>232</v>
      </c>
      <c r="D190" s="868"/>
      <c r="E190" s="57">
        <v>0</v>
      </c>
      <c r="F190" s="58"/>
      <c r="G190" s="59"/>
    </row>
    <row r="191" spans="1:7" ht="15">
      <c r="A191" s="55"/>
      <c r="B191" s="56"/>
      <c r="C191" s="867" t="s">
        <v>263</v>
      </c>
      <c r="D191" s="868"/>
      <c r="E191" s="57">
        <v>10.422</v>
      </c>
      <c r="F191" s="58"/>
      <c r="G191" s="59"/>
    </row>
    <row r="192" spans="1:7" ht="15">
      <c r="A192" s="55"/>
      <c r="B192" s="56"/>
      <c r="C192" s="867" t="s">
        <v>264</v>
      </c>
      <c r="D192" s="868"/>
      <c r="E192" s="57">
        <v>6.9169</v>
      </c>
      <c r="F192" s="58"/>
      <c r="G192" s="59"/>
    </row>
    <row r="193" spans="1:7" ht="15">
      <c r="A193" s="55"/>
      <c r="B193" s="56"/>
      <c r="C193" s="867" t="s">
        <v>265</v>
      </c>
      <c r="D193" s="868"/>
      <c r="E193" s="57">
        <v>2.0496</v>
      </c>
      <c r="F193" s="58"/>
      <c r="G193" s="59"/>
    </row>
    <row r="194" spans="1:7" ht="15">
      <c r="A194" s="55"/>
      <c r="B194" s="56"/>
      <c r="C194" s="867" t="s">
        <v>233</v>
      </c>
      <c r="D194" s="868"/>
      <c r="E194" s="57">
        <v>0</v>
      </c>
      <c r="F194" s="58"/>
      <c r="G194" s="59"/>
    </row>
    <row r="195" spans="1:7" ht="15">
      <c r="A195" s="55"/>
      <c r="B195" s="56"/>
      <c r="C195" s="867" t="s">
        <v>266</v>
      </c>
      <c r="D195" s="868"/>
      <c r="E195" s="57">
        <v>21.6216</v>
      </c>
      <c r="F195" s="58"/>
      <c r="G195" s="59"/>
    </row>
    <row r="196" spans="1:7" ht="15">
      <c r="A196" s="55"/>
      <c r="B196" s="56"/>
      <c r="C196" s="867" t="s">
        <v>267</v>
      </c>
      <c r="D196" s="868"/>
      <c r="E196" s="57">
        <v>8.49</v>
      </c>
      <c r="F196" s="58"/>
      <c r="G196" s="59"/>
    </row>
    <row r="197" spans="1:7" ht="15">
      <c r="A197" s="55"/>
      <c r="B197" s="56"/>
      <c r="C197" s="867" t="s">
        <v>268</v>
      </c>
      <c r="D197" s="868"/>
      <c r="E197" s="57">
        <v>46.3622</v>
      </c>
      <c r="F197" s="58"/>
      <c r="G197" s="59"/>
    </row>
    <row r="198" spans="1:7" ht="15">
      <c r="A198" s="55"/>
      <c r="B198" s="56"/>
      <c r="C198" s="867" t="s">
        <v>269</v>
      </c>
      <c r="D198" s="868"/>
      <c r="E198" s="57">
        <v>12.0528</v>
      </c>
      <c r="F198" s="58"/>
      <c r="G198" s="59"/>
    </row>
    <row r="199" spans="1:7" ht="15">
      <c r="A199" s="55"/>
      <c r="B199" s="56"/>
      <c r="C199" s="867" t="s">
        <v>270</v>
      </c>
      <c r="D199" s="868"/>
      <c r="E199" s="57">
        <v>37.751</v>
      </c>
      <c r="F199" s="58"/>
      <c r="G199" s="59"/>
    </row>
    <row r="200" spans="1:7" ht="15">
      <c r="A200" s="55"/>
      <c r="B200" s="56"/>
      <c r="C200" s="867" t="s">
        <v>271</v>
      </c>
      <c r="D200" s="868"/>
      <c r="E200" s="57">
        <v>9.506</v>
      </c>
      <c r="F200" s="58"/>
      <c r="G200" s="59"/>
    </row>
    <row r="201" spans="1:7" ht="15">
      <c r="A201" s="55"/>
      <c r="B201" s="56"/>
      <c r="C201" s="867" t="s">
        <v>272</v>
      </c>
      <c r="D201" s="868"/>
      <c r="E201" s="57">
        <v>6.04</v>
      </c>
      <c r="F201" s="58"/>
      <c r="G201" s="59"/>
    </row>
    <row r="202" spans="1:7" ht="15">
      <c r="A202" s="55"/>
      <c r="B202" s="56"/>
      <c r="C202" s="867" t="s">
        <v>273</v>
      </c>
      <c r="D202" s="868"/>
      <c r="E202" s="57">
        <v>6.5193</v>
      </c>
      <c r="F202" s="58"/>
      <c r="G202" s="59"/>
    </row>
    <row r="203" spans="1:7" ht="15">
      <c r="A203" s="55"/>
      <c r="B203" s="56"/>
      <c r="C203" s="867" t="s">
        <v>274</v>
      </c>
      <c r="D203" s="868"/>
      <c r="E203" s="57">
        <v>7.9383</v>
      </c>
      <c r="F203" s="58"/>
      <c r="G203" s="59"/>
    </row>
    <row r="204" spans="1:7" ht="15">
      <c r="A204" s="55"/>
      <c r="B204" s="56"/>
      <c r="C204" s="867" t="s">
        <v>275</v>
      </c>
      <c r="D204" s="868"/>
      <c r="E204" s="57">
        <v>5.1176</v>
      </c>
      <c r="F204" s="58"/>
      <c r="G204" s="59"/>
    </row>
    <row r="205" spans="1:7" ht="15">
      <c r="A205" s="55"/>
      <c r="B205" s="56"/>
      <c r="C205" s="867" t="s">
        <v>276</v>
      </c>
      <c r="D205" s="868"/>
      <c r="E205" s="57">
        <v>0</v>
      </c>
      <c r="F205" s="58"/>
      <c r="G205" s="59"/>
    </row>
    <row r="206" spans="1:7" ht="15">
      <c r="A206" s="55"/>
      <c r="B206" s="56"/>
      <c r="C206" s="867" t="s">
        <v>277</v>
      </c>
      <c r="D206" s="868"/>
      <c r="E206" s="57">
        <v>48.6324</v>
      </c>
      <c r="F206" s="58"/>
      <c r="G206" s="59"/>
    </row>
    <row r="207" spans="1:7" ht="15">
      <c r="A207" s="55"/>
      <c r="B207" s="56"/>
      <c r="C207" s="867" t="s">
        <v>278</v>
      </c>
      <c r="D207" s="868"/>
      <c r="E207" s="57">
        <v>13.392</v>
      </c>
      <c r="F207" s="58"/>
      <c r="G207" s="59"/>
    </row>
    <row r="208" spans="1:7" ht="15">
      <c r="A208" s="55"/>
      <c r="B208" s="56"/>
      <c r="C208" s="867" t="s">
        <v>279</v>
      </c>
      <c r="D208" s="868"/>
      <c r="E208" s="57">
        <v>12.528</v>
      </c>
      <c r="F208" s="58"/>
      <c r="G208" s="59"/>
    </row>
    <row r="209" spans="1:7" ht="15">
      <c r="A209" s="55"/>
      <c r="B209" s="56"/>
      <c r="C209" s="867" t="s">
        <v>280</v>
      </c>
      <c r="D209" s="868"/>
      <c r="E209" s="57">
        <v>7.3277</v>
      </c>
      <c r="F209" s="58"/>
      <c r="G209" s="59"/>
    </row>
    <row r="210" spans="1:53" ht="15">
      <c r="A210" s="48">
        <v>43</v>
      </c>
      <c r="B210" s="49" t="s">
        <v>281</v>
      </c>
      <c r="C210" s="50" t="s">
        <v>282</v>
      </c>
      <c r="D210" s="51" t="s">
        <v>75</v>
      </c>
      <c r="E210" s="52">
        <v>491.1644</v>
      </c>
      <c r="F210" s="697">
        <v>0</v>
      </c>
      <c r="G210" s="53">
        <f>E210*F210</f>
        <v>0</v>
      </c>
      <c r="AB210" s="54">
        <v>1</v>
      </c>
      <c r="AC210" s="54">
        <v>1</v>
      </c>
      <c r="BA210" s="15">
        <v>2.525</v>
      </c>
    </row>
    <row r="211" spans="1:7" ht="15">
      <c r="A211" s="55"/>
      <c r="B211" s="56"/>
      <c r="C211" s="867" t="s">
        <v>232</v>
      </c>
      <c r="D211" s="868"/>
      <c r="E211" s="57">
        <v>0</v>
      </c>
      <c r="F211" s="58"/>
      <c r="G211" s="59"/>
    </row>
    <row r="212" spans="1:7" ht="15">
      <c r="A212" s="55"/>
      <c r="B212" s="56"/>
      <c r="C212" s="867" t="s">
        <v>283</v>
      </c>
      <c r="D212" s="868"/>
      <c r="E212" s="57">
        <v>0</v>
      </c>
      <c r="F212" s="58"/>
      <c r="G212" s="59"/>
    </row>
    <row r="213" spans="1:7" ht="15">
      <c r="A213" s="55"/>
      <c r="B213" s="56"/>
      <c r="C213" s="867" t="s">
        <v>284</v>
      </c>
      <c r="D213" s="868"/>
      <c r="E213" s="57">
        <v>20.1744</v>
      </c>
      <c r="F213" s="58"/>
      <c r="G213" s="59"/>
    </row>
    <row r="214" spans="1:7" ht="15">
      <c r="A214" s="55"/>
      <c r="B214" s="56"/>
      <c r="C214" s="867" t="s">
        <v>285</v>
      </c>
      <c r="D214" s="868"/>
      <c r="E214" s="57">
        <v>44.8841</v>
      </c>
      <c r="F214" s="58"/>
      <c r="G214" s="59"/>
    </row>
    <row r="215" spans="1:7" ht="15">
      <c r="A215" s="55"/>
      <c r="B215" s="56"/>
      <c r="C215" s="867" t="s">
        <v>286</v>
      </c>
      <c r="D215" s="868"/>
      <c r="E215" s="57">
        <v>52.65</v>
      </c>
      <c r="F215" s="58"/>
      <c r="G215" s="59"/>
    </row>
    <row r="216" spans="1:7" ht="15">
      <c r="A216" s="55"/>
      <c r="B216" s="56"/>
      <c r="C216" s="867" t="s">
        <v>287</v>
      </c>
      <c r="D216" s="868"/>
      <c r="E216" s="57">
        <v>0</v>
      </c>
      <c r="F216" s="58"/>
      <c r="G216" s="59"/>
    </row>
    <row r="217" spans="1:7" ht="15">
      <c r="A217" s="55"/>
      <c r="B217" s="56"/>
      <c r="C217" s="867" t="s">
        <v>288</v>
      </c>
      <c r="D217" s="868"/>
      <c r="E217" s="57">
        <v>14.031</v>
      </c>
      <c r="F217" s="58"/>
      <c r="G217" s="59"/>
    </row>
    <row r="218" spans="1:7" ht="15">
      <c r="A218" s="55"/>
      <c r="B218" s="56"/>
      <c r="C218" s="867" t="s">
        <v>289</v>
      </c>
      <c r="D218" s="868"/>
      <c r="E218" s="57">
        <v>1.6187</v>
      </c>
      <c r="F218" s="58"/>
      <c r="G218" s="59"/>
    </row>
    <row r="219" spans="1:7" ht="15">
      <c r="A219" s="55"/>
      <c r="B219" s="56"/>
      <c r="C219" s="867" t="s">
        <v>290</v>
      </c>
      <c r="D219" s="868"/>
      <c r="E219" s="57">
        <v>9.6487</v>
      </c>
      <c r="F219" s="58"/>
      <c r="G219" s="59"/>
    </row>
    <row r="220" spans="1:7" ht="15">
      <c r="A220" s="55"/>
      <c r="B220" s="56"/>
      <c r="C220" s="867" t="s">
        <v>291</v>
      </c>
      <c r="D220" s="868"/>
      <c r="E220" s="57">
        <v>64.945</v>
      </c>
      <c r="F220" s="58"/>
      <c r="G220" s="59"/>
    </row>
    <row r="221" spans="1:7" ht="15">
      <c r="A221" s="55"/>
      <c r="B221" s="56"/>
      <c r="C221" s="867" t="s">
        <v>292</v>
      </c>
      <c r="D221" s="868"/>
      <c r="E221" s="57">
        <v>7.8755</v>
      </c>
      <c r="F221" s="58"/>
      <c r="G221" s="59"/>
    </row>
    <row r="222" spans="1:7" ht="15">
      <c r="A222" s="55"/>
      <c r="B222" s="56"/>
      <c r="C222" s="867" t="s">
        <v>293</v>
      </c>
      <c r="D222" s="868"/>
      <c r="E222" s="57">
        <v>99.823</v>
      </c>
      <c r="F222" s="58"/>
      <c r="G222" s="59"/>
    </row>
    <row r="223" spans="1:7" ht="15">
      <c r="A223" s="55"/>
      <c r="B223" s="56"/>
      <c r="C223" s="867" t="s">
        <v>294</v>
      </c>
      <c r="D223" s="868"/>
      <c r="E223" s="57">
        <v>2.2192</v>
      </c>
      <c r="F223" s="58"/>
      <c r="G223" s="59"/>
    </row>
    <row r="224" spans="1:7" ht="15">
      <c r="A224" s="55"/>
      <c r="B224" s="56"/>
      <c r="C224" s="867" t="s">
        <v>295</v>
      </c>
      <c r="D224" s="868"/>
      <c r="E224" s="57">
        <v>0.6125</v>
      </c>
      <c r="F224" s="58"/>
      <c r="G224" s="59"/>
    </row>
    <row r="225" spans="1:7" ht="15">
      <c r="A225" s="55"/>
      <c r="B225" s="56"/>
      <c r="C225" s="867" t="s">
        <v>296</v>
      </c>
      <c r="D225" s="868"/>
      <c r="E225" s="57">
        <v>8.0586</v>
      </c>
      <c r="F225" s="58"/>
      <c r="G225" s="59"/>
    </row>
    <row r="226" spans="1:7" ht="15">
      <c r="A226" s="55"/>
      <c r="B226" s="56"/>
      <c r="C226" s="867" t="s">
        <v>297</v>
      </c>
      <c r="D226" s="868"/>
      <c r="E226" s="57">
        <v>3.2218</v>
      </c>
      <c r="F226" s="58"/>
      <c r="G226" s="59"/>
    </row>
    <row r="227" spans="1:7" ht="15">
      <c r="A227" s="55"/>
      <c r="B227" s="56"/>
      <c r="C227" s="867" t="s">
        <v>298</v>
      </c>
      <c r="D227" s="868"/>
      <c r="E227" s="57">
        <v>72.1352</v>
      </c>
      <c r="F227" s="58"/>
      <c r="G227" s="59"/>
    </row>
    <row r="228" spans="1:7" ht="15">
      <c r="A228" s="55"/>
      <c r="B228" s="56"/>
      <c r="C228" s="867" t="s">
        <v>299</v>
      </c>
      <c r="D228" s="868"/>
      <c r="E228" s="57">
        <v>0</v>
      </c>
      <c r="F228" s="58"/>
      <c r="G228" s="59"/>
    </row>
    <row r="229" spans="1:7" ht="15">
      <c r="A229" s="55"/>
      <c r="B229" s="56"/>
      <c r="C229" s="867" t="s">
        <v>300</v>
      </c>
      <c r="D229" s="868"/>
      <c r="E229" s="57">
        <v>2.6028</v>
      </c>
      <c r="F229" s="58"/>
      <c r="G229" s="59"/>
    </row>
    <row r="230" spans="1:7" ht="15">
      <c r="A230" s="55"/>
      <c r="B230" s="56"/>
      <c r="C230" s="867" t="s">
        <v>301</v>
      </c>
      <c r="D230" s="868"/>
      <c r="E230" s="57">
        <v>3.1253</v>
      </c>
      <c r="F230" s="58"/>
      <c r="G230" s="59"/>
    </row>
    <row r="231" spans="1:7" ht="15">
      <c r="A231" s="55"/>
      <c r="B231" s="56"/>
      <c r="C231" s="867" t="s">
        <v>302</v>
      </c>
      <c r="D231" s="868"/>
      <c r="E231" s="57">
        <v>1.2773</v>
      </c>
      <c r="F231" s="58"/>
      <c r="G231" s="59"/>
    </row>
    <row r="232" spans="1:7" ht="15">
      <c r="A232" s="55"/>
      <c r="B232" s="56"/>
      <c r="C232" s="867" t="s">
        <v>303</v>
      </c>
      <c r="D232" s="868"/>
      <c r="E232" s="57">
        <v>0</v>
      </c>
      <c r="F232" s="58"/>
      <c r="G232" s="59"/>
    </row>
    <row r="233" spans="1:7" ht="15">
      <c r="A233" s="55"/>
      <c r="B233" s="56"/>
      <c r="C233" s="867" t="s">
        <v>304</v>
      </c>
      <c r="D233" s="868"/>
      <c r="E233" s="57">
        <v>0.5625</v>
      </c>
      <c r="F233" s="58"/>
      <c r="G233" s="59"/>
    </row>
    <row r="234" spans="1:7" ht="15">
      <c r="A234" s="55"/>
      <c r="B234" s="56"/>
      <c r="C234" s="867" t="s">
        <v>305</v>
      </c>
      <c r="D234" s="868"/>
      <c r="E234" s="57">
        <v>0</v>
      </c>
      <c r="F234" s="58"/>
      <c r="G234" s="59"/>
    </row>
    <row r="235" spans="1:7" ht="15">
      <c r="A235" s="55"/>
      <c r="B235" s="56"/>
      <c r="C235" s="867" t="s">
        <v>306</v>
      </c>
      <c r="D235" s="868"/>
      <c r="E235" s="57">
        <v>0.7875</v>
      </c>
      <c r="F235" s="58"/>
      <c r="G235" s="59"/>
    </row>
    <row r="236" spans="1:7" ht="15">
      <c r="A236" s="55"/>
      <c r="B236" s="56"/>
      <c r="C236" s="867" t="s">
        <v>307</v>
      </c>
      <c r="D236" s="868"/>
      <c r="E236" s="57">
        <v>0</v>
      </c>
      <c r="F236" s="58"/>
      <c r="G236" s="59"/>
    </row>
    <row r="237" spans="1:7" ht="15">
      <c r="A237" s="55"/>
      <c r="B237" s="56"/>
      <c r="C237" s="867" t="s">
        <v>308</v>
      </c>
      <c r="D237" s="868"/>
      <c r="E237" s="57">
        <v>4.104</v>
      </c>
      <c r="F237" s="58"/>
      <c r="G237" s="59"/>
    </row>
    <row r="238" spans="1:7" ht="15">
      <c r="A238" s="55"/>
      <c r="B238" s="56"/>
      <c r="C238" s="867" t="s">
        <v>309</v>
      </c>
      <c r="D238" s="868"/>
      <c r="E238" s="57">
        <v>4.56</v>
      </c>
      <c r="F238" s="58"/>
      <c r="G238" s="59"/>
    </row>
    <row r="239" spans="1:7" ht="15">
      <c r="A239" s="55"/>
      <c r="B239" s="56"/>
      <c r="C239" s="867" t="s">
        <v>310</v>
      </c>
      <c r="D239" s="868"/>
      <c r="E239" s="57">
        <v>0</v>
      </c>
      <c r="F239" s="58"/>
      <c r="G239" s="59"/>
    </row>
    <row r="240" spans="1:7" ht="15">
      <c r="A240" s="55"/>
      <c r="B240" s="56"/>
      <c r="C240" s="867" t="s">
        <v>311</v>
      </c>
      <c r="D240" s="868"/>
      <c r="E240" s="57">
        <v>15.7491</v>
      </c>
      <c r="F240" s="58"/>
      <c r="G240" s="59"/>
    </row>
    <row r="241" spans="1:7" ht="15">
      <c r="A241" s="55"/>
      <c r="B241" s="56"/>
      <c r="C241" s="867" t="s">
        <v>312</v>
      </c>
      <c r="D241" s="868"/>
      <c r="E241" s="57">
        <v>21.66</v>
      </c>
      <c r="F241" s="58"/>
      <c r="G241" s="59"/>
    </row>
    <row r="242" spans="1:7" ht="15">
      <c r="A242" s="55"/>
      <c r="B242" s="56"/>
      <c r="C242" s="867" t="s">
        <v>313</v>
      </c>
      <c r="D242" s="868"/>
      <c r="E242" s="57">
        <v>0</v>
      </c>
      <c r="F242" s="58"/>
      <c r="G242" s="59"/>
    </row>
    <row r="243" spans="1:7" ht="15">
      <c r="A243" s="55"/>
      <c r="B243" s="56"/>
      <c r="C243" s="867" t="s">
        <v>314</v>
      </c>
      <c r="D243" s="868"/>
      <c r="E243" s="57">
        <v>3.76</v>
      </c>
      <c r="F243" s="58"/>
      <c r="G243" s="59"/>
    </row>
    <row r="244" spans="1:7" ht="15">
      <c r="A244" s="55"/>
      <c r="B244" s="56"/>
      <c r="C244" s="867" t="s">
        <v>315</v>
      </c>
      <c r="D244" s="868"/>
      <c r="E244" s="57">
        <v>0</v>
      </c>
      <c r="F244" s="58"/>
      <c r="G244" s="59"/>
    </row>
    <row r="245" spans="1:7" ht="15">
      <c r="A245" s="55"/>
      <c r="B245" s="56"/>
      <c r="C245" s="867" t="s">
        <v>316</v>
      </c>
      <c r="D245" s="868"/>
      <c r="E245" s="57">
        <v>1.7881</v>
      </c>
      <c r="F245" s="58"/>
      <c r="G245" s="59"/>
    </row>
    <row r="246" spans="1:7" ht="15">
      <c r="A246" s="55"/>
      <c r="B246" s="56"/>
      <c r="C246" s="867" t="s">
        <v>317</v>
      </c>
      <c r="D246" s="868"/>
      <c r="E246" s="57">
        <v>0</v>
      </c>
      <c r="F246" s="58"/>
      <c r="G246" s="59"/>
    </row>
    <row r="247" spans="1:7" ht="15">
      <c r="A247" s="55"/>
      <c r="B247" s="56"/>
      <c r="C247" s="867" t="s">
        <v>318</v>
      </c>
      <c r="D247" s="868"/>
      <c r="E247" s="57">
        <v>0.648</v>
      </c>
      <c r="F247" s="58"/>
      <c r="G247" s="59"/>
    </row>
    <row r="248" spans="1:7" ht="15">
      <c r="A248" s="55"/>
      <c r="B248" s="56"/>
      <c r="C248" s="867" t="s">
        <v>319</v>
      </c>
      <c r="D248" s="868"/>
      <c r="E248" s="57">
        <v>0</v>
      </c>
      <c r="F248" s="58"/>
      <c r="G248" s="59"/>
    </row>
    <row r="249" spans="1:7" ht="15">
      <c r="A249" s="55"/>
      <c r="B249" s="56"/>
      <c r="C249" s="867" t="s">
        <v>320</v>
      </c>
      <c r="D249" s="868"/>
      <c r="E249" s="57">
        <v>0.412</v>
      </c>
      <c r="F249" s="58"/>
      <c r="G249" s="59"/>
    </row>
    <row r="250" spans="1:7" ht="15">
      <c r="A250" s="55"/>
      <c r="B250" s="56"/>
      <c r="C250" s="867" t="s">
        <v>321</v>
      </c>
      <c r="D250" s="868"/>
      <c r="E250" s="57">
        <v>0</v>
      </c>
      <c r="F250" s="58"/>
      <c r="G250" s="59"/>
    </row>
    <row r="251" spans="1:7" ht="15">
      <c r="A251" s="55"/>
      <c r="B251" s="56"/>
      <c r="C251" s="867" t="s">
        <v>322</v>
      </c>
      <c r="D251" s="868"/>
      <c r="E251" s="57">
        <v>2.3632</v>
      </c>
      <c r="F251" s="58"/>
      <c r="G251" s="59"/>
    </row>
    <row r="252" spans="1:7" ht="15">
      <c r="A252" s="55"/>
      <c r="B252" s="56"/>
      <c r="C252" s="867" t="s">
        <v>323</v>
      </c>
      <c r="D252" s="868"/>
      <c r="E252" s="57">
        <v>0.138</v>
      </c>
      <c r="F252" s="58"/>
      <c r="G252" s="59"/>
    </row>
    <row r="253" spans="1:7" ht="15">
      <c r="A253" s="55"/>
      <c r="B253" s="56"/>
      <c r="C253" s="867" t="s">
        <v>324</v>
      </c>
      <c r="D253" s="868"/>
      <c r="E253" s="57">
        <v>0.7866</v>
      </c>
      <c r="F253" s="58"/>
      <c r="G253" s="59"/>
    </row>
    <row r="254" spans="1:7" ht="15">
      <c r="A254" s="55"/>
      <c r="B254" s="56"/>
      <c r="C254" s="867" t="s">
        <v>325</v>
      </c>
      <c r="D254" s="868"/>
      <c r="E254" s="57">
        <v>0</v>
      </c>
      <c r="F254" s="58"/>
      <c r="G254" s="59"/>
    </row>
    <row r="255" spans="1:7" ht="15">
      <c r="A255" s="55"/>
      <c r="B255" s="56"/>
      <c r="C255" s="867" t="s">
        <v>326</v>
      </c>
      <c r="D255" s="868"/>
      <c r="E255" s="57">
        <v>0.8265</v>
      </c>
      <c r="F255" s="58"/>
      <c r="G255" s="59"/>
    </row>
    <row r="256" spans="1:7" ht="15">
      <c r="A256" s="55"/>
      <c r="B256" s="56"/>
      <c r="C256" s="867" t="s">
        <v>327</v>
      </c>
      <c r="D256" s="868"/>
      <c r="E256" s="57">
        <v>0</v>
      </c>
      <c r="F256" s="58"/>
      <c r="G256" s="59"/>
    </row>
    <row r="257" spans="1:7" ht="15">
      <c r="A257" s="55"/>
      <c r="B257" s="56"/>
      <c r="C257" s="867" t="s">
        <v>328</v>
      </c>
      <c r="D257" s="868"/>
      <c r="E257" s="57">
        <v>1.152</v>
      </c>
      <c r="F257" s="58"/>
      <c r="G257" s="59"/>
    </row>
    <row r="258" spans="1:7" ht="15">
      <c r="A258" s="55"/>
      <c r="B258" s="56"/>
      <c r="C258" s="867" t="s">
        <v>329</v>
      </c>
      <c r="D258" s="868"/>
      <c r="E258" s="57">
        <v>17.7408</v>
      </c>
      <c r="F258" s="58"/>
      <c r="G258" s="59"/>
    </row>
    <row r="259" spans="1:7" ht="15">
      <c r="A259" s="55"/>
      <c r="B259" s="56"/>
      <c r="C259" s="867" t="s">
        <v>330</v>
      </c>
      <c r="D259" s="868"/>
      <c r="E259" s="57">
        <v>0</v>
      </c>
      <c r="F259" s="58"/>
      <c r="G259" s="59"/>
    </row>
    <row r="260" spans="1:7" ht="15">
      <c r="A260" s="55"/>
      <c r="B260" s="56"/>
      <c r="C260" s="867" t="s">
        <v>331</v>
      </c>
      <c r="D260" s="868"/>
      <c r="E260" s="57">
        <v>3.4902</v>
      </c>
      <c r="F260" s="58"/>
      <c r="G260" s="59"/>
    </row>
    <row r="261" spans="1:7" ht="15">
      <c r="A261" s="55"/>
      <c r="B261" s="56"/>
      <c r="C261" s="867" t="s">
        <v>332</v>
      </c>
      <c r="D261" s="868"/>
      <c r="E261" s="57">
        <v>0.2208</v>
      </c>
      <c r="F261" s="58"/>
      <c r="G261" s="59"/>
    </row>
    <row r="262" spans="1:7" ht="15">
      <c r="A262" s="55"/>
      <c r="B262" s="56"/>
      <c r="C262" s="867" t="s">
        <v>333</v>
      </c>
      <c r="D262" s="868"/>
      <c r="E262" s="57">
        <v>1.512</v>
      </c>
      <c r="F262" s="58"/>
      <c r="G262" s="59"/>
    </row>
    <row r="263" spans="1:53" ht="15">
      <c r="A263" s="48">
        <v>44</v>
      </c>
      <c r="B263" s="49" t="s">
        <v>334</v>
      </c>
      <c r="C263" s="50" t="s">
        <v>335</v>
      </c>
      <c r="D263" s="51" t="s">
        <v>206</v>
      </c>
      <c r="E263" s="52">
        <v>901.864</v>
      </c>
      <c r="F263" s="697">
        <v>0</v>
      </c>
      <c r="G263" s="53">
        <f>E263*F263</f>
        <v>0</v>
      </c>
      <c r="AB263" s="54">
        <v>1</v>
      </c>
      <c r="AC263" s="54">
        <v>1</v>
      </c>
      <c r="BA263" s="15">
        <v>0.03916</v>
      </c>
    </row>
    <row r="264" spans="1:7" ht="15">
      <c r="A264" s="55"/>
      <c r="B264" s="56"/>
      <c r="C264" s="867" t="s">
        <v>232</v>
      </c>
      <c r="D264" s="868"/>
      <c r="E264" s="57">
        <v>0</v>
      </c>
      <c r="F264" s="58"/>
      <c r="G264" s="59"/>
    </row>
    <row r="265" spans="1:7" ht="15">
      <c r="A265" s="55"/>
      <c r="B265" s="56"/>
      <c r="C265" s="867" t="s">
        <v>283</v>
      </c>
      <c r="D265" s="868"/>
      <c r="E265" s="57">
        <v>0</v>
      </c>
      <c r="F265" s="58"/>
      <c r="G265" s="59"/>
    </row>
    <row r="266" spans="1:7" ht="15">
      <c r="A266" s="55"/>
      <c r="B266" s="56"/>
      <c r="C266" s="867" t="s">
        <v>336</v>
      </c>
      <c r="D266" s="868"/>
      <c r="E266" s="57">
        <v>44.832</v>
      </c>
      <c r="F266" s="58"/>
      <c r="G266" s="59"/>
    </row>
    <row r="267" spans="1:7" ht="15">
      <c r="A267" s="55"/>
      <c r="B267" s="56"/>
      <c r="C267" s="867" t="s">
        <v>337</v>
      </c>
      <c r="D267" s="868"/>
      <c r="E267" s="57">
        <v>99.7425</v>
      </c>
      <c r="F267" s="58"/>
      <c r="G267" s="59"/>
    </row>
    <row r="268" spans="1:7" ht="15">
      <c r="A268" s="55"/>
      <c r="B268" s="56"/>
      <c r="C268" s="867" t="s">
        <v>338</v>
      </c>
      <c r="D268" s="868"/>
      <c r="E268" s="57">
        <v>117</v>
      </c>
      <c r="F268" s="58"/>
      <c r="G268" s="59"/>
    </row>
    <row r="269" spans="1:7" ht="15">
      <c r="A269" s="55"/>
      <c r="B269" s="56"/>
      <c r="C269" s="867" t="s">
        <v>287</v>
      </c>
      <c r="D269" s="868"/>
      <c r="E269" s="57">
        <v>0</v>
      </c>
      <c r="F269" s="58"/>
      <c r="G269" s="59"/>
    </row>
    <row r="270" spans="1:7" ht="15">
      <c r="A270" s="55"/>
      <c r="B270" s="56"/>
      <c r="C270" s="867" t="s">
        <v>339</v>
      </c>
      <c r="D270" s="868"/>
      <c r="E270" s="57">
        <v>31.1799</v>
      </c>
      <c r="F270" s="58"/>
      <c r="G270" s="59"/>
    </row>
    <row r="271" spans="1:7" ht="15">
      <c r="A271" s="55"/>
      <c r="B271" s="56"/>
      <c r="C271" s="867" t="s">
        <v>340</v>
      </c>
      <c r="D271" s="868"/>
      <c r="E271" s="57">
        <v>4.625</v>
      </c>
      <c r="F271" s="58"/>
      <c r="G271" s="59"/>
    </row>
    <row r="272" spans="1:7" ht="15">
      <c r="A272" s="55"/>
      <c r="B272" s="56"/>
      <c r="C272" s="867" t="s">
        <v>341</v>
      </c>
      <c r="D272" s="868"/>
      <c r="E272" s="57">
        <v>21.4415</v>
      </c>
      <c r="F272" s="58"/>
      <c r="G272" s="59"/>
    </row>
    <row r="273" spans="1:7" ht="15">
      <c r="A273" s="55"/>
      <c r="B273" s="56"/>
      <c r="C273" s="867" t="s">
        <v>342</v>
      </c>
      <c r="D273" s="868"/>
      <c r="E273" s="57">
        <v>144.3222</v>
      </c>
      <c r="F273" s="58"/>
      <c r="G273" s="59"/>
    </row>
    <row r="274" spans="1:7" ht="15">
      <c r="A274" s="55"/>
      <c r="B274" s="56"/>
      <c r="C274" s="867" t="s">
        <v>343</v>
      </c>
      <c r="D274" s="868"/>
      <c r="E274" s="57">
        <v>17.501</v>
      </c>
      <c r="F274" s="58"/>
      <c r="G274" s="59"/>
    </row>
    <row r="275" spans="1:7" ht="15">
      <c r="A275" s="55"/>
      <c r="B275" s="56"/>
      <c r="C275" s="867" t="s">
        <v>344</v>
      </c>
      <c r="D275" s="868"/>
      <c r="E275" s="57">
        <v>124.7788</v>
      </c>
      <c r="F275" s="58"/>
      <c r="G275" s="59"/>
    </row>
    <row r="276" spans="1:7" ht="15">
      <c r="A276" s="55"/>
      <c r="B276" s="56"/>
      <c r="C276" s="867" t="s">
        <v>345</v>
      </c>
      <c r="D276" s="868"/>
      <c r="E276" s="57">
        <v>10.447</v>
      </c>
      <c r="F276" s="58"/>
      <c r="G276" s="59"/>
    </row>
    <row r="277" spans="1:7" ht="15">
      <c r="A277" s="55"/>
      <c r="B277" s="56"/>
      <c r="C277" s="867" t="s">
        <v>346</v>
      </c>
      <c r="D277" s="868"/>
      <c r="E277" s="57">
        <v>17.908</v>
      </c>
      <c r="F277" s="58"/>
      <c r="G277" s="59"/>
    </row>
    <row r="278" spans="1:7" ht="15">
      <c r="A278" s="55"/>
      <c r="B278" s="56"/>
      <c r="C278" s="867" t="s">
        <v>347</v>
      </c>
      <c r="D278" s="868"/>
      <c r="E278" s="57">
        <v>7.1595</v>
      </c>
      <c r="F278" s="58"/>
      <c r="G278" s="59"/>
    </row>
    <row r="279" spans="1:7" ht="15">
      <c r="A279" s="55"/>
      <c r="B279" s="56"/>
      <c r="C279" s="867" t="s">
        <v>348</v>
      </c>
      <c r="D279" s="868"/>
      <c r="E279" s="57">
        <v>90.169</v>
      </c>
      <c r="F279" s="58"/>
      <c r="G279" s="59"/>
    </row>
    <row r="280" spans="1:7" ht="15">
      <c r="A280" s="55"/>
      <c r="B280" s="56"/>
      <c r="C280" s="867" t="s">
        <v>299</v>
      </c>
      <c r="D280" s="868"/>
      <c r="E280" s="57">
        <v>0</v>
      </c>
      <c r="F280" s="58"/>
      <c r="G280" s="59"/>
    </row>
    <row r="281" spans="1:7" ht="15">
      <c r="A281" s="55"/>
      <c r="B281" s="56"/>
      <c r="C281" s="867" t="s">
        <v>349</v>
      </c>
      <c r="D281" s="868"/>
      <c r="E281" s="57">
        <v>5.784</v>
      </c>
      <c r="F281" s="58"/>
      <c r="G281" s="59"/>
    </row>
    <row r="282" spans="1:7" ht="15">
      <c r="A282" s="55"/>
      <c r="B282" s="56"/>
      <c r="C282" s="867" t="s">
        <v>350</v>
      </c>
      <c r="D282" s="868"/>
      <c r="E282" s="57">
        <v>6.945</v>
      </c>
      <c r="F282" s="58"/>
      <c r="G282" s="59"/>
    </row>
    <row r="283" spans="1:7" ht="15">
      <c r="A283" s="55"/>
      <c r="B283" s="56"/>
      <c r="C283" s="867" t="s">
        <v>351</v>
      </c>
      <c r="D283" s="868"/>
      <c r="E283" s="57">
        <v>2.5545</v>
      </c>
      <c r="F283" s="58"/>
      <c r="G283" s="59"/>
    </row>
    <row r="284" spans="1:7" ht="15">
      <c r="A284" s="55"/>
      <c r="B284" s="56"/>
      <c r="C284" s="867" t="s">
        <v>303</v>
      </c>
      <c r="D284" s="868"/>
      <c r="E284" s="57">
        <v>0</v>
      </c>
      <c r="F284" s="58"/>
      <c r="G284" s="59"/>
    </row>
    <row r="285" spans="1:7" ht="15">
      <c r="A285" s="55"/>
      <c r="B285" s="56"/>
      <c r="C285" s="867" t="s">
        <v>352</v>
      </c>
      <c r="D285" s="868"/>
      <c r="E285" s="57">
        <v>1.25</v>
      </c>
      <c r="F285" s="58"/>
      <c r="G285" s="59"/>
    </row>
    <row r="286" spans="1:7" ht="15">
      <c r="A286" s="55"/>
      <c r="B286" s="56"/>
      <c r="C286" s="867" t="s">
        <v>305</v>
      </c>
      <c r="D286" s="868"/>
      <c r="E286" s="57">
        <v>0</v>
      </c>
      <c r="F286" s="58"/>
      <c r="G286" s="59"/>
    </row>
    <row r="287" spans="1:7" ht="15">
      <c r="A287" s="55"/>
      <c r="B287" s="56"/>
      <c r="C287" s="867" t="s">
        <v>353</v>
      </c>
      <c r="D287" s="868"/>
      <c r="E287" s="57">
        <v>1.75</v>
      </c>
      <c r="F287" s="58"/>
      <c r="G287" s="59"/>
    </row>
    <row r="288" spans="1:7" ht="15">
      <c r="A288" s="55"/>
      <c r="B288" s="56"/>
      <c r="C288" s="867" t="s">
        <v>307</v>
      </c>
      <c r="D288" s="868"/>
      <c r="E288" s="57">
        <v>0</v>
      </c>
      <c r="F288" s="58"/>
      <c r="G288" s="59"/>
    </row>
    <row r="289" spans="1:7" ht="15">
      <c r="A289" s="55"/>
      <c r="B289" s="56"/>
      <c r="C289" s="867" t="s">
        <v>354</v>
      </c>
      <c r="D289" s="868"/>
      <c r="E289" s="57">
        <v>9.12</v>
      </c>
      <c r="F289" s="58"/>
      <c r="G289" s="59"/>
    </row>
    <row r="290" spans="1:7" ht="15">
      <c r="A290" s="55"/>
      <c r="B290" s="56"/>
      <c r="C290" s="867" t="s">
        <v>355</v>
      </c>
      <c r="D290" s="868"/>
      <c r="E290" s="57">
        <v>5.7</v>
      </c>
      <c r="F290" s="58"/>
      <c r="G290" s="59"/>
    </row>
    <row r="291" spans="1:7" ht="15">
      <c r="A291" s="55"/>
      <c r="B291" s="56"/>
      <c r="C291" s="867" t="s">
        <v>310</v>
      </c>
      <c r="D291" s="868"/>
      <c r="E291" s="57">
        <v>0</v>
      </c>
      <c r="F291" s="58"/>
      <c r="G291" s="59"/>
    </row>
    <row r="292" spans="1:7" ht="15">
      <c r="A292" s="55"/>
      <c r="B292" s="56"/>
      <c r="C292" s="867" t="s">
        <v>356</v>
      </c>
      <c r="D292" s="868"/>
      <c r="E292" s="57">
        <v>34.998</v>
      </c>
      <c r="F292" s="58"/>
      <c r="G292" s="59"/>
    </row>
    <row r="293" spans="1:7" ht="15">
      <c r="A293" s="55"/>
      <c r="B293" s="56"/>
      <c r="C293" s="867" t="s">
        <v>357</v>
      </c>
      <c r="D293" s="868"/>
      <c r="E293" s="57">
        <v>27.075</v>
      </c>
      <c r="F293" s="58"/>
      <c r="G293" s="59"/>
    </row>
    <row r="294" spans="1:7" ht="15">
      <c r="A294" s="55"/>
      <c r="B294" s="56"/>
      <c r="C294" s="867" t="s">
        <v>313</v>
      </c>
      <c r="D294" s="868"/>
      <c r="E294" s="57">
        <v>0</v>
      </c>
      <c r="F294" s="58"/>
      <c r="G294" s="59"/>
    </row>
    <row r="295" spans="1:7" ht="15">
      <c r="A295" s="55"/>
      <c r="B295" s="56"/>
      <c r="C295" s="867" t="s">
        <v>358</v>
      </c>
      <c r="D295" s="868"/>
      <c r="E295" s="57">
        <v>4.7</v>
      </c>
      <c r="F295" s="58"/>
      <c r="G295" s="59"/>
    </row>
    <row r="296" spans="1:7" ht="15">
      <c r="A296" s="55"/>
      <c r="B296" s="56"/>
      <c r="C296" s="867" t="s">
        <v>315</v>
      </c>
      <c r="D296" s="868"/>
      <c r="E296" s="57">
        <v>0</v>
      </c>
      <c r="F296" s="58"/>
      <c r="G296" s="59"/>
    </row>
    <row r="297" spans="1:7" ht="15">
      <c r="A297" s="55"/>
      <c r="B297" s="56"/>
      <c r="C297" s="867" t="s">
        <v>359</v>
      </c>
      <c r="D297" s="868"/>
      <c r="E297" s="57">
        <v>3.5763</v>
      </c>
      <c r="F297" s="58"/>
      <c r="G297" s="59"/>
    </row>
    <row r="298" spans="1:7" ht="15">
      <c r="A298" s="55"/>
      <c r="B298" s="56"/>
      <c r="C298" s="867" t="s">
        <v>317</v>
      </c>
      <c r="D298" s="868"/>
      <c r="E298" s="57">
        <v>0</v>
      </c>
      <c r="F298" s="58"/>
      <c r="G298" s="59"/>
    </row>
    <row r="299" spans="1:7" ht="15">
      <c r="A299" s="55"/>
      <c r="B299" s="56"/>
      <c r="C299" s="867" t="s">
        <v>360</v>
      </c>
      <c r="D299" s="868"/>
      <c r="E299" s="57">
        <v>1.44</v>
      </c>
      <c r="F299" s="58"/>
      <c r="G299" s="59"/>
    </row>
    <row r="300" spans="1:7" ht="15">
      <c r="A300" s="55"/>
      <c r="B300" s="56"/>
      <c r="C300" s="867" t="s">
        <v>319</v>
      </c>
      <c r="D300" s="868"/>
      <c r="E300" s="57">
        <v>0</v>
      </c>
      <c r="F300" s="58"/>
      <c r="G300" s="59"/>
    </row>
    <row r="301" spans="1:7" ht="15">
      <c r="A301" s="55"/>
      <c r="B301" s="56"/>
      <c r="C301" s="867" t="s">
        <v>361</v>
      </c>
      <c r="D301" s="868"/>
      <c r="E301" s="57">
        <v>1.03</v>
      </c>
      <c r="F301" s="58"/>
      <c r="G301" s="59"/>
    </row>
    <row r="302" spans="1:7" ht="15">
      <c r="A302" s="55"/>
      <c r="B302" s="56"/>
      <c r="C302" s="867" t="s">
        <v>321</v>
      </c>
      <c r="D302" s="868"/>
      <c r="E302" s="57">
        <v>0</v>
      </c>
      <c r="F302" s="58"/>
      <c r="G302" s="59"/>
    </row>
    <row r="303" spans="1:7" ht="15">
      <c r="A303" s="55"/>
      <c r="B303" s="56"/>
      <c r="C303" s="867" t="s">
        <v>362</v>
      </c>
      <c r="D303" s="868"/>
      <c r="E303" s="57">
        <v>6.302</v>
      </c>
      <c r="F303" s="58"/>
      <c r="G303" s="59"/>
    </row>
    <row r="304" spans="1:7" ht="15">
      <c r="A304" s="55"/>
      <c r="B304" s="56"/>
      <c r="C304" s="867" t="s">
        <v>363</v>
      </c>
      <c r="D304" s="868"/>
      <c r="E304" s="57">
        <v>0.69</v>
      </c>
      <c r="F304" s="58"/>
      <c r="G304" s="59"/>
    </row>
    <row r="305" spans="1:7" ht="15">
      <c r="A305" s="55"/>
      <c r="B305" s="56"/>
      <c r="C305" s="867" t="s">
        <v>364</v>
      </c>
      <c r="D305" s="868"/>
      <c r="E305" s="57">
        <v>1.656</v>
      </c>
      <c r="F305" s="58"/>
      <c r="G305" s="59"/>
    </row>
    <row r="306" spans="1:7" ht="15">
      <c r="A306" s="55"/>
      <c r="B306" s="56"/>
      <c r="C306" s="867" t="s">
        <v>325</v>
      </c>
      <c r="D306" s="868"/>
      <c r="E306" s="57">
        <v>0</v>
      </c>
      <c r="F306" s="58"/>
      <c r="G306" s="59"/>
    </row>
    <row r="307" spans="1:7" ht="15">
      <c r="A307" s="55"/>
      <c r="B307" s="56"/>
      <c r="C307" s="867" t="s">
        <v>365</v>
      </c>
      <c r="D307" s="868"/>
      <c r="E307" s="57">
        <v>1.74</v>
      </c>
      <c r="F307" s="58"/>
      <c r="G307" s="59"/>
    </row>
    <row r="308" spans="1:7" ht="15">
      <c r="A308" s="55"/>
      <c r="B308" s="56"/>
      <c r="C308" s="867" t="s">
        <v>327</v>
      </c>
      <c r="D308" s="868"/>
      <c r="E308" s="57">
        <v>0</v>
      </c>
      <c r="F308" s="58"/>
      <c r="G308" s="59"/>
    </row>
    <row r="309" spans="1:7" ht="15">
      <c r="A309" s="55"/>
      <c r="B309" s="56"/>
      <c r="C309" s="867" t="s">
        <v>366</v>
      </c>
      <c r="D309" s="868"/>
      <c r="E309" s="57">
        <v>3.072</v>
      </c>
      <c r="F309" s="58"/>
      <c r="G309" s="59"/>
    </row>
    <row r="310" spans="1:7" ht="15">
      <c r="A310" s="55"/>
      <c r="B310" s="56"/>
      <c r="C310" s="867" t="s">
        <v>367</v>
      </c>
      <c r="D310" s="868"/>
      <c r="E310" s="57">
        <v>21.504</v>
      </c>
      <c r="F310" s="58"/>
      <c r="G310" s="59"/>
    </row>
    <row r="311" spans="1:7" ht="15">
      <c r="A311" s="55"/>
      <c r="B311" s="56"/>
      <c r="C311" s="867" t="s">
        <v>368</v>
      </c>
      <c r="D311" s="868"/>
      <c r="E311" s="57">
        <v>0</v>
      </c>
      <c r="F311" s="58"/>
      <c r="G311" s="59"/>
    </row>
    <row r="312" spans="1:7" ht="15">
      <c r="A312" s="55"/>
      <c r="B312" s="56"/>
      <c r="C312" s="867" t="s">
        <v>369</v>
      </c>
      <c r="D312" s="868"/>
      <c r="E312" s="57">
        <v>0</v>
      </c>
      <c r="F312" s="58"/>
      <c r="G312" s="59"/>
    </row>
    <row r="313" spans="1:7" ht="15">
      <c r="A313" s="55"/>
      <c r="B313" s="56"/>
      <c r="C313" s="867" t="s">
        <v>370</v>
      </c>
      <c r="D313" s="868"/>
      <c r="E313" s="57">
        <v>2.43</v>
      </c>
      <c r="F313" s="58"/>
      <c r="G313" s="59"/>
    </row>
    <row r="314" spans="1:7" ht="15">
      <c r="A314" s="55"/>
      <c r="B314" s="56"/>
      <c r="C314" s="867" t="s">
        <v>371</v>
      </c>
      <c r="D314" s="868"/>
      <c r="E314" s="57">
        <v>0</v>
      </c>
      <c r="F314" s="58"/>
      <c r="G314" s="59"/>
    </row>
    <row r="315" spans="1:7" ht="15">
      <c r="A315" s="55"/>
      <c r="B315" s="56"/>
      <c r="C315" s="867" t="s">
        <v>372</v>
      </c>
      <c r="D315" s="868"/>
      <c r="E315" s="57">
        <v>1.98</v>
      </c>
      <c r="F315" s="58"/>
      <c r="G315" s="59"/>
    </row>
    <row r="316" spans="1:7" ht="15">
      <c r="A316" s="55"/>
      <c r="B316" s="56"/>
      <c r="C316" s="867" t="s">
        <v>373</v>
      </c>
      <c r="D316" s="868"/>
      <c r="E316" s="57">
        <v>0</v>
      </c>
      <c r="F316" s="58"/>
      <c r="G316" s="59"/>
    </row>
    <row r="317" spans="1:7" ht="15">
      <c r="A317" s="55"/>
      <c r="B317" s="56"/>
      <c r="C317" s="867" t="s">
        <v>374</v>
      </c>
      <c r="D317" s="868"/>
      <c r="E317" s="57">
        <v>4.75</v>
      </c>
      <c r="F317" s="58"/>
      <c r="G317" s="59"/>
    </row>
    <row r="318" spans="1:7" ht="15">
      <c r="A318" s="55"/>
      <c r="B318" s="56"/>
      <c r="C318" s="867" t="s">
        <v>330</v>
      </c>
      <c r="D318" s="868"/>
      <c r="E318" s="57">
        <v>0</v>
      </c>
      <c r="F318" s="58"/>
      <c r="G318" s="59"/>
    </row>
    <row r="319" spans="1:7" ht="15">
      <c r="A319" s="55"/>
      <c r="B319" s="56"/>
      <c r="C319" s="867" t="s">
        <v>375</v>
      </c>
      <c r="D319" s="868"/>
      <c r="E319" s="57">
        <v>11.634</v>
      </c>
      <c r="F319" s="58"/>
      <c r="G319" s="59"/>
    </row>
    <row r="320" spans="1:7" ht="15">
      <c r="A320" s="55"/>
      <c r="B320" s="56"/>
      <c r="C320" s="867" t="s">
        <v>376</v>
      </c>
      <c r="D320" s="868"/>
      <c r="E320" s="57">
        <v>1.8768</v>
      </c>
      <c r="F320" s="58"/>
      <c r="G320" s="59"/>
    </row>
    <row r="321" spans="1:7" ht="15">
      <c r="A321" s="55"/>
      <c r="B321" s="56"/>
      <c r="C321" s="867" t="s">
        <v>377</v>
      </c>
      <c r="D321" s="868"/>
      <c r="E321" s="57">
        <v>7.2</v>
      </c>
      <c r="F321" s="58"/>
      <c r="G321" s="59"/>
    </row>
    <row r="322" spans="1:53" ht="15">
      <c r="A322" s="48">
        <v>45</v>
      </c>
      <c r="B322" s="49" t="s">
        <v>378</v>
      </c>
      <c r="C322" s="50" t="s">
        <v>379</v>
      </c>
      <c r="D322" s="51" t="s">
        <v>206</v>
      </c>
      <c r="E322" s="52">
        <v>901.864</v>
      </c>
      <c r="F322" s="697">
        <v>0</v>
      </c>
      <c r="G322" s="53">
        <f>E322*F322</f>
        <v>0</v>
      </c>
      <c r="AB322" s="54">
        <v>1</v>
      </c>
      <c r="AC322" s="54">
        <v>1</v>
      </c>
      <c r="BA322" s="15">
        <v>0</v>
      </c>
    </row>
    <row r="323" spans="1:7" ht="15">
      <c r="A323" s="55"/>
      <c r="B323" s="56"/>
      <c r="C323" s="867" t="s">
        <v>380</v>
      </c>
      <c r="D323" s="868"/>
      <c r="E323" s="57">
        <v>901.864</v>
      </c>
      <c r="F323" s="58"/>
      <c r="G323" s="59"/>
    </row>
    <row r="324" spans="1:104" ht="12.75" customHeight="1">
      <c r="A324" s="753" t="s">
        <v>5524</v>
      </c>
      <c r="B324" s="754" t="s">
        <v>5493</v>
      </c>
      <c r="C324" s="755" t="s">
        <v>5494</v>
      </c>
      <c r="D324" s="756" t="s">
        <v>549</v>
      </c>
      <c r="E324" s="762">
        <v>5</v>
      </c>
      <c r="F324" s="697">
        <v>0</v>
      </c>
      <c r="G324" s="758">
        <f>E324*F324</f>
        <v>0</v>
      </c>
      <c r="O324" s="759">
        <v>2</v>
      </c>
      <c r="AA324" s="15">
        <v>1</v>
      </c>
      <c r="AB324" s="15">
        <v>1</v>
      </c>
      <c r="AC324" s="15">
        <v>1</v>
      </c>
      <c r="AZ324" s="15">
        <v>1</v>
      </c>
      <c r="BA324" s="15">
        <f>IF(AZ324=1,G324,0)</f>
        <v>0</v>
      </c>
      <c r="BB324" s="15">
        <f>IF(AZ324=2,G324,0)</f>
        <v>0</v>
      </c>
      <c r="BC324" s="15">
        <f>IF(AZ324=3,G324,0)</f>
        <v>0</v>
      </c>
      <c r="BD324" s="15">
        <f>IF(AZ324=4,G324,0)</f>
        <v>0</v>
      </c>
      <c r="BE324" s="15">
        <f>IF(AZ324=5,G324,0)</f>
        <v>0</v>
      </c>
      <c r="CA324" s="54">
        <v>1</v>
      </c>
      <c r="CB324" s="54">
        <v>1</v>
      </c>
      <c r="CZ324" s="15">
        <v>0.00205</v>
      </c>
    </row>
    <row r="325" spans="1:15" ht="12.75" customHeight="1">
      <c r="A325" s="55"/>
      <c r="B325" s="56"/>
      <c r="C325" s="867" t="s">
        <v>5495</v>
      </c>
      <c r="D325" s="906"/>
      <c r="E325" s="714">
        <v>0</v>
      </c>
      <c r="F325" s="58"/>
      <c r="G325" s="760"/>
      <c r="M325" s="761" t="s">
        <v>5495</v>
      </c>
      <c r="O325" s="759"/>
    </row>
    <row r="326" spans="1:15" ht="12.75" customHeight="1">
      <c r="A326" s="55"/>
      <c r="B326" s="56"/>
      <c r="C326" s="867" t="s">
        <v>5496</v>
      </c>
      <c r="D326" s="906"/>
      <c r="E326" s="714">
        <v>5</v>
      </c>
      <c r="F326" s="58"/>
      <c r="G326" s="760"/>
      <c r="M326" s="761" t="s">
        <v>5496</v>
      </c>
      <c r="O326" s="759"/>
    </row>
    <row r="327" spans="1:104" ht="12.75" customHeight="1">
      <c r="A327" s="753" t="s">
        <v>5525</v>
      </c>
      <c r="B327" s="754" t="s">
        <v>5497</v>
      </c>
      <c r="C327" s="755" t="s">
        <v>5498</v>
      </c>
      <c r="D327" s="756" t="s">
        <v>549</v>
      </c>
      <c r="E327" s="762">
        <v>3</v>
      </c>
      <c r="F327" s="697">
        <v>0</v>
      </c>
      <c r="G327" s="758">
        <f>E327*F327</f>
        <v>0</v>
      </c>
      <c r="O327" s="759">
        <v>2</v>
      </c>
      <c r="AA327" s="15">
        <v>1</v>
      </c>
      <c r="AB327" s="15">
        <v>1</v>
      </c>
      <c r="AC327" s="15">
        <v>1</v>
      </c>
      <c r="AZ327" s="15">
        <v>1</v>
      </c>
      <c r="BA327" s="15">
        <f>IF(AZ327=1,G327,0)</f>
        <v>0</v>
      </c>
      <c r="BB327" s="15">
        <f>IF(AZ327=2,G327,0)</f>
        <v>0</v>
      </c>
      <c r="BC327" s="15">
        <f>IF(AZ327=3,G327,0)</f>
        <v>0</v>
      </c>
      <c r="BD327" s="15">
        <f>IF(AZ327=4,G327,0)</f>
        <v>0</v>
      </c>
      <c r="BE327" s="15">
        <f>IF(AZ327=5,G327,0)</f>
        <v>0</v>
      </c>
      <c r="CA327" s="54">
        <v>1</v>
      </c>
      <c r="CB327" s="54">
        <v>1</v>
      </c>
      <c r="CZ327" s="15">
        <v>0.00499</v>
      </c>
    </row>
    <row r="328" spans="1:15" ht="12.75" customHeight="1">
      <c r="A328" s="55"/>
      <c r="B328" s="56"/>
      <c r="C328" s="867" t="s">
        <v>5495</v>
      </c>
      <c r="D328" s="906"/>
      <c r="E328" s="714">
        <v>0</v>
      </c>
      <c r="F328" s="58"/>
      <c r="G328" s="760"/>
      <c r="M328" s="761" t="s">
        <v>5495</v>
      </c>
      <c r="O328" s="759"/>
    </row>
    <row r="329" spans="1:15" ht="12.75" customHeight="1">
      <c r="A329" s="55"/>
      <c r="B329" s="56"/>
      <c r="C329" s="867" t="s">
        <v>5499</v>
      </c>
      <c r="D329" s="906"/>
      <c r="E329" s="714">
        <v>3</v>
      </c>
      <c r="F329" s="58"/>
      <c r="G329" s="760"/>
      <c r="M329" s="761" t="s">
        <v>5499</v>
      </c>
      <c r="O329" s="759"/>
    </row>
    <row r="330" spans="1:104" ht="12.75" customHeight="1">
      <c r="A330" s="753" t="s">
        <v>5528</v>
      </c>
      <c r="B330" s="754" t="s">
        <v>5500</v>
      </c>
      <c r="C330" s="755" t="s">
        <v>5501</v>
      </c>
      <c r="D330" s="756" t="s">
        <v>549</v>
      </c>
      <c r="E330" s="762">
        <v>1</v>
      </c>
      <c r="F330" s="697">
        <v>0</v>
      </c>
      <c r="G330" s="758">
        <f>E330*F330</f>
        <v>0</v>
      </c>
      <c r="O330" s="759">
        <v>2</v>
      </c>
      <c r="AA330" s="15">
        <v>1</v>
      </c>
      <c r="AB330" s="15">
        <v>1</v>
      </c>
      <c r="AC330" s="15">
        <v>1</v>
      </c>
      <c r="AZ330" s="15">
        <v>1</v>
      </c>
      <c r="BA330" s="15">
        <f>IF(AZ330=1,G330,0)</f>
        <v>0</v>
      </c>
      <c r="BB330" s="15">
        <f>IF(AZ330=2,G330,0)</f>
        <v>0</v>
      </c>
      <c r="BC330" s="15">
        <f>IF(AZ330=3,G330,0)</f>
        <v>0</v>
      </c>
      <c r="BD330" s="15">
        <f>IF(AZ330=4,G330,0)</f>
        <v>0</v>
      </c>
      <c r="BE330" s="15">
        <f>IF(AZ330=5,G330,0)</f>
        <v>0</v>
      </c>
      <c r="CA330" s="54">
        <v>1</v>
      </c>
      <c r="CB330" s="54">
        <v>1</v>
      </c>
      <c r="CZ330" s="15">
        <v>0.00942</v>
      </c>
    </row>
    <row r="331" spans="1:15" ht="12.75" customHeight="1">
      <c r="A331" s="55"/>
      <c r="B331" s="56"/>
      <c r="C331" s="867" t="s">
        <v>5495</v>
      </c>
      <c r="D331" s="906"/>
      <c r="E331" s="714">
        <v>0</v>
      </c>
      <c r="F331" s="58"/>
      <c r="G331" s="760"/>
      <c r="M331" s="761" t="s">
        <v>5495</v>
      </c>
      <c r="O331" s="759"/>
    </row>
    <row r="332" spans="1:15" ht="12.75" customHeight="1">
      <c r="A332" s="55"/>
      <c r="B332" s="56"/>
      <c r="C332" s="867" t="s">
        <v>5502</v>
      </c>
      <c r="D332" s="906"/>
      <c r="E332" s="714">
        <v>1</v>
      </c>
      <c r="F332" s="58"/>
      <c r="G332" s="760"/>
      <c r="M332" s="761" t="s">
        <v>5502</v>
      </c>
      <c r="O332" s="759"/>
    </row>
    <row r="333" spans="1:104" ht="12.75" customHeight="1">
      <c r="A333" s="753" t="s">
        <v>5526</v>
      </c>
      <c r="B333" s="754" t="s">
        <v>5503</v>
      </c>
      <c r="C333" s="755" t="s">
        <v>5504</v>
      </c>
      <c r="D333" s="756" t="s">
        <v>549</v>
      </c>
      <c r="E333" s="762">
        <v>5</v>
      </c>
      <c r="F333" s="697">
        <v>0</v>
      </c>
      <c r="G333" s="758">
        <f>E333*F333</f>
        <v>0</v>
      </c>
      <c r="O333" s="759">
        <v>2</v>
      </c>
      <c r="AA333" s="15">
        <v>1</v>
      </c>
      <c r="AB333" s="15">
        <v>1</v>
      </c>
      <c r="AC333" s="15">
        <v>1</v>
      </c>
      <c r="AZ333" s="15">
        <v>1</v>
      </c>
      <c r="BA333" s="15">
        <f>IF(AZ333=1,G333,0)</f>
        <v>0</v>
      </c>
      <c r="BB333" s="15">
        <f>IF(AZ333=2,G333,0)</f>
        <v>0</v>
      </c>
      <c r="BC333" s="15">
        <f>IF(AZ333=3,G333,0)</f>
        <v>0</v>
      </c>
      <c r="BD333" s="15">
        <f>IF(AZ333=4,G333,0)</f>
        <v>0</v>
      </c>
      <c r="BE333" s="15">
        <f>IF(AZ333=5,G333,0)</f>
        <v>0</v>
      </c>
      <c r="CA333" s="54">
        <v>1</v>
      </c>
      <c r="CB333" s="54">
        <v>1</v>
      </c>
      <c r="CZ333" s="15">
        <v>0.01841</v>
      </c>
    </row>
    <row r="334" spans="1:15" ht="12.75" customHeight="1">
      <c r="A334" s="55"/>
      <c r="B334" s="56"/>
      <c r="C334" s="867" t="s">
        <v>5495</v>
      </c>
      <c r="D334" s="906"/>
      <c r="E334" s="714">
        <v>0</v>
      </c>
      <c r="F334" s="58"/>
      <c r="G334" s="760"/>
      <c r="M334" s="761" t="s">
        <v>5495</v>
      </c>
      <c r="O334" s="759"/>
    </row>
    <row r="335" spans="1:15" ht="12.75" customHeight="1">
      <c r="A335" s="55"/>
      <c r="B335" s="56"/>
      <c r="C335" s="867" t="s">
        <v>5505</v>
      </c>
      <c r="D335" s="906"/>
      <c r="E335" s="714">
        <v>5</v>
      </c>
      <c r="F335" s="58"/>
      <c r="G335" s="760"/>
      <c r="M335" s="761" t="s">
        <v>5505</v>
      </c>
      <c r="O335" s="759"/>
    </row>
    <row r="336" spans="1:104" ht="12.75" customHeight="1">
      <c r="A336" s="753" t="s">
        <v>5527</v>
      </c>
      <c r="B336" s="754" t="s">
        <v>5506</v>
      </c>
      <c r="C336" s="755" t="s">
        <v>5507</v>
      </c>
      <c r="D336" s="756" t="s">
        <v>549</v>
      </c>
      <c r="E336" s="762">
        <v>4</v>
      </c>
      <c r="F336" s="697">
        <v>0</v>
      </c>
      <c r="G336" s="758">
        <f>E336*F336</f>
        <v>0</v>
      </c>
      <c r="O336" s="759">
        <v>2</v>
      </c>
      <c r="AA336" s="15">
        <v>1</v>
      </c>
      <c r="AB336" s="15">
        <v>1</v>
      </c>
      <c r="AC336" s="15">
        <v>1</v>
      </c>
      <c r="AZ336" s="15">
        <v>1</v>
      </c>
      <c r="BA336" s="15">
        <f>IF(AZ336=1,G336,0)</f>
        <v>0</v>
      </c>
      <c r="BB336" s="15">
        <f>IF(AZ336=2,G336,0)</f>
        <v>0</v>
      </c>
      <c r="BC336" s="15">
        <f>IF(AZ336=3,G336,0)</f>
        <v>0</v>
      </c>
      <c r="BD336" s="15">
        <f>IF(AZ336=4,G336,0)</f>
        <v>0</v>
      </c>
      <c r="BE336" s="15">
        <f>IF(AZ336=5,G336,0)</f>
        <v>0</v>
      </c>
      <c r="CA336" s="54">
        <v>1</v>
      </c>
      <c r="CB336" s="54">
        <v>1</v>
      </c>
      <c r="CZ336" s="15">
        <v>0.00446</v>
      </c>
    </row>
    <row r="337" spans="1:15" ht="12.75" customHeight="1">
      <c r="A337" s="55"/>
      <c r="B337" s="56"/>
      <c r="C337" s="867" t="s">
        <v>5495</v>
      </c>
      <c r="D337" s="906"/>
      <c r="E337" s="714">
        <v>0</v>
      </c>
      <c r="F337" s="58"/>
      <c r="G337" s="760"/>
      <c r="M337" s="761" t="s">
        <v>5495</v>
      </c>
      <c r="O337" s="759"/>
    </row>
    <row r="338" spans="1:15" ht="12.75" customHeight="1">
      <c r="A338" s="55"/>
      <c r="B338" s="56"/>
      <c r="C338" s="867" t="s">
        <v>5508</v>
      </c>
      <c r="D338" s="906"/>
      <c r="E338" s="714">
        <v>4</v>
      </c>
      <c r="F338" s="58"/>
      <c r="G338" s="760"/>
      <c r="M338" s="761" t="s">
        <v>5508</v>
      </c>
      <c r="O338" s="759"/>
    </row>
    <row r="339" spans="1:53" ht="15">
      <c r="A339" s="48">
        <v>46</v>
      </c>
      <c r="B339" s="49" t="s">
        <v>381</v>
      </c>
      <c r="C339" s="50" t="s">
        <v>382</v>
      </c>
      <c r="D339" s="51" t="s">
        <v>226</v>
      </c>
      <c r="E339" s="710">
        <v>9.5</v>
      </c>
      <c r="F339" s="697">
        <v>0</v>
      </c>
      <c r="G339" s="53">
        <f>E339*F339</f>
        <v>0</v>
      </c>
      <c r="AB339" s="54">
        <v>1</v>
      </c>
      <c r="AC339" s="54">
        <v>1</v>
      </c>
      <c r="BA339" s="15">
        <v>1.02116</v>
      </c>
    </row>
    <row r="340" spans="1:7" ht="15">
      <c r="A340" s="55"/>
      <c r="B340" s="56"/>
      <c r="C340" s="867" t="s">
        <v>257</v>
      </c>
      <c r="D340" s="868"/>
      <c r="E340" s="714">
        <v>0</v>
      </c>
      <c r="F340" s="58"/>
      <c r="G340" s="59"/>
    </row>
    <row r="341" spans="1:7" ht="15">
      <c r="A341" s="55"/>
      <c r="B341" s="56"/>
      <c r="C341" s="867" t="s">
        <v>258</v>
      </c>
      <c r="D341" s="868"/>
      <c r="E341" s="714">
        <v>0</v>
      </c>
      <c r="F341" s="58"/>
      <c r="G341" s="59"/>
    </row>
    <row r="342" spans="1:7" ht="15">
      <c r="A342" s="55"/>
      <c r="B342" s="56"/>
      <c r="C342" s="867" t="s">
        <v>383</v>
      </c>
      <c r="D342" s="868"/>
      <c r="E342" s="714">
        <v>6.25</v>
      </c>
      <c r="F342" s="58"/>
      <c r="G342" s="59"/>
    </row>
    <row r="343" spans="1:7" ht="15">
      <c r="A343" s="55"/>
      <c r="B343" s="56"/>
      <c r="C343" s="867" t="s">
        <v>384</v>
      </c>
      <c r="D343" s="868"/>
      <c r="E343" s="714">
        <v>3.25</v>
      </c>
      <c r="F343" s="58"/>
      <c r="G343" s="59"/>
    </row>
    <row r="344" spans="1:104" ht="12.75" customHeight="1">
      <c r="A344" s="753">
        <v>47</v>
      </c>
      <c r="B344" s="754" t="s">
        <v>5509</v>
      </c>
      <c r="C344" s="755" t="s">
        <v>5510</v>
      </c>
      <c r="D344" s="756" t="s">
        <v>549</v>
      </c>
      <c r="E344" s="762">
        <v>1</v>
      </c>
      <c r="F344" s="697">
        <v>0</v>
      </c>
      <c r="G344" s="758">
        <f>E344*F344</f>
        <v>0</v>
      </c>
      <c r="O344" s="759">
        <v>2</v>
      </c>
      <c r="AA344" s="15">
        <v>1</v>
      </c>
      <c r="AB344" s="15">
        <v>1</v>
      </c>
      <c r="AC344" s="15">
        <v>1</v>
      </c>
      <c r="AZ344" s="15">
        <v>1</v>
      </c>
      <c r="BA344" s="15">
        <f>IF(AZ344=1,G344,0)</f>
        <v>0</v>
      </c>
      <c r="BB344" s="15">
        <f>IF(AZ344=2,G344,0)</f>
        <v>0</v>
      </c>
      <c r="BC344" s="15">
        <f>IF(AZ344=3,G344,0)</f>
        <v>0</v>
      </c>
      <c r="BD344" s="15">
        <f>IF(AZ344=4,G344,0)</f>
        <v>0</v>
      </c>
      <c r="BE344" s="15">
        <f>IF(AZ344=5,G344,0)</f>
        <v>0</v>
      </c>
      <c r="CA344" s="54">
        <v>1</v>
      </c>
      <c r="CB344" s="54">
        <v>1</v>
      </c>
      <c r="CZ344" s="15">
        <v>0.00044</v>
      </c>
    </row>
    <row r="345" spans="1:15" ht="12.75" customHeight="1">
      <c r="A345" s="55"/>
      <c r="B345" s="56"/>
      <c r="C345" s="867" t="s">
        <v>5495</v>
      </c>
      <c r="D345" s="906"/>
      <c r="E345" s="714">
        <v>0</v>
      </c>
      <c r="F345" s="58"/>
      <c r="G345" s="760"/>
      <c r="M345" s="761" t="s">
        <v>5495</v>
      </c>
      <c r="O345" s="759"/>
    </row>
    <row r="346" spans="1:15" ht="12.75" customHeight="1">
      <c r="A346" s="55"/>
      <c r="B346" s="56"/>
      <c r="C346" s="867" t="s">
        <v>5511</v>
      </c>
      <c r="D346" s="906"/>
      <c r="E346" s="714">
        <v>0</v>
      </c>
      <c r="F346" s="58"/>
      <c r="G346" s="760"/>
      <c r="M346" s="761" t="s">
        <v>5511</v>
      </c>
      <c r="O346" s="759"/>
    </row>
    <row r="347" spans="1:15" ht="12.75" customHeight="1">
      <c r="A347" s="55"/>
      <c r="B347" s="56"/>
      <c r="C347" s="867" t="s">
        <v>5512</v>
      </c>
      <c r="D347" s="906"/>
      <c r="E347" s="714">
        <v>1</v>
      </c>
      <c r="F347" s="58"/>
      <c r="G347" s="760"/>
      <c r="M347" s="761" t="s">
        <v>5512</v>
      </c>
      <c r="O347" s="759"/>
    </row>
    <row r="348" spans="1:104" ht="12.75" customHeight="1">
      <c r="A348" s="753" t="s">
        <v>5529</v>
      </c>
      <c r="B348" s="754" t="s">
        <v>5513</v>
      </c>
      <c r="C348" s="755" t="s">
        <v>5514</v>
      </c>
      <c r="D348" s="756" t="s">
        <v>549</v>
      </c>
      <c r="E348" s="762">
        <v>1</v>
      </c>
      <c r="F348" s="697">
        <v>0</v>
      </c>
      <c r="G348" s="758">
        <f>E348*F348</f>
        <v>0</v>
      </c>
      <c r="O348" s="759">
        <v>2</v>
      </c>
      <c r="AA348" s="15">
        <v>1</v>
      </c>
      <c r="AB348" s="15">
        <v>1</v>
      </c>
      <c r="AC348" s="15">
        <v>1</v>
      </c>
      <c r="AZ348" s="15">
        <v>1</v>
      </c>
      <c r="BA348" s="15">
        <f>IF(AZ348=1,G348,0)</f>
        <v>0</v>
      </c>
      <c r="BB348" s="15">
        <f>IF(AZ348=2,G348,0)</f>
        <v>0</v>
      </c>
      <c r="BC348" s="15">
        <f>IF(AZ348=3,G348,0)</f>
        <v>0</v>
      </c>
      <c r="BD348" s="15">
        <f>IF(AZ348=4,G348,0)</f>
        <v>0</v>
      </c>
      <c r="BE348" s="15">
        <f>IF(AZ348=5,G348,0)</f>
        <v>0</v>
      </c>
      <c r="CA348" s="54">
        <v>1</v>
      </c>
      <c r="CB348" s="54">
        <v>1</v>
      </c>
      <c r="CZ348" s="15">
        <v>0.00068</v>
      </c>
    </row>
    <row r="349" spans="1:15" ht="12.75" customHeight="1">
      <c r="A349" s="55"/>
      <c r="B349" s="56"/>
      <c r="C349" s="867" t="s">
        <v>5495</v>
      </c>
      <c r="D349" s="906"/>
      <c r="E349" s="714">
        <v>0</v>
      </c>
      <c r="F349" s="58"/>
      <c r="G349" s="760"/>
      <c r="M349" s="761" t="s">
        <v>5495</v>
      </c>
      <c r="O349" s="759"/>
    </row>
    <row r="350" spans="1:15" ht="12.75" customHeight="1">
      <c r="A350" s="55"/>
      <c r="B350" s="56"/>
      <c r="C350" s="867" t="s">
        <v>5511</v>
      </c>
      <c r="D350" s="906"/>
      <c r="E350" s="714">
        <v>0</v>
      </c>
      <c r="F350" s="58"/>
      <c r="G350" s="760"/>
      <c r="M350" s="761" t="s">
        <v>5511</v>
      </c>
      <c r="O350" s="759"/>
    </row>
    <row r="351" spans="1:15" ht="12.75" customHeight="1">
      <c r="A351" s="55"/>
      <c r="B351" s="56"/>
      <c r="C351" s="867" t="s">
        <v>5515</v>
      </c>
      <c r="D351" s="906"/>
      <c r="E351" s="714">
        <v>1</v>
      </c>
      <c r="F351" s="58"/>
      <c r="G351" s="760"/>
      <c r="M351" s="761" t="s">
        <v>5515</v>
      </c>
      <c r="O351" s="759"/>
    </row>
    <row r="352" spans="1:104" ht="12.75" customHeight="1">
      <c r="A352" s="753" t="s">
        <v>5530</v>
      </c>
      <c r="B352" s="754" t="s">
        <v>5516</v>
      </c>
      <c r="C352" s="755" t="s">
        <v>5517</v>
      </c>
      <c r="D352" s="756" t="s">
        <v>694</v>
      </c>
      <c r="E352" s="762">
        <v>3.24</v>
      </c>
      <c r="F352" s="697">
        <v>0</v>
      </c>
      <c r="G352" s="758">
        <f>E352*F352</f>
        <v>0</v>
      </c>
      <c r="O352" s="759">
        <v>2</v>
      </c>
      <c r="AA352" s="15">
        <v>3</v>
      </c>
      <c r="AB352" s="15">
        <v>1</v>
      </c>
      <c r="AC352" s="15">
        <v>14470135</v>
      </c>
      <c r="AZ352" s="15">
        <v>1</v>
      </c>
      <c r="BA352" s="15">
        <f>IF(AZ352=1,G352,0)</f>
        <v>0</v>
      </c>
      <c r="BB352" s="15">
        <f>IF(AZ352=2,G352,0)</f>
        <v>0</v>
      </c>
      <c r="BC352" s="15">
        <f>IF(AZ352=3,G352,0)</f>
        <v>0</v>
      </c>
      <c r="BD352" s="15">
        <f>IF(AZ352=4,G352,0)</f>
        <v>0</v>
      </c>
      <c r="BE352" s="15">
        <f>IF(AZ352=5,G352,0)</f>
        <v>0</v>
      </c>
      <c r="CA352" s="54">
        <v>3</v>
      </c>
      <c r="CB352" s="54">
        <v>1</v>
      </c>
      <c r="CZ352" s="15">
        <v>0.0172</v>
      </c>
    </row>
    <row r="353" spans="1:15" ht="12.75" customHeight="1">
      <c r="A353" s="55"/>
      <c r="B353" s="56"/>
      <c r="C353" s="867" t="s">
        <v>5495</v>
      </c>
      <c r="D353" s="906"/>
      <c r="E353" s="714">
        <v>0</v>
      </c>
      <c r="F353" s="58"/>
      <c r="G353" s="760"/>
      <c r="M353" s="761" t="s">
        <v>5495</v>
      </c>
      <c r="O353" s="759"/>
    </row>
    <row r="354" spans="1:15" ht="12.75" customHeight="1">
      <c r="A354" s="55"/>
      <c r="B354" s="56"/>
      <c r="C354" s="867" t="s">
        <v>5511</v>
      </c>
      <c r="D354" s="906"/>
      <c r="E354" s="714">
        <v>0</v>
      </c>
      <c r="F354" s="58"/>
      <c r="G354" s="760"/>
      <c r="M354" s="761" t="s">
        <v>5511</v>
      </c>
      <c r="O354" s="759"/>
    </row>
    <row r="355" spans="1:15" ht="12.75" customHeight="1">
      <c r="A355" s="55"/>
      <c r="B355" s="56"/>
      <c r="C355" s="867" t="s">
        <v>5518</v>
      </c>
      <c r="D355" s="906"/>
      <c r="E355" s="714">
        <v>3.24</v>
      </c>
      <c r="F355" s="58"/>
      <c r="G355" s="760"/>
      <c r="M355" s="761" t="s">
        <v>5518</v>
      </c>
      <c r="O355" s="759"/>
    </row>
    <row r="356" spans="1:104" ht="12.75" customHeight="1">
      <c r="A356" s="753" t="s">
        <v>5531</v>
      </c>
      <c r="B356" s="754" t="s">
        <v>5519</v>
      </c>
      <c r="C356" s="755" t="s">
        <v>5520</v>
      </c>
      <c r="D356" s="756" t="s">
        <v>694</v>
      </c>
      <c r="E356" s="762">
        <v>0.972</v>
      </c>
      <c r="F356" s="697">
        <v>0</v>
      </c>
      <c r="G356" s="758">
        <f>E356*F356</f>
        <v>0</v>
      </c>
      <c r="O356" s="759">
        <v>2</v>
      </c>
      <c r="AA356" s="15">
        <v>3</v>
      </c>
      <c r="AB356" s="15">
        <v>1</v>
      </c>
      <c r="AC356" s="15">
        <v>14470138</v>
      </c>
      <c r="AZ356" s="15">
        <v>1</v>
      </c>
      <c r="BA356" s="15">
        <f>IF(AZ356=1,G356,0)</f>
        <v>0</v>
      </c>
      <c r="BB356" s="15">
        <f>IF(AZ356=2,G356,0)</f>
        <v>0</v>
      </c>
      <c r="BC356" s="15">
        <f>IF(AZ356=3,G356,0)</f>
        <v>0</v>
      </c>
      <c r="BD356" s="15">
        <f>IF(AZ356=4,G356,0)</f>
        <v>0</v>
      </c>
      <c r="BE356" s="15">
        <f>IF(AZ356=5,G356,0)</f>
        <v>0</v>
      </c>
      <c r="CA356" s="54">
        <v>3</v>
      </c>
      <c r="CB356" s="54">
        <v>1</v>
      </c>
      <c r="CZ356" s="15">
        <v>0.0331</v>
      </c>
    </row>
    <row r="357" spans="1:15" ht="12.75" customHeight="1">
      <c r="A357" s="55"/>
      <c r="B357" s="56"/>
      <c r="C357" s="867" t="s">
        <v>5495</v>
      </c>
      <c r="D357" s="906"/>
      <c r="E357" s="714">
        <v>0</v>
      </c>
      <c r="F357" s="58"/>
      <c r="G357" s="760"/>
      <c r="M357" s="761" t="s">
        <v>5495</v>
      </c>
      <c r="O357" s="759"/>
    </row>
    <row r="358" spans="1:15" ht="12.75" customHeight="1">
      <c r="A358" s="55"/>
      <c r="B358" s="56"/>
      <c r="C358" s="867" t="s">
        <v>5511</v>
      </c>
      <c r="D358" s="906"/>
      <c r="E358" s="714">
        <v>0</v>
      </c>
      <c r="F358" s="58"/>
      <c r="G358" s="760"/>
      <c r="M358" s="761" t="s">
        <v>5511</v>
      </c>
      <c r="O358" s="759"/>
    </row>
    <row r="359" spans="1:15" ht="12.75" customHeight="1">
      <c r="A359" s="55"/>
      <c r="B359" s="56"/>
      <c r="C359" s="867" t="s">
        <v>5521</v>
      </c>
      <c r="D359" s="906"/>
      <c r="E359" s="714">
        <v>0.972</v>
      </c>
      <c r="F359" s="58"/>
      <c r="G359" s="760"/>
      <c r="M359" s="761" t="s">
        <v>5521</v>
      </c>
      <c r="O359" s="759"/>
    </row>
    <row r="360" spans="1:7" ht="15">
      <c r="A360" s="34"/>
      <c r="B360" s="35" t="s">
        <v>19</v>
      </c>
      <c r="C360" s="36" t="str">
        <f>CONCATENATE(B156," ",C156)</f>
        <v>2 Základy a zvláštní zakládání</v>
      </c>
      <c r="D360" s="37"/>
      <c r="E360" s="38"/>
      <c r="F360" s="39"/>
      <c r="G360" s="40">
        <f>SUM(G156:G356)</f>
        <v>0</v>
      </c>
    </row>
    <row r="361" spans="1:7" ht="15">
      <c r="A361" s="41" t="s">
        <v>21</v>
      </c>
      <c r="B361" s="42" t="s">
        <v>385</v>
      </c>
      <c r="C361" s="43" t="s">
        <v>386</v>
      </c>
      <c r="D361" s="44"/>
      <c r="E361" s="45"/>
      <c r="F361" s="45"/>
      <c r="G361" s="46"/>
    </row>
    <row r="362" spans="1:53" ht="15">
      <c r="A362" s="48">
        <v>48</v>
      </c>
      <c r="B362" s="49" t="s">
        <v>387</v>
      </c>
      <c r="C362" s="50" t="s">
        <v>388</v>
      </c>
      <c r="D362" s="51" t="s">
        <v>206</v>
      </c>
      <c r="E362" s="52">
        <v>76.9983</v>
      </c>
      <c r="F362" s="697">
        <v>0</v>
      </c>
      <c r="G362" s="53">
        <f>E362*F362</f>
        <v>0</v>
      </c>
      <c r="AB362" s="54">
        <v>1</v>
      </c>
      <c r="AC362" s="54">
        <v>1</v>
      </c>
      <c r="BA362" s="15">
        <v>0.17471</v>
      </c>
    </row>
    <row r="363" spans="1:7" ht="15">
      <c r="A363" s="55"/>
      <c r="B363" s="56"/>
      <c r="C363" s="867" t="s">
        <v>389</v>
      </c>
      <c r="D363" s="868"/>
      <c r="E363" s="57">
        <v>0</v>
      </c>
      <c r="F363" s="58"/>
      <c r="G363" s="59"/>
    </row>
    <row r="364" spans="1:7" ht="15">
      <c r="A364" s="55"/>
      <c r="B364" s="56"/>
      <c r="C364" s="867" t="s">
        <v>390</v>
      </c>
      <c r="D364" s="868"/>
      <c r="E364" s="57">
        <v>7.5338</v>
      </c>
      <c r="F364" s="58"/>
      <c r="G364" s="59"/>
    </row>
    <row r="365" spans="1:7" ht="15">
      <c r="A365" s="55"/>
      <c r="B365" s="56"/>
      <c r="C365" s="867" t="s">
        <v>391</v>
      </c>
      <c r="D365" s="868"/>
      <c r="E365" s="57">
        <v>-0.2975</v>
      </c>
      <c r="F365" s="58"/>
      <c r="G365" s="59"/>
    </row>
    <row r="366" spans="1:7" ht="15">
      <c r="A366" s="55"/>
      <c r="B366" s="56"/>
      <c r="C366" s="867" t="s">
        <v>392</v>
      </c>
      <c r="D366" s="868"/>
      <c r="E366" s="57">
        <v>18.225</v>
      </c>
      <c r="F366" s="58"/>
      <c r="G366" s="59"/>
    </row>
    <row r="367" spans="1:7" ht="15">
      <c r="A367" s="55"/>
      <c r="B367" s="56"/>
      <c r="C367" s="867" t="s">
        <v>393</v>
      </c>
      <c r="D367" s="868"/>
      <c r="E367" s="57">
        <v>0</v>
      </c>
      <c r="F367" s="58"/>
      <c r="G367" s="59"/>
    </row>
    <row r="368" spans="1:7" ht="15">
      <c r="A368" s="55"/>
      <c r="B368" s="56"/>
      <c r="C368" s="867" t="s">
        <v>394</v>
      </c>
      <c r="D368" s="868"/>
      <c r="E368" s="57">
        <v>34.9562</v>
      </c>
      <c r="F368" s="58"/>
      <c r="G368" s="59"/>
    </row>
    <row r="369" spans="1:7" ht="15">
      <c r="A369" s="55"/>
      <c r="B369" s="56"/>
      <c r="C369" s="867" t="s">
        <v>395</v>
      </c>
      <c r="D369" s="868"/>
      <c r="E369" s="57">
        <v>0</v>
      </c>
      <c r="F369" s="58"/>
      <c r="G369" s="59"/>
    </row>
    <row r="370" spans="1:7" ht="15">
      <c r="A370" s="55"/>
      <c r="B370" s="56"/>
      <c r="C370" s="867" t="s">
        <v>396</v>
      </c>
      <c r="D370" s="868"/>
      <c r="E370" s="57">
        <v>16.5808</v>
      </c>
      <c r="F370" s="58"/>
      <c r="G370" s="59"/>
    </row>
    <row r="371" spans="1:53" ht="15">
      <c r="A371" s="48" t="s">
        <v>5523</v>
      </c>
      <c r="B371" s="49" t="s">
        <v>397</v>
      </c>
      <c r="C371" s="50" t="s">
        <v>398</v>
      </c>
      <c r="D371" s="51" t="s">
        <v>206</v>
      </c>
      <c r="E371" s="52">
        <v>731.92</v>
      </c>
      <c r="F371" s="697">
        <v>0</v>
      </c>
      <c r="G371" s="53">
        <f>E371*F371</f>
        <v>0</v>
      </c>
      <c r="AB371" s="54">
        <v>1</v>
      </c>
      <c r="AC371" s="54">
        <v>1</v>
      </c>
      <c r="BA371" s="15">
        <v>0.30586</v>
      </c>
    </row>
    <row r="372" spans="1:7" ht="15">
      <c r="A372" s="55"/>
      <c r="B372" s="56"/>
      <c r="C372" s="867" t="s">
        <v>395</v>
      </c>
      <c r="D372" s="906"/>
      <c r="E372" s="57">
        <v>0</v>
      </c>
      <c r="F372" s="58"/>
      <c r="G372" s="59"/>
    </row>
    <row r="373" spans="1:7" ht="15">
      <c r="A373" s="55"/>
      <c r="B373" s="56"/>
      <c r="C373" s="867" t="s">
        <v>399</v>
      </c>
      <c r="D373" s="906"/>
      <c r="E373" s="57">
        <v>473.4945</v>
      </c>
      <c r="F373" s="58"/>
      <c r="G373" s="59"/>
    </row>
    <row r="374" spans="1:7" ht="15">
      <c r="A374" s="55"/>
      <c r="B374" s="56"/>
      <c r="C374" s="867" t="s">
        <v>400</v>
      </c>
      <c r="D374" s="906"/>
      <c r="E374" s="57">
        <v>-89.899</v>
      </c>
      <c r="F374" s="58"/>
      <c r="G374" s="59"/>
    </row>
    <row r="375" spans="1:7" ht="15">
      <c r="A375" s="55"/>
      <c r="B375" s="56"/>
      <c r="C375" s="867" t="s">
        <v>391</v>
      </c>
      <c r="D375" s="906"/>
      <c r="E375" s="57">
        <v>-0.2975</v>
      </c>
      <c r="F375" s="58"/>
      <c r="G375" s="59"/>
    </row>
    <row r="376" spans="1:7" ht="15">
      <c r="A376" s="55"/>
      <c r="B376" s="56"/>
      <c r="C376" s="867" t="s">
        <v>401</v>
      </c>
      <c r="D376" s="906"/>
      <c r="E376" s="57">
        <v>2.85</v>
      </c>
      <c r="F376" s="58"/>
      <c r="G376" s="59"/>
    </row>
    <row r="377" spans="1:7" ht="15">
      <c r="A377" s="55"/>
      <c r="B377" s="56"/>
      <c r="C377" s="867" t="s">
        <v>402</v>
      </c>
      <c r="D377" s="906"/>
      <c r="E377" s="57">
        <v>111.0637</v>
      </c>
      <c r="F377" s="58"/>
      <c r="G377" s="59"/>
    </row>
    <row r="378" spans="1:7" ht="15">
      <c r="A378" s="55"/>
      <c r="B378" s="56"/>
      <c r="C378" s="867" t="s">
        <v>401</v>
      </c>
      <c r="D378" s="906"/>
      <c r="E378" s="57">
        <v>2.85</v>
      </c>
      <c r="F378" s="58"/>
      <c r="G378" s="59"/>
    </row>
    <row r="379" spans="1:7" ht="15">
      <c r="A379" s="55"/>
      <c r="B379" s="56"/>
      <c r="C379" s="867" t="s">
        <v>403</v>
      </c>
      <c r="D379" s="906"/>
      <c r="E379" s="57">
        <v>67.473</v>
      </c>
      <c r="F379" s="58"/>
      <c r="G379" s="59"/>
    </row>
    <row r="380" spans="1:7" ht="15">
      <c r="A380" s="55"/>
      <c r="B380" s="56"/>
      <c r="C380" s="867" t="s">
        <v>404</v>
      </c>
      <c r="D380" s="906"/>
      <c r="E380" s="57">
        <v>-1.05</v>
      </c>
      <c r="F380" s="58"/>
      <c r="G380" s="59"/>
    </row>
    <row r="381" spans="1:7" ht="15">
      <c r="A381" s="55"/>
      <c r="B381" s="56"/>
      <c r="C381" s="867" t="s">
        <v>405</v>
      </c>
      <c r="D381" s="906"/>
      <c r="E381" s="57">
        <v>-24.2175</v>
      </c>
      <c r="F381" s="58"/>
      <c r="G381" s="59"/>
    </row>
    <row r="382" spans="1:7" ht="15">
      <c r="A382" s="55"/>
      <c r="B382" s="56"/>
      <c r="C382" s="867" t="s">
        <v>5522</v>
      </c>
      <c r="D382" s="906"/>
      <c r="E382" s="57">
        <v>100</v>
      </c>
      <c r="F382" s="58"/>
      <c r="G382" s="59"/>
    </row>
    <row r="383" spans="1:7" ht="15">
      <c r="A383" s="55"/>
      <c r="B383" s="56"/>
      <c r="C383" s="867" t="s">
        <v>406</v>
      </c>
      <c r="D383" s="906"/>
      <c r="E383" s="57">
        <v>0</v>
      </c>
      <c r="F383" s="58"/>
      <c r="G383" s="59"/>
    </row>
    <row r="384" spans="1:7" ht="15">
      <c r="A384" s="55"/>
      <c r="B384" s="56"/>
      <c r="C384" s="867" t="s">
        <v>407</v>
      </c>
      <c r="D384" s="906"/>
      <c r="E384" s="57">
        <v>89.6571</v>
      </c>
      <c r="F384" s="58"/>
      <c r="G384" s="59"/>
    </row>
    <row r="385" spans="1:53" ht="15">
      <c r="A385" s="48">
        <v>50</v>
      </c>
      <c r="B385" s="49" t="s">
        <v>408</v>
      </c>
      <c r="C385" s="50" t="s">
        <v>409</v>
      </c>
      <c r="D385" s="51" t="s">
        <v>75</v>
      </c>
      <c r="E385" s="52">
        <v>0.9502</v>
      </c>
      <c r="F385" s="697">
        <v>0</v>
      </c>
      <c r="G385" s="53">
        <f>E385*F385</f>
        <v>0</v>
      </c>
      <c r="AB385" s="54">
        <v>1</v>
      </c>
      <c r="AC385" s="54">
        <v>1</v>
      </c>
      <c r="BA385" s="15">
        <v>2.52767</v>
      </c>
    </row>
    <row r="386" spans="1:7" ht="15">
      <c r="A386" s="55"/>
      <c r="B386" s="56"/>
      <c r="C386" s="867" t="s">
        <v>242</v>
      </c>
      <c r="D386" s="868"/>
      <c r="E386" s="57">
        <v>0</v>
      </c>
      <c r="F386" s="58"/>
      <c r="G386" s="59"/>
    </row>
    <row r="387" spans="1:7" ht="15">
      <c r="A387" s="55"/>
      <c r="B387" s="56"/>
      <c r="C387" s="867" t="s">
        <v>410</v>
      </c>
      <c r="D387" s="868"/>
      <c r="E387" s="57">
        <v>1.0326</v>
      </c>
      <c r="F387" s="58"/>
      <c r="G387" s="59"/>
    </row>
    <row r="388" spans="1:7" ht="15">
      <c r="A388" s="55"/>
      <c r="B388" s="56"/>
      <c r="C388" s="867" t="s">
        <v>411</v>
      </c>
      <c r="D388" s="868"/>
      <c r="E388" s="57">
        <v>-0.0688</v>
      </c>
      <c r="F388" s="58"/>
      <c r="G388" s="59"/>
    </row>
    <row r="389" spans="1:7" ht="15">
      <c r="A389" s="55"/>
      <c r="B389" s="56"/>
      <c r="C389" s="867" t="s">
        <v>412</v>
      </c>
      <c r="D389" s="868"/>
      <c r="E389" s="57">
        <v>-0.0136</v>
      </c>
      <c r="F389" s="58"/>
      <c r="G389" s="59"/>
    </row>
    <row r="390" spans="1:53" ht="15">
      <c r="A390" s="48">
        <v>51</v>
      </c>
      <c r="B390" s="49" t="s">
        <v>413</v>
      </c>
      <c r="C390" s="50" t="s">
        <v>414</v>
      </c>
      <c r="D390" s="51" t="s">
        <v>75</v>
      </c>
      <c r="E390" s="52">
        <v>471.5357</v>
      </c>
      <c r="F390" s="697">
        <v>0</v>
      </c>
      <c r="G390" s="53">
        <f>E390*F390</f>
        <v>0</v>
      </c>
      <c r="AB390" s="54">
        <v>1</v>
      </c>
      <c r="AC390" s="54">
        <v>1</v>
      </c>
      <c r="BA390" s="15">
        <v>2.45832</v>
      </c>
    </row>
    <row r="391" spans="1:7" ht="15">
      <c r="A391" s="55"/>
      <c r="B391" s="56"/>
      <c r="C391" s="867" t="s">
        <v>415</v>
      </c>
      <c r="D391" s="868"/>
      <c r="E391" s="57">
        <v>0</v>
      </c>
      <c r="F391" s="58"/>
      <c r="G391" s="59"/>
    </row>
    <row r="392" spans="1:7" ht="15">
      <c r="A392" s="55"/>
      <c r="B392" s="56"/>
      <c r="C392" s="867" t="s">
        <v>416</v>
      </c>
      <c r="D392" s="868"/>
      <c r="E392" s="57">
        <v>0</v>
      </c>
      <c r="F392" s="58"/>
      <c r="G392" s="59"/>
    </row>
    <row r="393" spans="1:7" ht="15">
      <c r="A393" s="55"/>
      <c r="B393" s="56"/>
      <c r="C393" s="867" t="s">
        <v>417</v>
      </c>
      <c r="D393" s="868"/>
      <c r="E393" s="57">
        <v>94.1529</v>
      </c>
      <c r="F393" s="58"/>
      <c r="G393" s="59"/>
    </row>
    <row r="394" spans="1:7" ht="15">
      <c r="A394" s="55"/>
      <c r="B394" s="56"/>
      <c r="C394" s="867" t="s">
        <v>418</v>
      </c>
      <c r="D394" s="868"/>
      <c r="E394" s="57">
        <v>-12.6636</v>
      </c>
      <c r="F394" s="58"/>
      <c r="G394" s="59"/>
    </row>
    <row r="395" spans="1:7" ht="15">
      <c r="A395" s="55"/>
      <c r="B395" s="56"/>
      <c r="C395" s="867" t="s">
        <v>419</v>
      </c>
      <c r="D395" s="868"/>
      <c r="E395" s="57">
        <v>43.96</v>
      </c>
      <c r="F395" s="58"/>
      <c r="G395" s="59"/>
    </row>
    <row r="396" spans="1:7" ht="15">
      <c r="A396" s="55"/>
      <c r="B396" s="56"/>
      <c r="C396" s="867" t="s">
        <v>420</v>
      </c>
      <c r="D396" s="868"/>
      <c r="E396" s="57">
        <v>-5.8388</v>
      </c>
      <c r="F396" s="58"/>
      <c r="G396" s="59"/>
    </row>
    <row r="397" spans="1:7" ht="15">
      <c r="A397" s="55"/>
      <c r="B397" s="56"/>
      <c r="C397" s="867" t="s">
        <v>421</v>
      </c>
      <c r="D397" s="868"/>
      <c r="E397" s="57">
        <v>160.4147</v>
      </c>
      <c r="F397" s="58"/>
      <c r="G397" s="59"/>
    </row>
    <row r="398" spans="1:7" ht="15">
      <c r="A398" s="55"/>
      <c r="B398" s="56"/>
      <c r="C398" s="867" t="s">
        <v>422</v>
      </c>
      <c r="D398" s="868"/>
      <c r="E398" s="57">
        <v>-3.8735</v>
      </c>
      <c r="F398" s="58"/>
      <c r="G398" s="59"/>
    </row>
    <row r="399" spans="1:7" ht="15">
      <c r="A399" s="55"/>
      <c r="B399" s="56"/>
      <c r="C399" s="867" t="s">
        <v>423</v>
      </c>
      <c r="D399" s="868"/>
      <c r="E399" s="57">
        <v>-10.726</v>
      </c>
      <c r="F399" s="58"/>
      <c r="G399" s="59"/>
    </row>
    <row r="400" spans="1:7" ht="15">
      <c r="A400" s="55"/>
      <c r="B400" s="56"/>
      <c r="C400" s="867" t="s">
        <v>424</v>
      </c>
      <c r="D400" s="868"/>
      <c r="E400" s="57">
        <v>6.7902</v>
      </c>
      <c r="F400" s="58"/>
      <c r="G400" s="59"/>
    </row>
    <row r="401" spans="1:7" ht="15">
      <c r="A401" s="55"/>
      <c r="B401" s="56"/>
      <c r="C401" s="867" t="s">
        <v>425</v>
      </c>
      <c r="D401" s="868"/>
      <c r="E401" s="57">
        <v>1.1498</v>
      </c>
      <c r="F401" s="58"/>
      <c r="G401" s="59"/>
    </row>
    <row r="402" spans="1:7" ht="15">
      <c r="A402" s="55"/>
      <c r="B402" s="56"/>
      <c r="C402" s="867" t="s">
        <v>426</v>
      </c>
      <c r="D402" s="868"/>
      <c r="E402" s="57">
        <v>1.452</v>
      </c>
      <c r="F402" s="58"/>
      <c r="G402" s="59"/>
    </row>
    <row r="403" spans="1:7" ht="15">
      <c r="A403" s="55"/>
      <c r="B403" s="56"/>
      <c r="C403" s="867" t="s">
        <v>427</v>
      </c>
      <c r="D403" s="868"/>
      <c r="E403" s="57">
        <v>8.2508</v>
      </c>
      <c r="F403" s="58"/>
      <c r="G403" s="59"/>
    </row>
    <row r="404" spans="1:7" ht="15">
      <c r="A404" s="55"/>
      <c r="B404" s="56"/>
      <c r="C404" s="867" t="s">
        <v>428</v>
      </c>
      <c r="D404" s="868"/>
      <c r="E404" s="57">
        <v>14.0837</v>
      </c>
      <c r="F404" s="58"/>
      <c r="G404" s="59"/>
    </row>
    <row r="405" spans="1:7" ht="15">
      <c r="A405" s="55"/>
      <c r="B405" s="56"/>
      <c r="C405" s="867" t="s">
        <v>429</v>
      </c>
      <c r="D405" s="868"/>
      <c r="E405" s="57">
        <v>0</v>
      </c>
      <c r="F405" s="58"/>
      <c r="G405" s="59"/>
    </row>
    <row r="406" spans="1:7" ht="15">
      <c r="A406" s="55"/>
      <c r="B406" s="56"/>
      <c r="C406" s="867" t="s">
        <v>430</v>
      </c>
      <c r="D406" s="868"/>
      <c r="E406" s="57">
        <v>31.1187</v>
      </c>
      <c r="F406" s="58"/>
      <c r="G406" s="59"/>
    </row>
    <row r="407" spans="1:7" ht="15">
      <c r="A407" s="55"/>
      <c r="B407" s="56"/>
      <c r="C407" s="867" t="s">
        <v>431</v>
      </c>
      <c r="D407" s="868"/>
      <c r="E407" s="57">
        <v>-0.88</v>
      </c>
      <c r="F407" s="58"/>
      <c r="G407" s="59"/>
    </row>
    <row r="408" spans="1:7" ht="15">
      <c r="A408" s="55"/>
      <c r="B408" s="56"/>
      <c r="C408" s="867" t="s">
        <v>432</v>
      </c>
      <c r="D408" s="868"/>
      <c r="E408" s="57">
        <v>-2.337</v>
      </c>
      <c r="F408" s="58"/>
      <c r="G408" s="59"/>
    </row>
    <row r="409" spans="1:7" ht="15">
      <c r="A409" s="55"/>
      <c r="B409" s="56"/>
      <c r="C409" s="867" t="s">
        <v>433</v>
      </c>
      <c r="D409" s="868"/>
      <c r="E409" s="57">
        <v>9.555</v>
      </c>
      <c r="F409" s="58"/>
      <c r="G409" s="59"/>
    </row>
    <row r="410" spans="1:7" ht="15">
      <c r="A410" s="55"/>
      <c r="B410" s="56"/>
      <c r="C410" s="867" t="s">
        <v>434</v>
      </c>
      <c r="D410" s="868"/>
      <c r="E410" s="57">
        <v>25.6912</v>
      </c>
      <c r="F410" s="58"/>
      <c r="G410" s="59"/>
    </row>
    <row r="411" spans="1:7" ht="15">
      <c r="A411" s="55"/>
      <c r="B411" s="56"/>
      <c r="C411" s="867" t="s">
        <v>435</v>
      </c>
      <c r="D411" s="868"/>
      <c r="E411" s="57">
        <v>-1.2348</v>
      </c>
      <c r="F411" s="58"/>
      <c r="G411" s="59"/>
    </row>
    <row r="412" spans="1:7" ht="15">
      <c r="A412" s="55"/>
      <c r="B412" s="56"/>
      <c r="C412" s="867" t="s">
        <v>436</v>
      </c>
      <c r="D412" s="868"/>
      <c r="E412" s="57">
        <v>-1.0938</v>
      </c>
      <c r="F412" s="58"/>
      <c r="G412" s="59"/>
    </row>
    <row r="413" spans="1:7" ht="15">
      <c r="A413" s="55"/>
      <c r="B413" s="56"/>
      <c r="C413" s="867" t="s">
        <v>437</v>
      </c>
      <c r="D413" s="868"/>
      <c r="E413" s="57">
        <v>-1.968</v>
      </c>
      <c r="F413" s="58"/>
      <c r="G413" s="59"/>
    </row>
    <row r="414" spans="1:7" ht="15">
      <c r="A414" s="55"/>
      <c r="B414" s="56"/>
      <c r="C414" s="867" t="s">
        <v>438</v>
      </c>
      <c r="D414" s="868"/>
      <c r="E414" s="57">
        <v>0</v>
      </c>
      <c r="F414" s="58"/>
      <c r="G414" s="59"/>
    </row>
    <row r="415" spans="1:7" ht="15">
      <c r="A415" s="55"/>
      <c r="B415" s="56"/>
      <c r="C415" s="867" t="s">
        <v>439</v>
      </c>
      <c r="D415" s="868"/>
      <c r="E415" s="57">
        <v>9.0864</v>
      </c>
      <c r="F415" s="58"/>
      <c r="G415" s="59"/>
    </row>
    <row r="416" spans="1:7" ht="15">
      <c r="A416" s="55"/>
      <c r="B416" s="56"/>
      <c r="C416" s="867" t="s">
        <v>440</v>
      </c>
      <c r="D416" s="868"/>
      <c r="E416" s="57">
        <v>10.8722</v>
      </c>
      <c r="F416" s="58"/>
      <c r="G416" s="59"/>
    </row>
    <row r="417" spans="1:7" ht="15">
      <c r="A417" s="55"/>
      <c r="B417" s="56"/>
      <c r="C417" s="867" t="s">
        <v>441</v>
      </c>
      <c r="D417" s="868"/>
      <c r="E417" s="57">
        <v>-1.2378</v>
      </c>
      <c r="F417" s="58"/>
      <c r="G417" s="59"/>
    </row>
    <row r="418" spans="1:7" ht="15">
      <c r="A418" s="55"/>
      <c r="B418" s="56"/>
      <c r="C418" s="867" t="s">
        <v>442</v>
      </c>
      <c r="D418" s="868"/>
      <c r="E418" s="57">
        <v>1.1715</v>
      </c>
      <c r="F418" s="58"/>
      <c r="G418" s="59"/>
    </row>
    <row r="419" spans="1:7" ht="15">
      <c r="A419" s="55"/>
      <c r="B419" s="56"/>
      <c r="C419" s="867" t="s">
        <v>443</v>
      </c>
      <c r="D419" s="868"/>
      <c r="E419" s="57">
        <v>0</v>
      </c>
      <c r="F419" s="58"/>
      <c r="G419" s="59"/>
    </row>
    <row r="420" spans="1:7" ht="15">
      <c r="A420" s="55"/>
      <c r="B420" s="56"/>
      <c r="C420" s="867" t="s">
        <v>444</v>
      </c>
      <c r="D420" s="868"/>
      <c r="E420" s="57">
        <v>13.688</v>
      </c>
      <c r="F420" s="58"/>
      <c r="G420" s="59"/>
    </row>
    <row r="421" spans="1:7" ht="15">
      <c r="A421" s="55"/>
      <c r="B421" s="56"/>
      <c r="C421" s="867" t="s">
        <v>445</v>
      </c>
      <c r="D421" s="868"/>
      <c r="E421" s="57">
        <v>7.0466</v>
      </c>
      <c r="F421" s="58"/>
      <c r="G421" s="59"/>
    </row>
    <row r="422" spans="1:7" ht="15">
      <c r="A422" s="55"/>
      <c r="B422" s="56"/>
      <c r="C422" s="867" t="s">
        <v>446</v>
      </c>
      <c r="D422" s="868"/>
      <c r="E422" s="57">
        <v>-0.5662</v>
      </c>
      <c r="F422" s="58"/>
      <c r="G422" s="59"/>
    </row>
    <row r="423" spans="1:7" ht="15">
      <c r="A423" s="55"/>
      <c r="B423" s="56"/>
      <c r="C423" s="867" t="s">
        <v>447</v>
      </c>
      <c r="D423" s="868"/>
      <c r="E423" s="57">
        <v>0.8316</v>
      </c>
      <c r="F423" s="58"/>
      <c r="G423" s="59"/>
    </row>
    <row r="424" spans="1:7" ht="15">
      <c r="A424" s="55"/>
      <c r="B424" s="56"/>
      <c r="C424" s="867" t="s">
        <v>448</v>
      </c>
      <c r="D424" s="868"/>
      <c r="E424" s="57">
        <v>0</v>
      </c>
      <c r="F424" s="58"/>
      <c r="G424" s="59"/>
    </row>
    <row r="425" spans="1:7" ht="15">
      <c r="A425" s="55"/>
      <c r="B425" s="56"/>
      <c r="C425" s="867" t="s">
        <v>449</v>
      </c>
      <c r="D425" s="868"/>
      <c r="E425" s="57">
        <v>0</v>
      </c>
      <c r="F425" s="58"/>
      <c r="G425" s="59"/>
    </row>
    <row r="426" spans="1:7" ht="15">
      <c r="A426" s="55"/>
      <c r="B426" s="56"/>
      <c r="C426" s="867" t="s">
        <v>450</v>
      </c>
      <c r="D426" s="868"/>
      <c r="E426" s="57">
        <v>12.7155</v>
      </c>
      <c r="F426" s="58"/>
      <c r="G426" s="59"/>
    </row>
    <row r="427" spans="1:7" ht="15">
      <c r="A427" s="55"/>
      <c r="B427" s="56"/>
      <c r="C427" s="867" t="s">
        <v>451</v>
      </c>
      <c r="D427" s="868"/>
      <c r="E427" s="57">
        <v>10.0672</v>
      </c>
      <c r="F427" s="58"/>
      <c r="G427" s="59"/>
    </row>
    <row r="428" spans="1:7" ht="15">
      <c r="A428" s="55"/>
      <c r="B428" s="56"/>
      <c r="C428" s="867" t="s">
        <v>452</v>
      </c>
      <c r="D428" s="868"/>
      <c r="E428" s="57">
        <v>-1.8939</v>
      </c>
      <c r="F428" s="58"/>
      <c r="G428" s="59"/>
    </row>
    <row r="429" spans="1:7" ht="15">
      <c r="A429" s="55"/>
      <c r="B429" s="56"/>
      <c r="C429" s="867" t="s">
        <v>453</v>
      </c>
      <c r="D429" s="868"/>
      <c r="E429" s="57">
        <v>13.6749</v>
      </c>
      <c r="F429" s="58"/>
      <c r="G429" s="59"/>
    </row>
    <row r="430" spans="1:7" ht="15">
      <c r="A430" s="55"/>
      <c r="B430" s="56"/>
      <c r="C430" s="867" t="s">
        <v>454</v>
      </c>
      <c r="D430" s="868"/>
      <c r="E430" s="57">
        <v>-6.7405</v>
      </c>
      <c r="F430" s="58"/>
      <c r="G430" s="59"/>
    </row>
    <row r="431" spans="1:7" ht="15">
      <c r="A431" s="55"/>
      <c r="B431" s="56"/>
      <c r="C431" s="867" t="s">
        <v>455</v>
      </c>
      <c r="D431" s="868"/>
      <c r="E431" s="57">
        <v>0</v>
      </c>
      <c r="F431" s="58"/>
      <c r="G431" s="59"/>
    </row>
    <row r="432" spans="1:7" ht="15">
      <c r="A432" s="55"/>
      <c r="B432" s="56"/>
      <c r="C432" s="867" t="s">
        <v>456</v>
      </c>
      <c r="D432" s="868"/>
      <c r="E432" s="57">
        <v>29.942</v>
      </c>
      <c r="F432" s="58"/>
      <c r="G432" s="59"/>
    </row>
    <row r="433" spans="1:7" ht="15">
      <c r="A433" s="55"/>
      <c r="B433" s="56"/>
      <c r="C433" s="867" t="s">
        <v>457</v>
      </c>
      <c r="D433" s="868"/>
      <c r="E433" s="57">
        <v>-0.4618</v>
      </c>
      <c r="F433" s="58"/>
      <c r="G433" s="59"/>
    </row>
    <row r="434" spans="1:7" ht="15">
      <c r="A434" s="55"/>
      <c r="B434" s="56"/>
      <c r="C434" s="867" t="s">
        <v>458</v>
      </c>
      <c r="D434" s="868"/>
      <c r="E434" s="57">
        <v>-0.585</v>
      </c>
      <c r="F434" s="58"/>
      <c r="G434" s="59"/>
    </row>
    <row r="435" spans="1:7" ht="15">
      <c r="A435" s="55"/>
      <c r="B435" s="56"/>
      <c r="C435" s="867" t="s">
        <v>459</v>
      </c>
      <c r="D435" s="868"/>
      <c r="E435" s="57">
        <v>-0.788</v>
      </c>
      <c r="F435" s="58"/>
      <c r="G435" s="59"/>
    </row>
    <row r="436" spans="1:7" ht="15">
      <c r="A436" s="55"/>
      <c r="B436" s="56"/>
      <c r="C436" s="867" t="s">
        <v>389</v>
      </c>
      <c r="D436" s="868"/>
      <c r="E436" s="57">
        <v>0</v>
      </c>
      <c r="F436" s="58"/>
      <c r="G436" s="59"/>
    </row>
    <row r="437" spans="1:7" ht="15">
      <c r="A437" s="55"/>
      <c r="B437" s="56"/>
      <c r="C437" s="867" t="s">
        <v>460</v>
      </c>
      <c r="D437" s="868"/>
      <c r="E437" s="57">
        <v>0</v>
      </c>
      <c r="F437" s="58"/>
      <c r="G437" s="59"/>
    </row>
    <row r="438" spans="1:7" ht="15">
      <c r="A438" s="55"/>
      <c r="B438" s="56"/>
      <c r="C438" s="867" t="s">
        <v>461</v>
      </c>
      <c r="D438" s="868"/>
      <c r="E438" s="57">
        <v>1.6103</v>
      </c>
      <c r="F438" s="58"/>
      <c r="G438" s="59"/>
    </row>
    <row r="439" spans="1:7" ht="15">
      <c r="A439" s="55"/>
      <c r="B439" s="56"/>
      <c r="C439" s="867" t="s">
        <v>462</v>
      </c>
      <c r="D439" s="868"/>
      <c r="E439" s="57">
        <v>0</v>
      </c>
      <c r="F439" s="58"/>
      <c r="G439" s="59"/>
    </row>
    <row r="440" spans="1:7" ht="15">
      <c r="A440" s="55"/>
      <c r="B440" s="56"/>
      <c r="C440" s="867" t="s">
        <v>463</v>
      </c>
      <c r="D440" s="868"/>
      <c r="E440" s="57">
        <v>1.8389</v>
      </c>
      <c r="F440" s="58"/>
      <c r="G440" s="59"/>
    </row>
    <row r="441" spans="1:7" ht="15">
      <c r="A441" s="55"/>
      <c r="B441" s="56"/>
      <c r="C441" s="867" t="s">
        <v>464</v>
      </c>
      <c r="D441" s="868"/>
      <c r="E441" s="57">
        <v>0.2556</v>
      </c>
      <c r="F441" s="58"/>
      <c r="G441" s="59"/>
    </row>
    <row r="442" spans="1:7" ht="15">
      <c r="A442" s="55"/>
      <c r="B442" s="56"/>
      <c r="C442" s="867" t="s">
        <v>465</v>
      </c>
      <c r="D442" s="868"/>
      <c r="E442" s="57">
        <v>0</v>
      </c>
      <c r="F442" s="58"/>
      <c r="G442" s="59"/>
    </row>
    <row r="443" spans="1:7" ht="15">
      <c r="A443" s="55"/>
      <c r="B443" s="56"/>
      <c r="C443" s="867" t="s">
        <v>466</v>
      </c>
      <c r="D443" s="868"/>
      <c r="E443" s="57">
        <v>1.2763</v>
      </c>
      <c r="F443" s="58"/>
      <c r="G443" s="59"/>
    </row>
    <row r="444" spans="1:7" ht="15">
      <c r="A444" s="55"/>
      <c r="B444" s="56"/>
      <c r="C444" s="867" t="s">
        <v>393</v>
      </c>
      <c r="D444" s="868"/>
      <c r="E444" s="57">
        <v>0</v>
      </c>
      <c r="F444" s="58"/>
      <c r="G444" s="59"/>
    </row>
    <row r="445" spans="1:7" ht="15">
      <c r="A445" s="55"/>
      <c r="B445" s="56"/>
      <c r="C445" s="867" t="s">
        <v>467</v>
      </c>
      <c r="D445" s="868"/>
      <c r="E445" s="57">
        <v>0</v>
      </c>
      <c r="F445" s="58"/>
      <c r="G445" s="59"/>
    </row>
    <row r="446" spans="1:7" ht="15">
      <c r="A446" s="55"/>
      <c r="B446" s="56"/>
      <c r="C446" s="867" t="s">
        <v>468</v>
      </c>
      <c r="D446" s="868"/>
      <c r="E446" s="57">
        <v>0.5725</v>
      </c>
      <c r="F446" s="58"/>
      <c r="G446" s="59"/>
    </row>
    <row r="447" spans="1:7" ht="15">
      <c r="A447" s="55"/>
      <c r="B447" s="56"/>
      <c r="C447" s="867" t="s">
        <v>469</v>
      </c>
      <c r="D447" s="868"/>
      <c r="E447" s="57">
        <v>0</v>
      </c>
      <c r="F447" s="58"/>
      <c r="G447" s="59"/>
    </row>
    <row r="448" spans="1:7" ht="15">
      <c r="A448" s="55"/>
      <c r="B448" s="56"/>
      <c r="C448" s="867" t="s">
        <v>470</v>
      </c>
      <c r="D448" s="868"/>
      <c r="E448" s="57">
        <v>1.2417</v>
      </c>
      <c r="F448" s="58"/>
      <c r="G448" s="59"/>
    </row>
    <row r="449" spans="1:7" ht="15">
      <c r="A449" s="55"/>
      <c r="B449" s="56"/>
      <c r="C449" s="867" t="s">
        <v>395</v>
      </c>
      <c r="D449" s="868"/>
      <c r="E449" s="57">
        <v>0</v>
      </c>
      <c r="F449" s="58"/>
      <c r="G449" s="59"/>
    </row>
    <row r="450" spans="1:7" ht="15">
      <c r="A450" s="55"/>
      <c r="B450" s="56"/>
      <c r="C450" s="867" t="s">
        <v>471</v>
      </c>
      <c r="D450" s="868"/>
      <c r="E450" s="57">
        <v>0</v>
      </c>
      <c r="F450" s="58"/>
      <c r="G450" s="59"/>
    </row>
    <row r="451" spans="1:7" ht="15">
      <c r="A451" s="55"/>
      <c r="B451" s="56"/>
      <c r="C451" s="867" t="s">
        <v>472</v>
      </c>
      <c r="D451" s="868"/>
      <c r="E451" s="57">
        <v>13.7514</v>
      </c>
      <c r="F451" s="58"/>
      <c r="G451" s="59"/>
    </row>
    <row r="452" spans="1:7" ht="15">
      <c r="A452" s="55"/>
      <c r="B452" s="56"/>
      <c r="C452" s="867" t="s">
        <v>473</v>
      </c>
      <c r="D452" s="868"/>
      <c r="E452" s="57">
        <v>-1.8375</v>
      </c>
      <c r="F452" s="58"/>
      <c r="G452" s="59"/>
    </row>
    <row r="453" spans="1:53" ht="15">
      <c r="A453" s="48">
        <v>52</v>
      </c>
      <c r="B453" s="49" t="s">
        <v>474</v>
      </c>
      <c r="C453" s="50" t="s">
        <v>475</v>
      </c>
      <c r="D453" s="51" t="s">
        <v>75</v>
      </c>
      <c r="E453" s="52">
        <v>4.9463</v>
      </c>
      <c r="F453" s="697">
        <v>0</v>
      </c>
      <c r="G453" s="53">
        <f>E453*F453</f>
        <v>0</v>
      </c>
      <c r="AB453" s="54">
        <v>1</v>
      </c>
      <c r="AC453" s="54">
        <v>1</v>
      </c>
      <c r="BA453" s="15">
        <v>2.45329</v>
      </c>
    </row>
    <row r="454" spans="1:7" ht="15">
      <c r="A454" s="55"/>
      <c r="B454" s="56"/>
      <c r="C454" s="867" t="s">
        <v>389</v>
      </c>
      <c r="D454" s="868"/>
      <c r="E454" s="57">
        <v>0</v>
      </c>
      <c r="F454" s="58"/>
      <c r="G454" s="59"/>
    </row>
    <row r="455" spans="1:7" ht="15">
      <c r="A455" s="55"/>
      <c r="B455" s="56"/>
      <c r="C455" s="867" t="s">
        <v>476</v>
      </c>
      <c r="D455" s="868"/>
      <c r="E455" s="57">
        <v>0</v>
      </c>
      <c r="F455" s="58"/>
      <c r="G455" s="59"/>
    </row>
    <row r="456" spans="1:7" ht="15">
      <c r="A456" s="55"/>
      <c r="B456" s="56"/>
      <c r="C456" s="867" t="s">
        <v>477</v>
      </c>
      <c r="D456" s="868"/>
      <c r="E456" s="57">
        <v>0.828</v>
      </c>
      <c r="F456" s="58"/>
      <c r="G456" s="59"/>
    </row>
    <row r="457" spans="1:7" ht="15">
      <c r="A457" s="55"/>
      <c r="B457" s="56"/>
      <c r="C457" s="867" t="s">
        <v>478</v>
      </c>
      <c r="D457" s="868"/>
      <c r="E457" s="57">
        <v>4.1183</v>
      </c>
      <c r="F457" s="58"/>
      <c r="G457" s="59"/>
    </row>
    <row r="458" spans="1:53" ht="15">
      <c r="A458" s="48">
        <v>53</v>
      </c>
      <c r="B458" s="49" t="s">
        <v>479</v>
      </c>
      <c r="C458" s="50" t="s">
        <v>480</v>
      </c>
      <c r="D458" s="51" t="s">
        <v>206</v>
      </c>
      <c r="E458" s="52">
        <v>3198.943</v>
      </c>
      <c r="F458" s="697">
        <v>0</v>
      </c>
      <c r="G458" s="53">
        <f>E458*F458</f>
        <v>0</v>
      </c>
      <c r="AB458" s="54">
        <v>1</v>
      </c>
      <c r="AC458" s="54">
        <v>1</v>
      </c>
      <c r="BA458" s="15">
        <v>0.06031</v>
      </c>
    </row>
    <row r="459" spans="1:7" ht="15">
      <c r="A459" s="55"/>
      <c r="B459" s="56"/>
      <c r="C459" s="867" t="s">
        <v>242</v>
      </c>
      <c r="D459" s="868"/>
      <c r="E459" s="57">
        <v>0</v>
      </c>
      <c r="F459" s="58"/>
      <c r="G459" s="59"/>
    </row>
    <row r="460" spans="1:7" ht="15">
      <c r="A460" s="55"/>
      <c r="B460" s="56"/>
      <c r="C460" s="867" t="s">
        <v>481</v>
      </c>
      <c r="D460" s="868"/>
      <c r="E460" s="57">
        <v>13.638</v>
      </c>
      <c r="F460" s="58"/>
      <c r="G460" s="59"/>
    </row>
    <row r="461" spans="1:7" ht="15">
      <c r="A461" s="55"/>
      <c r="B461" s="56"/>
      <c r="C461" s="867" t="s">
        <v>482</v>
      </c>
      <c r="D461" s="868"/>
      <c r="E461" s="57">
        <v>-0.63</v>
      </c>
      <c r="F461" s="58"/>
      <c r="G461" s="59"/>
    </row>
    <row r="462" spans="1:7" ht="15">
      <c r="A462" s="55"/>
      <c r="B462" s="56"/>
      <c r="C462" s="867" t="s">
        <v>483</v>
      </c>
      <c r="D462" s="868"/>
      <c r="E462" s="57">
        <v>0.1416</v>
      </c>
      <c r="F462" s="58"/>
      <c r="G462" s="59"/>
    </row>
    <row r="463" spans="1:7" ht="15">
      <c r="A463" s="55"/>
      <c r="B463" s="56"/>
      <c r="C463" s="867" t="s">
        <v>415</v>
      </c>
      <c r="D463" s="868"/>
      <c r="E463" s="57">
        <v>0</v>
      </c>
      <c r="F463" s="58"/>
      <c r="G463" s="59"/>
    </row>
    <row r="464" spans="1:7" ht="15">
      <c r="A464" s="55"/>
      <c r="B464" s="56"/>
      <c r="C464" s="867" t="s">
        <v>416</v>
      </c>
      <c r="D464" s="868"/>
      <c r="E464" s="57">
        <v>0</v>
      </c>
      <c r="F464" s="58"/>
      <c r="G464" s="59"/>
    </row>
    <row r="465" spans="1:7" ht="15">
      <c r="A465" s="55"/>
      <c r="B465" s="56"/>
      <c r="C465" s="867" t="s">
        <v>484</v>
      </c>
      <c r="D465" s="868"/>
      <c r="E465" s="57">
        <v>627.686</v>
      </c>
      <c r="F465" s="58"/>
      <c r="G465" s="59"/>
    </row>
    <row r="466" spans="1:7" ht="15">
      <c r="A466" s="55"/>
      <c r="B466" s="56"/>
      <c r="C466" s="867" t="s">
        <v>485</v>
      </c>
      <c r="D466" s="868"/>
      <c r="E466" s="57">
        <v>-84.424</v>
      </c>
      <c r="F466" s="58"/>
      <c r="G466" s="59"/>
    </row>
    <row r="467" spans="1:7" ht="15">
      <c r="A467" s="55"/>
      <c r="B467" s="56"/>
      <c r="C467" s="867" t="s">
        <v>486</v>
      </c>
      <c r="D467" s="868"/>
      <c r="E467" s="57">
        <v>21.204</v>
      </c>
      <c r="F467" s="58"/>
      <c r="G467" s="59"/>
    </row>
    <row r="468" spans="1:7" ht="15">
      <c r="A468" s="55"/>
      <c r="B468" s="56"/>
      <c r="C468" s="867" t="s">
        <v>487</v>
      </c>
      <c r="D468" s="868"/>
      <c r="E468" s="57">
        <v>351.68</v>
      </c>
      <c r="F468" s="58"/>
      <c r="G468" s="59"/>
    </row>
    <row r="469" spans="1:7" ht="15">
      <c r="A469" s="55"/>
      <c r="B469" s="56"/>
      <c r="C469" s="867" t="s">
        <v>488</v>
      </c>
      <c r="D469" s="868"/>
      <c r="E469" s="57">
        <v>-42.47</v>
      </c>
      <c r="F469" s="58"/>
      <c r="G469" s="59"/>
    </row>
    <row r="470" spans="1:7" ht="15">
      <c r="A470" s="55"/>
      <c r="B470" s="56"/>
      <c r="C470" s="867" t="s">
        <v>489</v>
      </c>
      <c r="D470" s="868"/>
      <c r="E470" s="57">
        <v>641.659</v>
      </c>
      <c r="F470" s="58"/>
      <c r="G470" s="59"/>
    </row>
    <row r="471" spans="1:7" ht="15">
      <c r="A471" s="55"/>
      <c r="B471" s="56"/>
      <c r="C471" s="867" t="s">
        <v>490</v>
      </c>
      <c r="D471" s="868"/>
      <c r="E471" s="57">
        <v>-15.494</v>
      </c>
      <c r="F471" s="58"/>
      <c r="G471" s="59"/>
    </row>
    <row r="472" spans="1:7" ht="15">
      <c r="A472" s="55"/>
      <c r="B472" s="56"/>
      <c r="C472" s="867" t="s">
        <v>491</v>
      </c>
      <c r="D472" s="868"/>
      <c r="E472" s="57">
        <v>7.03</v>
      </c>
      <c r="F472" s="58"/>
      <c r="G472" s="59"/>
    </row>
    <row r="473" spans="1:7" ht="15">
      <c r="A473" s="55"/>
      <c r="B473" s="56"/>
      <c r="C473" s="867" t="s">
        <v>492</v>
      </c>
      <c r="D473" s="868"/>
      <c r="E473" s="57">
        <v>-33.244</v>
      </c>
      <c r="F473" s="58"/>
      <c r="G473" s="59"/>
    </row>
    <row r="474" spans="1:7" ht="15">
      <c r="A474" s="55"/>
      <c r="B474" s="56"/>
      <c r="C474" s="867" t="s">
        <v>493</v>
      </c>
      <c r="D474" s="868"/>
      <c r="E474" s="57">
        <v>54.322</v>
      </c>
      <c r="F474" s="58"/>
      <c r="G474" s="59"/>
    </row>
    <row r="475" spans="1:7" ht="15">
      <c r="A475" s="55"/>
      <c r="B475" s="56"/>
      <c r="C475" s="867" t="s">
        <v>494</v>
      </c>
      <c r="D475" s="868"/>
      <c r="E475" s="57">
        <v>9.1982</v>
      </c>
      <c r="F475" s="58"/>
      <c r="G475" s="59"/>
    </row>
    <row r="476" spans="1:7" ht="15">
      <c r="A476" s="55"/>
      <c r="B476" s="56"/>
      <c r="C476" s="867" t="s">
        <v>495</v>
      </c>
      <c r="D476" s="868"/>
      <c r="E476" s="57">
        <v>11.616</v>
      </c>
      <c r="F476" s="58"/>
      <c r="G476" s="59"/>
    </row>
    <row r="477" spans="1:7" ht="15">
      <c r="A477" s="55"/>
      <c r="B477" s="56"/>
      <c r="C477" s="867" t="s">
        <v>496</v>
      </c>
      <c r="D477" s="868"/>
      <c r="E477" s="57">
        <v>66.006</v>
      </c>
      <c r="F477" s="58"/>
      <c r="G477" s="59"/>
    </row>
    <row r="478" spans="1:7" ht="15">
      <c r="A478" s="55"/>
      <c r="B478" s="56"/>
      <c r="C478" s="867" t="s">
        <v>497</v>
      </c>
      <c r="D478" s="868"/>
      <c r="E478" s="57">
        <v>56.335</v>
      </c>
      <c r="F478" s="58"/>
      <c r="G478" s="59"/>
    </row>
    <row r="479" spans="1:7" ht="15">
      <c r="A479" s="55"/>
      <c r="B479" s="56"/>
      <c r="C479" s="867" t="s">
        <v>429</v>
      </c>
      <c r="D479" s="868"/>
      <c r="E479" s="57">
        <v>0</v>
      </c>
      <c r="F479" s="58"/>
      <c r="G479" s="59"/>
    </row>
    <row r="480" spans="1:7" ht="15">
      <c r="A480" s="55"/>
      <c r="B480" s="56"/>
      <c r="C480" s="867" t="s">
        <v>498</v>
      </c>
      <c r="D480" s="868"/>
      <c r="E480" s="57">
        <v>248.95</v>
      </c>
      <c r="F480" s="58"/>
      <c r="G480" s="59"/>
    </row>
    <row r="481" spans="1:7" ht="15">
      <c r="A481" s="55"/>
      <c r="B481" s="56"/>
      <c r="C481" s="867" t="s">
        <v>499</v>
      </c>
      <c r="D481" s="868"/>
      <c r="E481" s="57">
        <v>-7.04</v>
      </c>
      <c r="F481" s="58"/>
      <c r="G481" s="59"/>
    </row>
    <row r="482" spans="1:7" ht="15">
      <c r="A482" s="55"/>
      <c r="B482" s="56"/>
      <c r="C482" s="867" t="s">
        <v>500</v>
      </c>
      <c r="D482" s="868"/>
      <c r="E482" s="57">
        <v>2.975</v>
      </c>
      <c r="F482" s="58"/>
      <c r="G482" s="59"/>
    </row>
    <row r="483" spans="1:7" ht="15">
      <c r="A483" s="55"/>
      <c r="B483" s="56"/>
      <c r="C483" s="867" t="s">
        <v>501</v>
      </c>
      <c r="D483" s="868"/>
      <c r="E483" s="57">
        <v>-15.436</v>
      </c>
      <c r="F483" s="58"/>
      <c r="G483" s="59"/>
    </row>
    <row r="484" spans="1:7" ht="15">
      <c r="A484" s="55"/>
      <c r="B484" s="56"/>
      <c r="C484" s="867" t="s">
        <v>502</v>
      </c>
      <c r="D484" s="868"/>
      <c r="E484" s="57">
        <v>76.44</v>
      </c>
      <c r="F484" s="58"/>
      <c r="G484" s="59"/>
    </row>
    <row r="485" spans="1:7" ht="15">
      <c r="A485" s="55"/>
      <c r="B485" s="56"/>
      <c r="C485" s="867" t="s">
        <v>503</v>
      </c>
      <c r="D485" s="868"/>
      <c r="E485" s="57">
        <v>205.53</v>
      </c>
      <c r="F485" s="58"/>
      <c r="G485" s="59"/>
    </row>
    <row r="486" spans="1:7" ht="15">
      <c r="A486" s="55"/>
      <c r="B486" s="56"/>
      <c r="C486" s="867" t="s">
        <v>504</v>
      </c>
      <c r="D486" s="868"/>
      <c r="E486" s="57">
        <v>-9.3785</v>
      </c>
      <c r="F486" s="58"/>
      <c r="G486" s="59"/>
    </row>
    <row r="487" spans="1:7" ht="15">
      <c r="A487" s="55"/>
      <c r="B487" s="56"/>
      <c r="C487" s="867" t="s">
        <v>505</v>
      </c>
      <c r="D487" s="868"/>
      <c r="E487" s="57">
        <v>-7.0625</v>
      </c>
      <c r="F487" s="58"/>
      <c r="G487" s="59"/>
    </row>
    <row r="488" spans="1:7" ht="15">
      <c r="A488" s="55"/>
      <c r="B488" s="56"/>
      <c r="C488" s="867" t="s">
        <v>506</v>
      </c>
      <c r="D488" s="868"/>
      <c r="E488" s="57">
        <v>-12.934</v>
      </c>
      <c r="F488" s="58"/>
      <c r="G488" s="59"/>
    </row>
    <row r="489" spans="1:7" ht="15">
      <c r="A489" s="55"/>
      <c r="B489" s="56"/>
      <c r="C489" s="867" t="s">
        <v>438</v>
      </c>
      <c r="D489" s="868"/>
      <c r="E489" s="57">
        <v>0</v>
      </c>
      <c r="F489" s="58"/>
      <c r="G489" s="59"/>
    </row>
    <row r="490" spans="1:7" ht="15">
      <c r="A490" s="55"/>
      <c r="B490" s="56"/>
      <c r="C490" s="867" t="s">
        <v>507</v>
      </c>
      <c r="D490" s="868"/>
      <c r="E490" s="57">
        <v>72.691</v>
      </c>
      <c r="F490" s="58"/>
      <c r="G490" s="59"/>
    </row>
    <row r="491" spans="1:7" ht="15">
      <c r="A491" s="55"/>
      <c r="B491" s="56"/>
      <c r="C491" s="867" t="s">
        <v>508</v>
      </c>
      <c r="D491" s="868"/>
      <c r="E491" s="57">
        <v>86.978</v>
      </c>
      <c r="F491" s="58"/>
      <c r="G491" s="59"/>
    </row>
    <row r="492" spans="1:7" ht="15">
      <c r="A492" s="55"/>
      <c r="B492" s="56"/>
      <c r="C492" s="867" t="s">
        <v>509</v>
      </c>
      <c r="D492" s="868"/>
      <c r="E492" s="57">
        <v>-9.9024</v>
      </c>
      <c r="F492" s="58"/>
      <c r="G492" s="59"/>
    </row>
    <row r="493" spans="1:7" ht="15">
      <c r="A493" s="55"/>
      <c r="B493" s="56"/>
      <c r="C493" s="867" t="s">
        <v>510</v>
      </c>
      <c r="D493" s="868"/>
      <c r="E493" s="57">
        <v>3.025</v>
      </c>
      <c r="F493" s="58"/>
      <c r="G493" s="59"/>
    </row>
    <row r="494" spans="1:7" ht="15">
      <c r="A494" s="55"/>
      <c r="B494" s="56"/>
      <c r="C494" s="867" t="s">
        <v>511</v>
      </c>
      <c r="D494" s="868"/>
      <c r="E494" s="57">
        <v>9.372</v>
      </c>
      <c r="F494" s="58"/>
      <c r="G494" s="59"/>
    </row>
    <row r="495" spans="1:7" ht="15">
      <c r="A495" s="55"/>
      <c r="B495" s="56"/>
      <c r="C495" s="867" t="s">
        <v>443</v>
      </c>
      <c r="D495" s="868"/>
      <c r="E495" s="57">
        <v>0</v>
      </c>
      <c r="F495" s="58"/>
      <c r="G495" s="59"/>
    </row>
    <row r="496" spans="1:7" ht="15">
      <c r="A496" s="55"/>
      <c r="B496" s="56"/>
      <c r="C496" s="867" t="s">
        <v>512</v>
      </c>
      <c r="D496" s="868"/>
      <c r="E496" s="57">
        <v>109.504</v>
      </c>
      <c r="F496" s="58"/>
      <c r="G496" s="59"/>
    </row>
    <row r="497" spans="1:7" ht="15">
      <c r="A497" s="55"/>
      <c r="B497" s="56"/>
      <c r="C497" s="867" t="s">
        <v>513</v>
      </c>
      <c r="D497" s="868"/>
      <c r="E497" s="57">
        <v>70.466</v>
      </c>
      <c r="F497" s="58"/>
      <c r="G497" s="59"/>
    </row>
    <row r="498" spans="1:7" ht="15">
      <c r="A498" s="55"/>
      <c r="B498" s="56"/>
      <c r="C498" s="867" t="s">
        <v>514</v>
      </c>
      <c r="D498" s="868"/>
      <c r="E498" s="57">
        <v>-3.496</v>
      </c>
      <c r="F498" s="58"/>
      <c r="G498" s="59"/>
    </row>
    <row r="499" spans="1:7" ht="15">
      <c r="A499" s="55"/>
      <c r="B499" s="56"/>
      <c r="C499" s="867" t="s">
        <v>515</v>
      </c>
      <c r="D499" s="868"/>
      <c r="E499" s="57">
        <v>6.6528</v>
      </c>
      <c r="F499" s="58"/>
      <c r="G499" s="59"/>
    </row>
    <row r="500" spans="1:7" ht="15">
      <c r="A500" s="55"/>
      <c r="B500" s="56"/>
      <c r="C500" s="867" t="s">
        <v>448</v>
      </c>
      <c r="D500" s="868"/>
      <c r="E500" s="57">
        <v>0</v>
      </c>
      <c r="F500" s="58"/>
      <c r="G500" s="59"/>
    </row>
    <row r="501" spans="1:7" ht="15">
      <c r="A501" s="55"/>
      <c r="B501" s="56"/>
      <c r="C501" s="867" t="s">
        <v>449</v>
      </c>
      <c r="D501" s="868"/>
      <c r="E501" s="57">
        <v>0</v>
      </c>
      <c r="F501" s="58"/>
      <c r="G501" s="59"/>
    </row>
    <row r="502" spans="1:7" ht="15">
      <c r="A502" s="55"/>
      <c r="B502" s="56"/>
      <c r="C502" s="867" t="s">
        <v>516</v>
      </c>
      <c r="D502" s="868"/>
      <c r="E502" s="57">
        <v>101.724</v>
      </c>
      <c r="F502" s="58"/>
      <c r="G502" s="59"/>
    </row>
    <row r="503" spans="1:7" ht="15">
      <c r="A503" s="55"/>
      <c r="B503" s="56"/>
      <c r="C503" s="867" t="s">
        <v>517</v>
      </c>
      <c r="D503" s="868"/>
      <c r="E503" s="57">
        <v>100.672</v>
      </c>
      <c r="F503" s="58"/>
      <c r="G503" s="59"/>
    </row>
    <row r="504" spans="1:7" ht="15">
      <c r="A504" s="55"/>
      <c r="B504" s="56"/>
      <c r="C504" s="867" t="s">
        <v>518</v>
      </c>
      <c r="D504" s="868"/>
      <c r="E504" s="57">
        <v>-11.0562</v>
      </c>
      <c r="F504" s="58"/>
      <c r="G504" s="59"/>
    </row>
    <row r="505" spans="1:7" ht="15">
      <c r="A505" s="55"/>
      <c r="B505" s="56"/>
      <c r="C505" s="867" t="s">
        <v>519</v>
      </c>
      <c r="D505" s="868"/>
      <c r="E505" s="57">
        <v>109.3992</v>
      </c>
      <c r="F505" s="58"/>
      <c r="G505" s="59"/>
    </row>
    <row r="506" spans="1:7" ht="15">
      <c r="A506" s="55"/>
      <c r="B506" s="56"/>
      <c r="C506" s="867" t="s">
        <v>520</v>
      </c>
      <c r="D506" s="868"/>
      <c r="E506" s="57">
        <v>-49.109</v>
      </c>
      <c r="F506" s="58"/>
      <c r="G506" s="59"/>
    </row>
    <row r="507" spans="1:7" ht="15">
      <c r="A507" s="55"/>
      <c r="B507" s="56"/>
      <c r="C507" s="867" t="s">
        <v>455</v>
      </c>
      <c r="D507" s="868"/>
      <c r="E507" s="57">
        <v>0</v>
      </c>
      <c r="F507" s="58"/>
      <c r="G507" s="59"/>
    </row>
    <row r="508" spans="1:7" ht="15">
      <c r="A508" s="55"/>
      <c r="B508" s="56"/>
      <c r="C508" s="867" t="s">
        <v>521</v>
      </c>
      <c r="D508" s="868"/>
      <c r="E508" s="57">
        <v>239.5358</v>
      </c>
      <c r="F508" s="58"/>
      <c r="G508" s="59"/>
    </row>
    <row r="509" spans="1:7" ht="15">
      <c r="A509" s="55"/>
      <c r="B509" s="56"/>
      <c r="C509" s="867" t="s">
        <v>522</v>
      </c>
      <c r="D509" s="868"/>
      <c r="E509" s="57">
        <v>-3.6946</v>
      </c>
      <c r="F509" s="58"/>
      <c r="G509" s="59"/>
    </row>
    <row r="510" spans="1:7" ht="15">
      <c r="A510" s="55"/>
      <c r="B510" s="56"/>
      <c r="C510" s="867" t="s">
        <v>523</v>
      </c>
      <c r="D510" s="868"/>
      <c r="E510" s="57">
        <v>1.3425</v>
      </c>
      <c r="F510" s="58"/>
      <c r="G510" s="59"/>
    </row>
    <row r="511" spans="1:7" ht="15">
      <c r="A511" s="55"/>
      <c r="B511" s="56"/>
      <c r="C511" s="867" t="s">
        <v>524</v>
      </c>
      <c r="D511" s="868"/>
      <c r="E511" s="57">
        <v>-4.68</v>
      </c>
      <c r="F511" s="58"/>
      <c r="G511" s="59"/>
    </row>
    <row r="512" spans="1:7" ht="15">
      <c r="A512" s="55"/>
      <c r="B512" s="56"/>
      <c r="C512" s="867" t="s">
        <v>525</v>
      </c>
      <c r="D512" s="868"/>
      <c r="E512" s="57">
        <v>1.75</v>
      </c>
      <c r="F512" s="58"/>
      <c r="G512" s="59"/>
    </row>
    <row r="513" spans="1:7" ht="15">
      <c r="A513" s="55"/>
      <c r="B513" s="56"/>
      <c r="C513" s="867" t="s">
        <v>526</v>
      </c>
      <c r="D513" s="868"/>
      <c r="E513" s="57">
        <v>-4.919</v>
      </c>
      <c r="F513" s="58"/>
      <c r="G513" s="59"/>
    </row>
    <row r="514" spans="1:7" ht="15">
      <c r="A514" s="55"/>
      <c r="B514" s="56"/>
      <c r="C514" s="867" t="s">
        <v>389</v>
      </c>
      <c r="D514" s="868"/>
      <c r="E514" s="57">
        <v>0</v>
      </c>
      <c r="F514" s="58"/>
      <c r="G514" s="59"/>
    </row>
    <row r="515" spans="1:7" ht="15">
      <c r="A515" s="55"/>
      <c r="B515" s="56"/>
      <c r="C515" s="867" t="s">
        <v>460</v>
      </c>
      <c r="D515" s="868"/>
      <c r="E515" s="57">
        <v>0</v>
      </c>
      <c r="F515" s="58"/>
      <c r="G515" s="59"/>
    </row>
    <row r="516" spans="1:7" ht="15">
      <c r="A516" s="55"/>
      <c r="B516" s="56"/>
      <c r="C516" s="867" t="s">
        <v>527</v>
      </c>
      <c r="D516" s="868"/>
      <c r="E516" s="57">
        <v>12.8826</v>
      </c>
      <c r="F516" s="58"/>
      <c r="G516" s="59"/>
    </row>
    <row r="517" spans="1:7" ht="15">
      <c r="A517" s="55"/>
      <c r="B517" s="56"/>
      <c r="C517" s="867" t="s">
        <v>528</v>
      </c>
      <c r="D517" s="868"/>
      <c r="E517" s="57">
        <v>1.5</v>
      </c>
      <c r="F517" s="58"/>
      <c r="G517" s="59"/>
    </row>
    <row r="518" spans="1:7" ht="15">
      <c r="A518" s="55"/>
      <c r="B518" s="56"/>
      <c r="C518" s="867" t="s">
        <v>462</v>
      </c>
      <c r="D518" s="868"/>
      <c r="E518" s="57">
        <v>0</v>
      </c>
      <c r="F518" s="58"/>
      <c r="G518" s="59"/>
    </row>
    <row r="519" spans="1:7" ht="15">
      <c r="A519" s="55"/>
      <c r="B519" s="56"/>
      <c r="C519" s="867" t="s">
        <v>529</v>
      </c>
      <c r="D519" s="868"/>
      <c r="E519" s="57">
        <v>14.7112</v>
      </c>
      <c r="F519" s="58"/>
      <c r="G519" s="59"/>
    </row>
    <row r="520" spans="1:7" ht="15">
      <c r="A520" s="55"/>
      <c r="B520" s="56"/>
      <c r="C520" s="867" t="s">
        <v>530</v>
      </c>
      <c r="D520" s="868"/>
      <c r="E520" s="57">
        <v>1.988</v>
      </c>
      <c r="F520" s="58"/>
      <c r="G520" s="59"/>
    </row>
    <row r="521" spans="1:7" ht="15">
      <c r="A521" s="55"/>
      <c r="B521" s="56"/>
      <c r="C521" s="867" t="s">
        <v>465</v>
      </c>
      <c r="D521" s="868"/>
      <c r="E521" s="57">
        <v>0</v>
      </c>
      <c r="F521" s="58"/>
      <c r="G521" s="59"/>
    </row>
    <row r="522" spans="1:7" ht="15">
      <c r="A522" s="55"/>
      <c r="B522" s="56"/>
      <c r="C522" s="867" t="s">
        <v>531</v>
      </c>
      <c r="D522" s="868"/>
      <c r="E522" s="57">
        <v>10.6777</v>
      </c>
      <c r="F522" s="58"/>
      <c r="G522" s="59"/>
    </row>
    <row r="523" spans="1:7" ht="15">
      <c r="A523" s="55"/>
      <c r="B523" s="56"/>
      <c r="C523" s="867" t="s">
        <v>476</v>
      </c>
      <c r="D523" s="868"/>
      <c r="E523" s="57">
        <v>0</v>
      </c>
      <c r="F523" s="58"/>
      <c r="G523" s="59"/>
    </row>
    <row r="524" spans="1:7" ht="15">
      <c r="A524" s="55"/>
      <c r="B524" s="56"/>
      <c r="C524" s="867" t="s">
        <v>532</v>
      </c>
      <c r="D524" s="868"/>
      <c r="E524" s="57">
        <v>8.28</v>
      </c>
      <c r="F524" s="58"/>
      <c r="G524" s="59"/>
    </row>
    <row r="525" spans="1:7" ht="15">
      <c r="A525" s="55"/>
      <c r="B525" s="56"/>
      <c r="C525" s="867" t="s">
        <v>533</v>
      </c>
      <c r="D525" s="868"/>
      <c r="E525" s="57">
        <v>41.1831</v>
      </c>
      <c r="F525" s="58"/>
      <c r="G525" s="59"/>
    </row>
    <row r="526" spans="1:7" ht="15">
      <c r="A526" s="55"/>
      <c r="B526" s="56"/>
      <c r="C526" s="867" t="s">
        <v>393</v>
      </c>
      <c r="D526" s="868"/>
      <c r="E526" s="57">
        <v>0</v>
      </c>
      <c r="F526" s="58"/>
      <c r="G526" s="59"/>
    </row>
    <row r="527" spans="1:7" ht="15">
      <c r="A527" s="55"/>
      <c r="B527" s="56"/>
      <c r="C527" s="867" t="s">
        <v>467</v>
      </c>
      <c r="D527" s="868"/>
      <c r="E527" s="57">
        <v>0</v>
      </c>
      <c r="F527" s="58"/>
      <c r="G527" s="59"/>
    </row>
    <row r="528" spans="1:7" ht="15">
      <c r="A528" s="55"/>
      <c r="B528" s="56"/>
      <c r="C528" s="867" t="s">
        <v>534</v>
      </c>
      <c r="D528" s="868"/>
      <c r="E528" s="57">
        <v>4.58</v>
      </c>
      <c r="F528" s="58"/>
      <c r="G528" s="59"/>
    </row>
    <row r="529" spans="1:7" ht="15">
      <c r="A529" s="55"/>
      <c r="B529" s="56"/>
      <c r="C529" s="867" t="s">
        <v>469</v>
      </c>
      <c r="D529" s="868"/>
      <c r="E529" s="57">
        <v>0</v>
      </c>
      <c r="F529" s="58"/>
      <c r="G529" s="59"/>
    </row>
    <row r="530" spans="1:7" ht="15">
      <c r="A530" s="55"/>
      <c r="B530" s="56"/>
      <c r="C530" s="867" t="s">
        <v>535</v>
      </c>
      <c r="D530" s="868"/>
      <c r="E530" s="57">
        <v>9.9338</v>
      </c>
      <c r="F530" s="58"/>
      <c r="G530" s="59"/>
    </row>
    <row r="531" spans="1:7" ht="15">
      <c r="A531" s="55"/>
      <c r="B531" s="56"/>
      <c r="C531" s="867" t="s">
        <v>536</v>
      </c>
      <c r="D531" s="868"/>
      <c r="E531" s="57">
        <v>2.3675</v>
      </c>
      <c r="F531" s="58"/>
      <c r="G531" s="59"/>
    </row>
    <row r="532" spans="1:7" ht="15">
      <c r="A532" s="55"/>
      <c r="B532" s="56"/>
      <c r="C532" s="867" t="s">
        <v>395</v>
      </c>
      <c r="D532" s="868"/>
      <c r="E532" s="57">
        <v>0</v>
      </c>
      <c r="F532" s="58"/>
      <c r="G532" s="59"/>
    </row>
    <row r="533" spans="1:7" ht="15">
      <c r="A533" s="55"/>
      <c r="B533" s="56"/>
      <c r="C533" s="867" t="s">
        <v>471</v>
      </c>
      <c r="D533" s="868"/>
      <c r="E533" s="57">
        <v>0</v>
      </c>
      <c r="F533" s="58"/>
      <c r="G533" s="59"/>
    </row>
    <row r="534" spans="1:7" ht="15">
      <c r="A534" s="55"/>
      <c r="B534" s="56"/>
      <c r="C534" s="867" t="s">
        <v>537</v>
      </c>
      <c r="D534" s="868"/>
      <c r="E534" s="57">
        <v>110.0112</v>
      </c>
      <c r="F534" s="58"/>
      <c r="G534" s="59"/>
    </row>
    <row r="535" spans="1:7" ht="15">
      <c r="A535" s="55"/>
      <c r="B535" s="56"/>
      <c r="C535" s="867" t="s">
        <v>538</v>
      </c>
      <c r="D535" s="868"/>
      <c r="E535" s="57">
        <v>-14.7</v>
      </c>
      <c r="F535" s="58"/>
      <c r="G535" s="59"/>
    </row>
    <row r="536" spans="1:7" ht="15">
      <c r="A536" s="55"/>
      <c r="B536" s="56"/>
      <c r="C536" s="867" t="s">
        <v>539</v>
      </c>
      <c r="D536" s="868"/>
      <c r="E536" s="57">
        <v>2.975</v>
      </c>
      <c r="F536" s="58"/>
      <c r="G536" s="59"/>
    </row>
    <row r="537" spans="1:53" ht="15">
      <c r="A537" s="48">
        <v>54</v>
      </c>
      <c r="B537" s="49" t="s">
        <v>540</v>
      </c>
      <c r="C537" s="50" t="s">
        <v>541</v>
      </c>
      <c r="D537" s="51" t="s">
        <v>206</v>
      </c>
      <c r="E537" s="52">
        <v>3198.943</v>
      </c>
      <c r="F537" s="697">
        <v>0</v>
      </c>
      <c r="G537" s="53">
        <f>E537*F537</f>
        <v>0</v>
      </c>
      <c r="AB537" s="54">
        <v>1</v>
      </c>
      <c r="AC537" s="54">
        <v>1</v>
      </c>
      <c r="BA537" s="15">
        <v>0</v>
      </c>
    </row>
    <row r="538" spans="1:7" ht="15">
      <c r="A538" s="55"/>
      <c r="B538" s="56"/>
      <c r="C538" s="867" t="s">
        <v>542</v>
      </c>
      <c r="D538" s="868"/>
      <c r="E538" s="57">
        <v>3198.943</v>
      </c>
      <c r="F538" s="58"/>
      <c r="G538" s="59"/>
    </row>
    <row r="539" spans="1:53" ht="15">
      <c r="A539" s="48">
        <v>55</v>
      </c>
      <c r="B539" s="49" t="s">
        <v>543</v>
      </c>
      <c r="C539" s="50" t="s">
        <v>544</v>
      </c>
      <c r="D539" s="51" t="s">
        <v>226</v>
      </c>
      <c r="E539" s="52">
        <v>38.995</v>
      </c>
      <c r="F539" s="697">
        <v>0</v>
      </c>
      <c r="G539" s="53">
        <f>E539*F539</f>
        <v>0</v>
      </c>
      <c r="AB539" s="54">
        <v>1</v>
      </c>
      <c r="AC539" s="54">
        <v>1</v>
      </c>
      <c r="BA539" s="15">
        <v>1.02029</v>
      </c>
    </row>
    <row r="540" spans="1:7" ht="15">
      <c r="A540" s="55"/>
      <c r="B540" s="56"/>
      <c r="C540" s="867" t="s">
        <v>257</v>
      </c>
      <c r="D540" s="868"/>
      <c r="E540" s="57">
        <v>0</v>
      </c>
      <c r="F540" s="58"/>
      <c r="G540" s="59"/>
    </row>
    <row r="541" spans="1:7" ht="15">
      <c r="A541" s="55"/>
      <c r="B541" s="56"/>
      <c r="C541" s="867" t="s">
        <v>258</v>
      </c>
      <c r="D541" s="868"/>
      <c r="E541" s="57">
        <v>0</v>
      </c>
      <c r="F541" s="58"/>
      <c r="G541" s="59"/>
    </row>
    <row r="542" spans="1:7" ht="15">
      <c r="A542" s="55"/>
      <c r="B542" s="56"/>
      <c r="C542" s="867" t="s">
        <v>545</v>
      </c>
      <c r="D542" s="868"/>
      <c r="E542" s="57">
        <v>38.9</v>
      </c>
      <c r="F542" s="58"/>
      <c r="G542" s="59"/>
    </row>
    <row r="543" spans="1:7" ht="15">
      <c r="A543" s="55"/>
      <c r="B543" s="56"/>
      <c r="C543" s="867" t="s">
        <v>242</v>
      </c>
      <c r="D543" s="868"/>
      <c r="E543" s="57">
        <v>0</v>
      </c>
      <c r="F543" s="58"/>
      <c r="G543" s="59"/>
    </row>
    <row r="544" spans="1:7" ht="15">
      <c r="A544" s="55"/>
      <c r="B544" s="56"/>
      <c r="C544" s="867" t="s">
        <v>546</v>
      </c>
      <c r="D544" s="868"/>
      <c r="E544" s="57">
        <v>0.095</v>
      </c>
      <c r="F544" s="58"/>
      <c r="G544" s="59"/>
    </row>
    <row r="545" spans="1:53" ht="15">
      <c r="A545" s="48">
        <v>56</v>
      </c>
      <c r="B545" s="49" t="s">
        <v>547</v>
      </c>
      <c r="C545" s="50" t="s">
        <v>548</v>
      </c>
      <c r="D545" s="51" t="s">
        <v>549</v>
      </c>
      <c r="E545" s="52">
        <v>5</v>
      </c>
      <c r="F545" s="697">
        <v>0</v>
      </c>
      <c r="G545" s="53">
        <f>E545*F545</f>
        <v>0</v>
      </c>
      <c r="AB545" s="54">
        <v>1</v>
      </c>
      <c r="AC545" s="54">
        <v>1</v>
      </c>
      <c r="BA545" s="15">
        <v>0.02208</v>
      </c>
    </row>
    <row r="546" spans="1:7" ht="15">
      <c r="A546" s="55"/>
      <c r="B546" s="56"/>
      <c r="C546" s="867" t="s">
        <v>448</v>
      </c>
      <c r="D546" s="868"/>
      <c r="E546" s="57">
        <v>0</v>
      </c>
      <c r="F546" s="58"/>
      <c r="G546" s="59"/>
    </row>
    <row r="547" spans="1:7" ht="15">
      <c r="A547" s="55"/>
      <c r="B547" s="56"/>
      <c r="C547" s="867" t="s">
        <v>550</v>
      </c>
      <c r="D547" s="868"/>
      <c r="E547" s="57">
        <v>0</v>
      </c>
      <c r="F547" s="58"/>
      <c r="G547" s="59"/>
    </row>
    <row r="548" spans="1:7" ht="15">
      <c r="A548" s="55"/>
      <c r="B548" s="56"/>
      <c r="C548" s="867" t="s">
        <v>5532</v>
      </c>
      <c r="D548" s="868"/>
      <c r="E548" s="57">
        <v>5</v>
      </c>
      <c r="F548" s="58"/>
      <c r="G548" s="59"/>
    </row>
    <row r="549" spans="1:53" ht="15">
      <c r="A549" s="48">
        <v>57</v>
      </c>
      <c r="B549" s="49" t="s">
        <v>551</v>
      </c>
      <c r="C549" s="50" t="s">
        <v>552</v>
      </c>
      <c r="D549" s="51" t="s">
        <v>549</v>
      </c>
      <c r="E549" s="52">
        <v>12</v>
      </c>
      <c r="F549" s="697">
        <v>0</v>
      </c>
      <c r="G549" s="53">
        <f>E549*F549</f>
        <v>0</v>
      </c>
      <c r="AB549" s="54">
        <v>1</v>
      </c>
      <c r="AC549" s="54">
        <v>1</v>
      </c>
      <c r="BA549" s="15">
        <v>0.02575</v>
      </c>
    </row>
    <row r="550" spans="1:7" ht="15">
      <c r="A550" s="55"/>
      <c r="B550" s="56"/>
      <c r="C550" s="867" t="s">
        <v>448</v>
      </c>
      <c r="D550" s="868"/>
      <c r="E550" s="57">
        <v>0</v>
      </c>
      <c r="F550" s="58"/>
      <c r="G550" s="59"/>
    </row>
    <row r="551" spans="1:7" ht="15">
      <c r="A551" s="55"/>
      <c r="B551" s="56"/>
      <c r="C551" s="867" t="s">
        <v>550</v>
      </c>
      <c r="D551" s="868"/>
      <c r="E551" s="57">
        <v>0</v>
      </c>
      <c r="F551" s="58"/>
      <c r="G551" s="59"/>
    </row>
    <row r="552" spans="1:7" ht="15">
      <c r="A552" s="55"/>
      <c r="B552" s="56"/>
      <c r="C552" s="867" t="s">
        <v>553</v>
      </c>
      <c r="D552" s="868"/>
      <c r="E552" s="57">
        <v>12</v>
      </c>
      <c r="F552" s="58"/>
      <c r="G552" s="59"/>
    </row>
    <row r="553" spans="1:53" ht="15">
      <c r="A553" s="48">
        <v>58</v>
      </c>
      <c r="B553" s="49" t="s">
        <v>554</v>
      </c>
      <c r="C553" s="50" t="s">
        <v>555</v>
      </c>
      <c r="D553" s="51" t="s">
        <v>549</v>
      </c>
      <c r="E553" s="52">
        <v>1</v>
      </c>
      <c r="F553" s="697">
        <v>0</v>
      </c>
      <c r="G553" s="53">
        <f>E553*F553</f>
        <v>0</v>
      </c>
      <c r="AB553" s="54">
        <v>1</v>
      </c>
      <c r="AC553" s="54">
        <v>1</v>
      </c>
      <c r="BA553" s="15">
        <v>0.03034</v>
      </c>
    </row>
    <row r="554" spans="1:7" ht="15">
      <c r="A554" s="55"/>
      <c r="B554" s="56"/>
      <c r="C554" s="867" t="s">
        <v>448</v>
      </c>
      <c r="D554" s="868"/>
      <c r="E554" s="57">
        <v>0</v>
      </c>
      <c r="F554" s="58"/>
      <c r="G554" s="59"/>
    </row>
    <row r="555" spans="1:7" ht="15">
      <c r="A555" s="55"/>
      <c r="B555" s="56"/>
      <c r="C555" s="867" t="s">
        <v>550</v>
      </c>
      <c r="D555" s="868"/>
      <c r="E555" s="57">
        <v>0</v>
      </c>
      <c r="F555" s="58"/>
      <c r="G555" s="59"/>
    </row>
    <row r="556" spans="1:7" ht="15">
      <c r="A556" s="55"/>
      <c r="B556" s="56"/>
      <c r="C556" s="867" t="s">
        <v>556</v>
      </c>
      <c r="D556" s="868"/>
      <c r="E556" s="57">
        <v>1</v>
      </c>
      <c r="F556" s="58"/>
      <c r="G556" s="59"/>
    </row>
    <row r="557" spans="1:53" ht="15">
      <c r="A557" s="48">
        <v>59</v>
      </c>
      <c r="B557" s="49" t="s">
        <v>557</v>
      </c>
      <c r="C557" s="50" t="s">
        <v>558</v>
      </c>
      <c r="D557" s="51" t="s">
        <v>549</v>
      </c>
      <c r="E557" s="52">
        <v>5</v>
      </c>
      <c r="F557" s="697">
        <v>0</v>
      </c>
      <c r="G557" s="53">
        <f>E557*F557</f>
        <v>0</v>
      </c>
      <c r="AB557" s="54">
        <v>1</v>
      </c>
      <c r="AC557" s="54">
        <v>1</v>
      </c>
      <c r="BA557" s="15">
        <v>0.04529</v>
      </c>
    </row>
    <row r="558" spans="1:7" ht="15">
      <c r="A558" s="55"/>
      <c r="B558" s="56"/>
      <c r="C558" s="867" t="s">
        <v>448</v>
      </c>
      <c r="D558" s="868"/>
      <c r="E558" s="57">
        <v>0</v>
      </c>
      <c r="F558" s="58"/>
      <c r="G558" s="59"/>
    </row>
    <row r="559" spans="1:7" ht="15">
      <c r="A559" s="55"/>
      <c r="B559" s="56"/>
      <c r="C559" s="867" t="s">
        <v>550</v>
      </c>
      <c r="D559" s="868"/>
      <c r="E559" s="57">
        <v>0</v>
      </c>
      <c r="F559" s="58"/>
      <c r="G559" s="59"/>
    </row>
    <row r="560" spans="1:7" ht="15">
      <c r="A560" s="55"/>
      <c r="B560" s="56"/>
      <c r="C560" s="867" t="s">
        <v>559</v>
      </c>
      <c r="D560" s="868"/>
      <c r="E560" s="57">
        <v>5</v>
      </c>
      <c r="F560" s="58"/>
      <c r="G560" s="59"/>
    </row>
    <row r="561" spans="1:53" ht="15">
      <c r="A561" s="48">
        <v>60</v>
      </c>
      <c r="B561" s="49" t="s">
        <v>560</v>
      </c>
      <c r="C561" s="50" t="s">
        <v>561</v>
      </c>
      <c r="D561" s="51" t="s">
        <v>75</v>
      </c>
      <c r="E561" s="52">
        <v>5.1071</v>
      </c>
      <c r="F561" s="697">
        <v>0</v>
      </c>
      <c r="G561" s="53">
        <f>E561*F561</f>
        <v>0</v>
      </c>
      <c r="AB561" s="54">
        <v>1</v>
      </c>
      <c r="AC561" s="54">
        <v>1</v>
      </c>
      <c r="BA561" s="15">
        <v>2.52501</v>
      </c>
    </row>
    <row r="562" spans="1:7" ht="15">
      <c r="A562" s="55"/>
      <c r="B562" s="56"/>
      <c r="C562" s="867" t="s">
        <v>562</v>
      </c>
      <c r="D562" s="868"/>
      <c r="E562" s="57">
        <v>0</v>
      </c>
      <c r="F562" s="58"/>
      <c r="G562" s="59"/>
    </row>
    <row r="563" spans="1:7" ht="15">
      <c r="A563" s="55"/>
      <c r="B563" s="56"/>
      <c r="C563" s="867" t="s">
        <v>406</v>
      </c>
      <c r="D563" s="868"/>
      <c r="E563" s="57">
        <v>0</v>
      </c>
      <c r="F563" s="58"/>
      <c r="G563" s="59"/>
    </row>
    <row r="564" spans="1:7" ht="15">
      <c r="A564" s="55"/>
      <c r="B564" s="56"/>
      <c r="C564" s="867" t="s">
        <v>563</v>
      </c>
      <c r="D564" s="868"/>
      <c r="E564" s="57">
        <v>5.1071</v>
      </c>
      <c r="F564" s="58"/>
      <c r="G564" s="59"/>
    </row>
    <row r="565" spans="1:53" ht="15">
      <c r="A565" s="48">
        <v>61</v>
      </c>
      <c r="B565" s="49" t="s">
        <v>564</v>
      </c>
      <c r="C565" s="50" t="s">
        <v>565</v>
      </c>
      <c r="D565" s="51" t="s">
        <v>206</v>
      </c>
      <c r="E565" s="52">
        <v>34.047</v>
      </c>
      <c r="F565" s="697">
        <v>0</v>
      </c>
      <c r="G565" s="53">
        <f>E565*F565</f>
        <v>0</v>
      </c>
      <c r="AB565" s="54">
        <v>1</v>
      </c>
      <c r="AC565" s="54">
        <v>1</v>
      </c>
      <c r="BA565" s="15">
        <v>0.02236</v>
      </c>
    </row>
    <row r="566" spans="1:7" ht="15">
      <c r="A566" s="55"/>
      <c r="B566" s="56"/>
      <c r="C566" s="867" t="s">
        <v>562</v>
      </c>
      <c r="D566" s="868"/>
      <c r="E566" s="57">
        <v>0</v>
      </c>
      <c r="F566" s="58"/>
      <c r="G566" s="59"/>
    </row>
    <row r="567" spans="1:7" ht="15">
      <c r="A567" s="55"/>
      <c r="B567" s="56"/>
      <c r="C567" s="867" t="s">
        <v>406</v>
      </c>
      <c r="D567" s="868"/>
      <c r="E567" s="57">
        <v>0</v>
      </c>
      <c r="F567" s="58"/>
      <c r="G567" s="59"/>
    </row>
    <row r="568" spans="1:7" ht="15">
      <c r="A568" s="55"/>
      <c r="B568" s="56"/>
      <c r="C568" s="867" t="s">
        <v>566</v>
      </c>
      <c r="D568" s="868"/>
      <c r="E568" s="57">
        <v>34.047</v>
      </c>
      <c r="F568" s="58"/>
      <c r="G568" s="59"/>
    </row>
    <row r="569" spans="1:53" ht="15">
      <c r="A569" s="48">
        <v>62</v>
      </c>
      <c r="B569" s="49" t="s">
        <v>567</v>
      </c>
      <c r="C569" s="50" t="s">
        <v>568</v>
      </c>
      <c r="D569" s="51" t="s">
        <v>206</v>
      </c>
      <c r="E569" s="52">
        <v>34.047</v>
      </c>
      <c r="F569" s="697">
        <v>0</v>
      </c>
      <c r="G569" s="53">
        <f>E569*F569</f>
        <v>0</v>
      </c>
      <c r="AB569" s="54">
        <v>1</v>
      </c>
      <c r="AC569" s="54">
        <v>1</v>
      </c>
      <c r="BA569" s="15">
        <v>0</v>
      </c>
    </row>
    <row r="570" spans="1:7" ht="15">
      <c r="A570" s="55"/>
      <c r="B570" s="56"/>
      <c r="C570" s="867" t="s">
        <v>569</v>
      </c>
      <c r="D570" s="868"/>
      <c r="E570" s="57">
        <v>34.047</v>
      </c>
      <c r="F570" s="58"/>
      <c r="G570" s="59"/>
    </row>
    <row r="571" spans="1:53" ht="15">
      <c r="A571" s="48">
        <v>63</v>
      </c>
      <c r="B571" s="49" t="s">
        <v>570</v>
      </c>
      <c r="C571" s="50" t="s">
        <v>571</v>
      </c>
      <c r="D571" s="51" t="s">
        <v>75</v>
      </c>
      <c r="E571" s="52">
        <v>7.0348</v>
      </c>
      <c r="F571" s="697">
        <v>0</v>
      </c>
      <c r="G571" s="53">
        <f>E571*F571</f>
        <v>0</v>
      </c>
      <c r="AB571" s="54">
        <v>1</v>
      </c>
      <c r="AC571" s="54">
        <v>1</v>
      </c>
      <c r="BA571" s="15">
        <v>2.45329</v>
      </c>
    </row>
    <row r="572" spans="1:7" ht="15">
      <c r="A572" s="55"/>
      <c r="B572" s="56"/>
      <c r="C572" s="867" t="s">
        <v>393</v>
      </c>
      <c r="D572" s="868"/>
      <c r="E572" s="57">
        <v>0</v>
      </c>
      <c r="F572" s="58"/>
      <c r="G572" s="59"/>
    </row>
    <row r="573" spans="1:7" ht="15">
      <c r="A573" s="55"/>
      <c r="B573" s="56"/>
      <c r="C573" s="867" t="s">
        <v>572</v>
      </c>
      <c r="D573" s="868"/>
      <c r="E573" s="57">
        <v>0</v>
      </c>
      <c r="F573" s="58"/>
      <c r="G573" s="59"/>
    </row>
    <row r="574" spans="1:7" ht="15">
      <c r="A574" s="55"/>
      <c r="B574" s="56"/>
      <c r="C574" s="867" t="s">
        <v>573</v>
      </c>
      <c r="D574" s="868"/>
      <c r="E574" s="57">
        <v>4.732</v>
      </c>
      <c r="F574" s="58"/>
      <c r="G574" s="59"/>
    </row>
    <row r="575" spans="1:7" ht="15">
      <c r="A575" s="55"/>
      <c r="B575" s="56"/>
      <c r="C575" s="867" t="s">
        <v>574</v>
      </c>
      <c r="D575" s="868"/>
      <c r="E575" s="57">
        <v>1.884</v>
      </c>
      <c r="F575" s="58"/>
      <c r="G575" s="59"/>
    </row>
    <row r="576" spans="1:7" ht="15">
      <c r="A576" s="55"/>
      <c r="B576" s="56"/>
      <c r="C576" s="867" t="s">
        <v>389</v>
      </c>
      <c r="D576" s="868"/>
      <c r="E576" s="57">
        <v>0</v>
      </c>
      <c r="F576" s="58"/>
      <c r="G576" s="59"/>
    </row>
    <row r="577" spans="1:7" ht="15">
      <c r="A577" s="55"/>
      <c r="B577" s="56"/>
      <c r="C577" s="867" t="s">
        <v>575</v>
      </c>
      <c r="D577" s="868"/>
      <c r="E577" s="57">
        <v>0.4188</v>
      </c>
      <c r="F577" s="58"/>
      <c r="G577" s="59"/>
    </row>
    <row r="578" spans="1:53" ht="15">
      <c r="A578" s="48">
        <v>64</v>
      </c>
      <c r="B578" s="49" t="s">
        <v>576</v>
      </c>
      <c r="C578" s="50" t="s">
        <v>577</v>
      </c>
      <c r="D578" s="51" t="s">
        <v>206</v>
      </c>
      <c r="E578" s="52">
        <v>20.2385</v>
      </c>
      <c r="F578" s="697">
        <v>0</v>
      </c>
      <c r="G578" s="53">
        <f>E578*F578</f>
        <v>0</v>
      </c>
      <c r="AB578" s="54">
        <v>1</v>
      </c>
      <c r="AC578" s="54">
        <v>1</v>
      </c>
      <c r="BA578" s="15">
        <v>0.03808</v>
      </c>
    </row>
    <row r="579" spans="1:7" ht="15">
      <c r="A579" s="55"/>
      <c r="B579" s="56"/>
      <c r="C579" s="867" t="s">
        <v>393</v>
      </c>
      <c r="D579" s="868"/>
      <c r="E579" s="57">
        <v>0</v>
      </c>
      <c r="F579" s="58"/>
      <c r="G579" s="59"/>
    </row>
    <row r="580" spans="1:7" ht="15">
      <c r="A580" s="55"/>
      <c r="B580" s="56"/>
      <c r="C580" s="867" t="s">
        <v>578</v>
      </c>
      <c r="D580" s="868"/>
      <c r="E580" s="57">
        <v>0</v>
      </c>
      <c r="F580" s="58"/>
      <c r="G580" s="59"/>
    </row>
    <row r="581" spans="1:7" ht="15">
      <c r="A581" s="55"/>
      <c r="B581" s="56"/>
      <c r="C581" s="867" t="s">
        <v>579</v>
      </c>
      <c r="D581" s="868"/>
      <c r="E581" s="57">
        <v>15.7</v>
      </c>
      <c r="F581" s="58"/>
      <c r="G581" s="59"/>
    </row>
    <row r="582" spans="1:7" ht="15">
      <c r="A582" s="55"/>
      <c r="B582" s="56"/>
      <c r="C582" s="867" t="s">
        <v>580</v>
      </c>
      <c r="D582" s="868"/>
      <c r="E582" s="57">
        <v>-4.71</v>
      </c>
      <c r="F582" s="58"/>
      <c r="G582" s="59"/>
    </row>
    <row r="583" spans="1:7" ht="15">
      <c r="A583" s="55"/>
      <c r="B583" s="56"/>
      <c r="C583" s="867" t="s">
        <v>389</v>
      </c>
      <c r="D583" s="868"/>
      <c r="E583" s="57">
        <v>0</v>
      </c>
      <c r="F583" s="58"/>
      <c r="G583" s="59"/>
    </row>
    <row r="584" spans="1:7" ht="15">
      <c r="A584" s="55"/>
      <c r="B584" s="56"/>
      <c r="C584" s="867" t="s">
        <v>581</v>
      </c>
      <c r="D584" s="868"/>
      <c r="E584" s="57">
        <v>9.2485</v>
      </c>
      <c r="F584" s="58"/>
      <c r="G584" s="59"/>
    </row>
    <row r="585" spans="1:53" ht="15">
      <c r="A585" s="48">
        <v>65</v>
      </c>
      <c r="B585" s="49" t="s">
        <v>582</v>
      </c>
      <c r="C585" s="50" t="s">
        <v>583</v>
      </c>
      <c r="D585" s="51" t="s">
        <v>206</v>
      </c>
      <c r="E585" s="52">
        <v>20.2385</v>
      </c>
      <c r="F585" s="697">
        <v>0</v>
      </c>
      <c r="G585" s="53">
        <f>E585*F585</f>
        <v>0</v>
      </c>
      <c r="AB585" s="54">
        <v>1</v>
      </c>
      <c r="AC585" s="54">
        <v>1</v>
      </c>
      <c r="BA585" s="15">
        <v>0</v>
      </c>
    </row>
    <row r="586" spans="1:7" ht="15">
      <c r="A586" s="55"/>
      <c r="B586" s="56"/>
      <c r="C586" s="867" t="s">
        <v>584</v>
      </c>
      <c r="D586" s="868"/>
      <c r="E586" s="57">
        <v>20.2385</v>
      </c>
      <c r="F586" s="58"/>
      <c r="G586" s="59"/>
    </row>
    <row r="587" spans="1:53" ht="15">
      <c r="A587" s="48">
        <v>66</v>
      </c>
      <c r="B587" s="49" t="s">
        <v>585</v>
      </c>
      <c r="C587" s="50" t="s">
        <v>586</v>
      </c>
      <c r="D587" s="51" t="s">
        <v>206</v>
      </c>
      <c r="E587" s="52">
        <v>10.99</v>
      </c>
      <c r="F587" s="697">
        <v>0</v>
      </c>
      <c r="G587" s="53">
        <f>E587*F587</f>
        <v>0</v>
      </c>
      <c r="AB587" s="54">
        <v>1</v>
      </c>
      <c r="AC587" s="54">
        <v>1</v>
      </c>
      <c r="BA587" s="15">
        <v>0.00059</v>
      </c>
    </row>
    <row r="588" spans="1:7" ht="15">
      <c r="A588" s="55"/>
      <c r="B588" s="56"/>
      <c r="C588" s="867" t="s">
        <v>393</v>
      </c>
      <c r="D588" s="868"/>
      <c r="E588" s="57">
        <v>0</v>
      </c>
      <c r="F588" s="58"/>
      <c r="G588" s="59"/>
    </row>
    <row r="589" spans="1:7" ht="15">
      <c r="A589" s="55"/>
      <c r="B589" s="56"/>
      <c r="C589" s="867" t="s">
        <v>578</v>
      </c>
      <c r="D589" s="868"/>
      <c r="E589" s="57">
        <v>0</v>
      </c>
      <c r="F589" s="58"/>
      <c r="G589" s="59"/>
    </row>
    <row r="590" spans="1:7" ht="15">
      <c r="A590" s="55"/>
      <c r="B590" s="56"/>
      <c r="C590" s="867" t="s">
        <v>579</v>
      </c>
      <c r="D590" s="868"/>
      <c r="E590" s="57">
        <v>15.7</v>
      </c>
      <c r="F590" s="58"/>
      <c r="G590" s="59"/>
    </row>
    <row r="591" spans="1:7" ht="15">
      <c r="A591" s="55"/>
      <c r="B591" s="56"/>
      <c r="C591" s="867" t="s">
        <v>580</v>
      </c>
      <c r="D591" s="868"/>
      <c r="E591" s="57">
        <v>-4.71</v>
      </c>
      <c r="F591" s="58"/>
      <c r="G591" s="59"/>
    </row>
    <row r="592" spans="1:53" ht="15">
      <c r="A592" s="48">
        <v>67</v>
      </c>
      <c r="B592" s="49" t="s">
        <v>587</v>
      </c>
      <c r="C592" s="50" t="s">
        <v>588</v>
      </c>
      <c r="D592" s="51" t="s">
        <v>206</v>
      </c>
      <c r="E592" s="52">
        <v>47.3198</v>
      </c>
      <c r="F592" s="697">
        <v>0</v>
      </c>
      <c r="G592" s="53">
        <f>E592*F592</f>
        <v>0</v>
      </c>
      <c r="AB592" s="54">
        <v>1</v>
      </c>
      <c r="AC592" s="54">
        <v>1</v>
      </c>
      <c r="BA592" s="15">
        <v>0.0057</v>
      </c>
    </row>
    <row r="593" spans="1:7" ht="15">
      <c r="A593" s="55"/>
      <c r="B593" s="56"/>
      <c r="C593" s="867" t="s">
        <v>393</v>
      </c>
      <c r="D593" s="868"/>
      <c r="E593" s="57">
        <v>0</v>
      </c>
      <c r="F593" s="58"/>
      <c r="G593" s="59"/>
    </row>
    <row r="594" spans="1:7" ht="15">
      <c r="A594" s="55"/>
      <c r="B594" s="56"/>
      <c r="C594" s="867" t="s">
        <v>572</v>
      </c>
      <c r="D594" s="868"/>
      <c r="E594" s="57">
        <v>0</v>
      </c>
      <c r="F594" s="58"/>
      <c r="G594" s="59"/>
    </row>
    <row r="595" spans="1:7" ht="15">
      <c r="A595" s="55"/>
      <c r="B595" s="56"/>
      <c r="C595" s="867" t="s">
        <v>589</v>
      </c>
      <c r="D595" s="868"/>
      <c r="E595" s="57">
        <v>47.3198</v>
      </c>
      <c r="F595" s="58"/>
      <c r="G595" s="59"/>
    </row>
    <row r="596" spans="1:53" ht="15">
      <c r="A596" s="48">
        <v>68</v>
      </c>
      <c r="B596" s="49" t="s">
        <v>590</v>
      </c>
      <c r="C596" s="50" t="s">
        <v>591</v>
      </c>
      <c r="D596" s="51" t="s">
        <v>206</v>
      </c>
      <c r="E596" s="52">
        <v>47.3198</v>
      </c>
      <c r="F596" s="697">
        <v>0</v>
      </c>
      <c r="G596" s="53">
        <f>E596*F596</f>
        <v>0</v>
      </c>
      <c r="AB596" s="54">
        <v>1</v>
      </c>
      <c r="AC596" s="54">
        <v>1</v>
      </c>
      <c r="BA596" s="15">
        <v>0</v>
      </c>
    </row>
    <row r="597" spans="1:7" ht="15">
      <c r="A597" s="55"/>
      <c r="B597" s="56"/>
      <c r="C597" s="867" t="s">
        <v>592</v>
      </c>
      <c r="D597" s="868"/>
      <c r="E597" s="57">
        <v>47.3198</v>
      </c>
      <c r="F597" s="58"/>
      <c r="G597" s="59"/>
    </row>
    <row r="598" spans="1:53" ht="15">
      <c r="A598" s="48">
        <v>69</v>
      </c>
      <c r="B598" s="49" t="s">
        <v>593</v>
      </c>
      <c r="C598" s="50" t="s">
        <v>594</v>
      </c>
      <c r="D598" s="51" t="s">
        <v>206</v>
      </c>
      <c r="E598" s="52">
        <v>47.3198</v>
      </c>
      <c r="F598" s="697">
        <v>0</v>
      </c>
      <c r="G598" s="53">
        <f>E598*F598</f>
        <v>0</v>
      </c>
      <c r="AB598" s="54">
        <v>1</v>
      </c>
      <c r="AC598" s="54">
        <v>1</v>
      </c>
      <c r="BA598" s="15">
        <v>0.00059</v>
      </c>
    </row>
    <row r="599" spans="1:7" ht="15">
      <c r="A599" s="55"/>
      <c r="B599" s="56"/>
      <c r="C599" s="867" t="s">
        <v>393</v>
      </c>
      <c r="D599" s="868"/>
      <c r="E599" s="57">
        <v>0</v>
      </c>
      <c r="F599" s="58"/>
      <c r="G599" s="59"/>
    </row>
    <row r="600" spans="1:7" ht="15">
      <c r="A600" s="55"/>
      <c r="B600" s="56"/>
      <c r="C600" s="867" t="s">
        <v>572</v>
      </c>
      <c r="D600" s="868"/>
      <c r="E600" s="57">
        <v>0</v>
      </c>
      <c r="F600" s="58"/>
      <c r="G600" s="59"/>
    </row>
    <row r="601" spans="1:7" ht="15">
      <c r="A601" s="55"/>
      <c r="B601" s="56"/>
      <c r="C601" s="867" t="s">
        <v>589</v>
      </c>
      <c r="D601" s="868"/>
      <c r="E601" s="57">
        <v>47.3198</v>
      </c>
      <c r="F601" s="58"/>
      <c r="G601" s="59"/>
    </row>
    <row r="602" spans="1:53" ht="15">
      <c r="A602" s="48">
        <v>70</v>
      </c>
      <c r="B602" s="49" t="s">
        <v>595</v>
      </c>
      <c r="C602" s="50" t="s">
        <v>596</v>
      </c>
      <c r="D602" s="51" t="s">
        <v>226</v>
      </c>
      <c r="E602" s="52">
        <v>1</v>
      </c>
      <c r="F602" s="697">
        <v>0</v>
      </c>
      <c r="G602" s="53">
        <f>E602*F602</f>
        <v>0</v>
      </c>
      <c r="AB602" s="54">
        <v>1</v>
      </c>
      <c r="AC602" s="54">
        <v>1</v>
      </c>
      <c r="BA602" s="15">
        <v>1.02396</v>
      </c>
    </row>
    <row r="603" spans="1:7" ht="15">
      <c r="A603" s="55"/>
      <c r="B603" s="56"/>
      <c r="C603" s="867" t="s">
        <v>257</v>
      </c>
      <c r="D603" s="868"/>
      <c r="E603" s="57">
        <v>0</v>
      </c>
      <c r="F603" s="58"/>
      <c r="G603" s="59"/>
    </row>
    <row r="604" spans="1:7" ht="15">
      <c r="A604" s="55"/>
      <c r="B604" s="56"/>
      <c r="C604" s="867" t="s">
        <v>258</v>
      </c>
      <c r="D604" s="868"/>
      <c r="E604" s="57">
        <v>0</v>
      </c>
      <c r="F604" s="58"/>
      <c r="G604" s="59"/>
    </row>
    <row r="605" spans="1:7" ht="15">
      <c r="A605" s="55"/>
      <c r="B605" s="56"/>
      <c r="C605" s="867" t="s">
        <v>597</v>
      </c>
      <c r="D605" s="868"/>
      <c r="E605" s="57">
        <v>1</v>
      </c>
      <c r="F605" s="58"/>
      <c r="G605" s="59"/>
    </row>
    <row r="606" spans="1:53" ht="15">
      <c r="A606" s="48">
        <v>71</v>
      </c>
      <c r="B606" s="49" t="s">
        <v>598</v>
      </c>
      <c r="C606" s="50" t="s">
        <v>599</v>
      </c>
      <c r="D606" s="51" t="s">
        <v>206</v>
      </c>
      <c r="E606" s="52">
        <v>0.4239</v>
      </c>
      <c r="F606" s="697">
        <v>0</v>
      </c>
      <c r="G606" s="53">
        <f>E606*F606</f>
        <v>0</v>
      </c>
      <c r="AB606" s="54">
        <v>1</v>
      </c>
      <c r="AC606" s="54">
        <v>1</v>
      </c>
      <c r="BA606" s="15">
        <v>0.01244</v>
      </c>
    </row>
    <row r="607" spans="1:7" ht="15">
      <c r="A607" s="55"/>
      <c r="B607" s="56"/>
      <c r="C607" s="867" t="s">
        <v>600</v>
      </c>
      <c r="D607" s="868"/>
      <c r="E607" s="57">
        <v>0</v>
      </c>
      <c r="F607" s="58"/>
      <c r="G607" s="59"/>
    </row>
    <row r="608" spans="1:7" ht="15">
      <c r="A608" s="55"/>
      <c r="B608" s="56"/>
      <c r="C608" s="867" t="s">
        <v>393</v>
      </c>
      <c r="D608" s="868"/>
      <c r="E608" s="57">
        <v>0</v>
      </c>
      <c r="F608" s="58"/>
      <c r="G608" s="59"/>
    </row>
    <row r="609" spans="1:7" ht="15">
      <c r="A609" s="55"/>
      <c r="B609" s="56"/>
      <c r="C609" s="867" t="s">
        <v>601</v>
      </c>
      <c r="D609" s="868"/>
      <c r="E609" s="57">
        <v>0.4239</v>
      </c>
      <c r="F609" s="58"/>
      <c r="G609" s="59"/>
    </row>
    <row r="610" spans="1:53" ht="22.5">
      <c r="A610" s="48">
        <v>72</v>
      </c>
      <c r="B610" s="49" t="s">
        <v>602</v>
      </c>
      <c r="C610" s="50" t="s">
        <v>603</v>
      </c>
      <c r="D610" s="51" t="s">
        <v>75</v>
      </c>
      <c r="E610" s="52">
        <v>11.4937</v>
      </c>
      <c r="F610" s="697">
        <v>0</v>
      </c>
      <c r="G610" s="53">
        <f>E610*F610</f>
        <v>0</v>
      </c>
      <c r="AB610" s="54">
        <v>1</v>
      </c>
      <c r="AC610" s="54">
        <v>0</v>
      </c>
      <c r="BA610" s="15">
        <v>2.52809</v>
      </c>
    </row>
    <row r="611" spans="1:7" ht="15">
      <c r="A611" s="55"/>
      <c r="B611" s="56"/>
      <c r="C611" s="867" t="s">
        <v>389</v>
      </c>
      <c r="D611" s="868"/>
      <c r="E611" s="57">
        <v>0</v>
      </c>
      <c r="F611" s="58"/>
      <c r="G611" s="59"/>
    </row>
    <row r="612" spans="1:7" ht="15">
      <c r="A612" s="55"/>
      <c r="B612" s="56"/>
      <c r="C612" s="867" t="s">
        <v>604</v>
      </c>
      <c r="D612" s="868"/>
      <c r="E612" s="57">
        <v>0.8942</v>
      </c>
      <c r="F612" s="58"/>
      <c r="G612" s="59"/>
    </row>
    <row r="613" spans="1:7" ht="15">
      <c r="A613" s="55"/>
      <c r="B613" s="56"/>
      <c r="C613" s="867" t="s">
        <v>605</v>
      </c>
      <c r="D613" s="868"/>
      <c r="E613" s="57">
        <v>-0.1576</v>
      </c>
      <c r="F613" s="58"/>
      <c r="G613" s="59"/>
    </row>
    <row r="614" spans="1:7" ht="15">
      <c r="A614" s="55"/>
      <c r="B614" s="56"/>
      <c r="C614" s="867" t="s">
        <v>606</v>
      </c>
      <c r="D614" s="868"/>
      <c r="E614" s="57">
        <v>2.0416</v>
      </c>
      <c r="F614" s="58"/>
      <c r="G614" s="59"/>
    </row>
    <row r="615" spans="1:7" ht="15">
      <c r="A615" s="55"/>
      <c r="B615" s="56"/>
      <c r="C615" s="867" t="s">
        <v>393</v>
      </c>
      <c r="D615" s="868"/>
      <c r="E615" s="57">
        <v>0</v>
      </c>
      <c r="F615" s="58"/>
      <c r="G615" s="59"/>
    </row>
    <row r="616" spans="1:7" ht="15">
      <c r="A616" s="55"/>
      <c r="B616" s="56"/>
      <c r="C616" s="867" t="s">
        <v>607</v>
      </c>
      <c r="D616" s="868"/>
      <c r="E616" s="57">
        <v>1.0968</v>
      </c>
      <c r="F616" s="58"/>
      <c r="G616" s="59"/>
    </row>
    <row r="617" spans="1:7" ht="15">
      <c r="A617" s="55"/>
      <c r="B617" s="56"/>
      <c r="C617" s="867" t="s">
        <v>608</v>
      </c>
      <c r="D617" s="868"/>
      <c r="E617" s="57">
        <v>2.9897</v>
      </c>
      <c r="F617" s="58"/>
      <c r="G617" s="59"/>
    </row>
    <row r="618" spans="1:7" ht="15">
      <c r="A618" s="55"/>
      <c r="B618" s="56"/>
      <c r="C618" s="867" t="s">
        <v>609</v>
      </c>
      <c r="D618" s="868"/>
      <c r="E618" s="57">
        <v>1.6568</v>
      </c>
      <c r="F618" s="58"/>
      <c r="G618" s="59"/>
    </row>
    <row r="619" spans="1:7" ht="15">
      <c r="A619" s="55"/>
      <c r="B619" s="56"/>
      <c r="C619" s="867" t="s">
        <v>395</v>
      </c>
      <c r="D619" s="868"/>
      <c r="E619" s="57">
        <v>0</v>
      </c>
      <c r="F619" s="58"/>
      <c r="G619" s="59"/>
    </row>
    <row r="620" spans="1:7" ht="15">
      <c r="A620" s="55"/>
      <c r="B620" s="56"/>
      <c r="C620" s="867" t="s">
        <v>610</v>
      </c>
      <c r="D620" s="868"/>
      <c r="E620" s="57">
        <v>2.9722</v>
      </c>
      <c r="F620" s="58"/>
      <c r="G620" s="59"/>
    </row>
    <row r="621" spans="1:53" ht="15">
      <c r="A621" s="48">
        <v>73</v>
      </c>
      <c r="B621" s="49" t="s">
        <v>611</v>
      </c>
      <c r="C621" s="50" t="s">
        <v>612</v>
      </c>
      <c r="D621" s="51" t="s">
        <v>206</v>
      </c>
      <c r="E621" s="52">
        <v>161.7035</v>
      </c>
      <c r="F621" s="697">
        <v>0</v>
      </c>
      <c r="G621" s="53">
        <f>E621*F621</f>
        <v>0</v>
      </c>
      <c r="AB621" s="54">
        <v>1</v>
      </c>
      <c r="AC621" s="54">
        <v>1</v>
      </c>
      <c r="BA621" s="15">
        <v>0.03905</v>
      </c>
    </row>
    <row r="622" spans="1:7" ht="15">
      <c r="A622" s="55"/>
      <c r="B622" s="56"/>
      <c r="C622" s="867" t="s">
        <v>389</v>
      </c>
      <c r="D622" s="868"/>
      <c r="E622" s="57">
        <v>0</v>
      </c>
      <c r="F622" s="58"/>
      <c r="G622" s="59"/>
    </row>
    <row r="623" spans="1:7" ht="15">
      <c r="A623" s="55"/>
      <c r="B623" s="56"/>
      <c r="C623" s="867" t="s">
        <v>613</v>
      </c>
      <c r="D623" s="868"/>
      <c r="E623" s="57">
        <v>17.8845</v>
      </c>
      <c r="F623" s="58"/>
      <c r="G623" s="59"/>
    </row>
    <row r="624" spans="1:7" ht="15">
      <c r="A624" s="55"/>
      <c r="B624" s="56"/>
      <c r="C624" s="867" t="s">
        <v>614</v>
      </c>
      <c r="D624" s="868"/>
      <c r="E624" s="57">
        <v>-2.678</v>
      </c>
      <c r="F624" s="58"/>
      <c r="G624" s="59"/>
    </row>
    <row r="625" spans="1:7" ht="15">
      <c r="A625" s="55"/>
      <c r="B625" s="56"/>
      <c r="C625" s="867" t="s">
        <v>615</v>
      </c>
      <c r="D625" s="868"/>
      <c r="E625" s="57">
        <v>27.222</v>
      </c>
      <c r="F625" s="58"/>
      <c r="G625" s="59"/>
    </row>
    <row r="626" spans="1:7" ht="15">
      <c r="A626" s="55"/>
      <c r="B626" s="56"/>
      <c r="C626" s="867" t="s">
        <v>393</v>
      </c>
      <c r="D626" s="868"/>
      <c r="E626" s="57">
        <v>0</v>
      </c>
      <c r="F626" s="58"/>
      <c r="G626" s="59"/>
    </row>
    <row r="627" spans="1:7" ht="15">
      <c r="A627" s="55"/>
      <c r="B627" s="56"/>
      <c r="C627" s="867" t="s">
        <v>616</v>
      </c>
      <c r="D627" s="868"/>
      <c r="E627" s="57">
        <v>14.6238</v>
      </c>
      <c r="F627" s="58"/>
      <c r="G627" s="59"/>
    </row>
    <row r="628" spans="1:7" ht="15">
      <c r="A628" s="55"/>
      <c r="B628" s="56"/>
      <c r="C628" s="867" t="s">
        <v>617</v>
      </c>
      <c r="D628" s="868"/>
      <c r="E628" s="57">
        <v>1.32</v>
      </c>
      <c r="F628" s="58"/>
      <c r="G628" s="59"/>
    </row>
    <row r="629" spans="1:7" ht="15">
      <c r="A629" s="55"/>
      <c r="B629" s="56"/>
      <c r="C629" s="867" t="s">
        <v>618</v>
      </c>
      <c r="D629" s="868"/>
      <c r="E629" s="57">
        <v>39.8624</v>
      </c>
      <c r="F629" s="58"/>
      <c r="G629" s="59"/>
    </row>
    <row r="630" spans="1:7" ht="15">
      <c r="A630" s="55"/>
      <c r="B630" s="56"/>
      <c r="C630" s="867" t="s">
        <v>619</v>
      </c>
      <c r="D630" s="868"/>
      <c r="E630" s="57">
        <v>22.091</v>
      </c>
      <c r="F630" s="58"/>
      <c r="G630" s="59"/>
    </row>
    <row r="631" spans="1:7" ht="15">
      <c r="A631" s="55"/>
      <c r="B631" s="56"/>
      <c r="C631" s="867" t="s">
        <v>620</v>
      </c>
      <c r="D631" s="868"/>
      <c r="E631" s="57">
        <v>1.749</v>
      </c>
      <c r="F631" s="58"/>
      <c r="G631" s="59"/>
    </row>
    <row r="632" spans="1:7" ht="15">
      <c r="A632" s="55"/>
      <c r="B632" s="56"/>
      <c r="C632" s="867" t="s">
        <v>395</v>
      </c>
      <c r="D632" s="868"/>
      <c r="E632" s="57">
        <v>0</v>
      </c>
      <c r="F632" s="58"/>
      <c r="G632" s="59"/>
    </row>
    <row r="633" spans="1:7" ht="15">
      <c r="A633" s="55"/>
      <c r="B633" s="56"/>
      <c r="C633" s="867" t="s">
        <v>621</v>
      </c>
      <c r="D633" s="868"/>
      <c r="E633" s="57">
        <v>39.6288</v>
      </c>
      <c r="F633" s="58"/>
      <c r="G633" s="59"/>
    </row>
    <row r="634" spans="1:53" ht="15">
      <c r="A634" s="48">
        <v>74</v>
      </c>
      <c r="B634" s="49" t="s">
        <v>622</v>
      </c>
      <c r="C634" s="50" t="s">
        <v>623</v>
      </c>
      <c r="D634" s="51" t="s">
        <v>206</v>
      </c>
      <c r="E634" s="52">
        <v>161.7035</v>
      </c>
      <c r="F634" s="697">
        <v>0</v>
      </c>
      <c r="G634" s="53">
        <f>E634*F634</f>
        <v>0</v>
      </c>
      <c r="AB634" s="54">
        <v>1</v>
      </c>
      <c r="AC634" s="54">
        <v>1</v>
      </c>
      <c r="BA634" s="15">
        <v>0</v>
      </c>
    </row>
    <row r="635" spans="1:7" ht="15">
      <c r="A635" s="55"/>
      <c r="B635" s="56"/>
      <c r="C635" s="867" t="s">
        <v>624</v>
      </c>
      <c r="D635" s="868"/>
      <c r="E635" s="57">
        <v>161.7035</v>
      </c>
      <c r="F635" s="58"/>
      <c r="G635" s="59"/>
    </row>
    <row r="636" spans="1:53" ht="15">
      <c r="A636" s="48">
        <v>75</v>
      </c>
      <c r="B636" s="49" t="s">
        <v>625</v>
      </c>
      <c r="C636" s="50" t="s">
        <v>626</v>
      </c>
      <c r="D636" s="51" t="s">
        <v>206</v>
      </c>
      <c r="E636" s="52">
        <v>63.7234</v>
      </c>
      <c r="F636" s="697">
        <v>0</v>
      </c>
      <c r="G636" s="53">
        <f>E636*F636</f>
        <v>0</v>
      </c>
      <c r="AB636" s="54">
        <v>1</v>
      </c>
      <c r="AC636" s="54">
        <v>1</v>
      </c>
      <c r="BA636" s="15">
        <v>0.09203</v>
      </c>
    </row>
    <row r="637" spans="1:7" ht="15">
      <c r="A637" s="55"/>
      <c r="B637" s="56"/>
      <c r="C637" s="867" t="s">
        <v>393</v>
      </c>
      <c r="D637" s="868"/>
      <c r="E637" s="57">
        <v>0</v>
      </c>
      <c r="F637" s="58"/>
      <c r="G637" s="59"/>
    </row>
    <row r="638" spans="1:7" ht="15">
      <c r="A638" s="55"/>
      <c r="B638" s="56"/>
      <c r="C638" s="867" t="s">
        <v>627</v>
      </c>
      <c r="D638" s="868"/>
      <c r="E638" s="57">
        <v>4.5415</v>
      </c>
      <c r="F638" s="58"/>
      <c r="G638" s="59"/>
    </row>
    <row r="639" spans="1:7" ht="15">
      <c r="A639" s="55"/>
      <c r="B639" s="56"/>
      <c r="C639" s="867" t="s">
        <v>628</v>
      </c>
      <c r="D639" s="868"/>
      <c r="E639" s="57">
        <v>6.3477</v>
      </c>
      <c r="F639" s="58"/>
      <c r="G639" s="59"/>
    </row>
    <row r="640" spans="1:7" ht="15">
      <c r="A640" s="55"/>
      <c r="B640" s="56"/>
      <c r="C640" s="867" t="s">
        <v>629</v>
      </c>
      <c r="D640" s="868"/>
      <c r="E640" s="57">
        <v>52.8341</v>
      </c>
      <c r="F640" s="58"/>
      <c r="G640" s="59"/>
    </row>
    <row r="641" spans="1:53" ht="15">
      <c r="A641" s="48">
        <v>76</v>
      </c>
      <c r="B641" s="49" t="s">
        <v>630</v>
      </c>
      <c r="C641" s="50" t="s">
        <v>631</v>
      </c>
      <c r="D641" s="51" t="s">
        <v>206</v>
      </c>
      <c r="E641" s="52">
        <v>4.2175</v>
      </c>
      <c r="F641" s="697">
        <v>0</v>
      </c>
      <c r="G641" s="53">
        <f>E641*F641</f>
        <v>0</v>
      </c>
      <c r="AB641" s="54">
        <v>1</v>
      </c>
      <c r="AC641" s="54">
        <v>1</v>
      </c>
      <c r="BA641" s="15">
        <v>0.11666</v>
      </c>
    </row>
    <row r="642" spans="1:7" ht="15">
      <c r="A642" s="55"/>
      <c r="B642" s="56"/>
      <c r="C642" s="867" t="s">
        <v>389</v>
      </c>
      <c r="D642" s="868"/>
      <c r="E642" s="57">
        <v>0</v>
      </c>
      <c r="F642" s="58"/>
      <c r="G642" s="59"/>
    </row>
    <row r="643" spans="1:7" ht="15">
      <c r="A643" s="55"/>
      <c r="B643" s="56"/>
      <c r="C643" s="867" t="s">
        <v>632</v>
      </c>
      <c r="D643" s="868"/>
      <c r="E643" s="57">
        <v>4.2175</v>
      </c>
      <c r="F643" s="58"/>
      <c r="G643" s="59"/>
    </row>
    <row r="644" spans="1:53" ht="15">
      <c r="A644" s="48">
        <v>77</v>
      </c>
      <c r="B644" s="49" t="s">
        <v>633</v>
      </c>
      <c r="C644" s="50" t="s">
        <v>634</v>
      </c>
      <c r="D644" s="51" t="s">
        <v>206</v>
      </c>
      <c r="E644" s="52">
        <v>122.3457</v>
      </c>
      <c r="F644" s="697"/>
      <c r="G644" s="53">
        <f>E644*F644</f>
        <v>0</v>
      </c>
      <c r="AB644" s="54">
        <v>1</v>
      </c>
      <c r="AC644" s="54">
        <v>1</v>
      </c>
      <c r="BA644" s="15">
        <v>0.14137</v>
      </c>
    </row>
    <row r="645" spans="1:7" ht="15">
      <c r="A645" s="55"/>
      <c r="B645" s="56"/>
      <c r="C645" s="867" t="s">
        <v>389</v>
      </c>
      <c r="D645" s="868"/>
      <c r="E645" s="57">
        <v>0</v>
      </c>
      <c r="F645" s="58"/>
      <c r="G645" s="59"/>
    </row>
    <row r="646" spans="1:7" ht="15">
      <c r="A646" s="55"/>
      <c r="B646" s="56"/>
      <c r="C646" s="867" t="s">
        <v>635</v>
      </c>
      <c r="D646" s="868"/>
      <c r="E646" s="57">
        <v>15.9817</v>
      </c>
      <c r="F646" s="58"/>
      <c r="G646" s="59"/>
    </row>
    <row r="647" spans="1:7" ht="15">
      <c r="A647" s="55"/>
      <c r="B647" s="56"/>
      <c r="C647" s="867" t="s">
        <v>636</v>
      </c>
      <c r="D647" s="868"/>
      <c r="E647" s="57">
        <v>-0.1065</v>
      </c>
      <c r="F647" s="58"/>
      <c r="G647" s="59"/>
    </row>
    <row r="648" spans="1:7" ht="15">
      <c r="A648" s="55"/>
      <c r="B648" s="56"/>
      <c r="C648" s="867" t="s">
        <v>637</v>
      </c>
      <c r="D648" s="868"/>
      <c r="E648" s="57">
        <v>45.7384</v>
      </c>
      <c r="F648" s="58"/>
      <c r="G648" s="59"/>
    </row>
    <row r="649" spans="1:7" ht="15">
      <c r="A649" s="55"/>
      <c r="B649" s="56"/>
      <c r="C649" s="867" t="s">
        <v>638</v>
      </c>
      <c r="D649" s="868"/>
      <c r="E649" s="57">
        <v>3.179</v>
      </c>
      <c r="F649" s="58"/>
      <c r="G649" s="59"/>
    </row>
    <row r="650" spans="1:7" ht="15">
      <c r="A650" s="55"/>
      <c r="B650" s="56"/>
      <c r="C650" s="867" t="s">
        <v>639</v>
      </c>
      <c r="D650" s="868"/>
      <c r="E650" s="57">
        <v>-0.355</v>
      </c>
      <c r="F650" s="58"/>
      <c r="G650" s="59"/>
    </row>
    <row r="651" spans="1:7" ht="15">
      <c r="A651" s="55"/>
      <c r="B651" s="56"/>
      <c r="C651" s="867" t="s">
        <v>393</v>
      </c>
      <c r="D651" s="868"/>
      <c r="E651" s="57">
        <v>0</v>
      </c>
      <c r="F651" s="58"/>
      <c r="G651" s="59"/>
    </row>
    <row r="652" spans="1:7" ht="15">
      <c r="A652" s="55"/>
      <c r="B652" s="56"/>
      <c r="C652" s="867" t="s">
        <v>640</v>
      </c>
      <c r="D652" s="868"/>
      <c r="E652" s="57">
        <v>15.8408</v>
      </c>
      <c r="F652" s="58"/>
      <c r="G652" s="59"/>
    </row>
    <row r="653" spans="1:7" ht="15">
      <c r="A653" s="55"/>
      <c r="B653" s="56"/>
      <c r="C653" s="867" t="s">
        <v>641</v>
      </c>
      <c r="D653" s="868"/>
      <c r="E653" s="57">
        <v>38.2382</v>
      </c>
      <c r="F653" s="58"/>
      <c r="G653" s="59"/>
    </row>
    <row r="654" spans="1:7" ht="15">
      <c r="A654" s="55"/>
      <c r="B654" s="56"/>
      <c r="C654" s="867" t="s">
        <v>642</v>
      </c>
      <c r="D654" s="868"/>
      <c r="E654" s="57">
        <v>2.819</v>
      </c>
      <c r="F654" s="58"/>
      <c r="G654" s="59"/>
    </row>
    <row r="655" spans="1:7" ht="15">
      <c r="A655" s="55"/>
      <c r="B655" s="56"/>
      <c r="C655" s="867" t="s">
        <v>643</v>
      </c>
      <c r="D655" s="868"/>
      <c r="E655" s="57">
        <v>-0.71</v>
      </c>
      <c r="F655" s="58"/>
      <c r="G655" s="59"/>
    </row>
    <row r="656" spans="1:7" ht="15">
      <c r="A656" s="55"/>
      <c r="B656" s="56"/>
      <c r="C656" s="867" t="s">
        <v>395</v>
      </c>
      <c r="D656" s="868"/>
      <c r="E656" s="57">
        <v>0</v>
      </c>
      <c r="F656" s="58"/>
      <c r="G656" s="59"/>
    </row>
    <row r="657" spans="1:7" ht="15">
      <c r="A657" s="55"/>
      <c r="B657" s="56"/>
      <c r="C657" s="867" t="s">
        <v>644</v>
      </c>
      <c r="D657" s="868"/>
      <c r="E657" s="57">
        <v>1.72</v>
      </c>
      <c r="F657" s="58"/>
      <c r="G657" s="59"/>
    </row>
    <row r="658" spans="1:104" ht="15">
      <c r="A658" s="753">
        <v>78</v>
      </c>
      <c r="B658" s="754" t="s">
        <v>5533</v>
      </c>
      <c r="C658" s="755" t="s">
        <v>5534</v>
      </c>
      <c r="D658" s="756" t="s">
        <v>206</v>
      </c>
      <c r="E658" s="762">
        <v>13.3245</v>
      </c>
      <c r="F658" s="697"/>
      <c r="G658" s="758">
        <f>E658*F658</f>
        <v>0</v>
      </c>
      <c r="O658" s="759">
        <v>2</v>
      </c>
      <c r="AA658" s="15">
        <v>1</v>
      </c>
      <c r="AB658" s="15">
        <v>1</v>
      </c>
      <c r="AC658" s="15">
        <v>1</v>
      </c>
      <c r="AZ658" s="15">
        <v>1</v>
      </c>
      <c r="BA658" s="15">
        <f>IF(AZ658=1,G658,0)</f>
        <v>0</v>
      </c>
      <c r="BB658" s="15">
        <f>IF(AZ658=2,G658,0)</f>
        <v>0</v>
      </c>
      <c r="BC658" s="15">
        <f>IF(AZ658=3,G658,0)</f>
        <v>0</v>
      </c>
      <c r="BD658" s="15">
        <f>IF(AZ658=4,G658,0)</f>
        <v>0</v>
      </c>
      <c r="BE658" s="15">
        <f>IF(AZ658=5,G658,0)</f>
        <v>0</v>
      </c>
      <c r="CA658" s="54">
        <v>1</v>
      </c>
      <c r="CB658" s="54">
        <v>1</v>
      </c>
      <c r="CZ658" s="15">
        <v>0.17199</v>
      </c>
    </row>
    <row r="659" spans="1:15" ht="12.75" customHeight="1">
      <c r="A659" s="55"/>
      <c r="B659" s="56"/>
      <c r="C659" s="867" t="s">
        <v>389</v>
      </c>
      <c r="D659" s="906"/>
      <c r="E659" s="57">
        <v>0</v>
      </c>
      <c r="F659" s="58"/>
      <c r="G659" s="760"/>
      <c r="M659" s="761" t="s">
        <v>389</v>
      </c>
      <c r="O659" s="759"/>
    </row>
    <row r="660" spans="1:15" ht="12.75" customHeight="1">
      <c r="A660" s="55"/>
      <c r="B660" s="56"/>
      <c r="C660" s="867" t="s">
        <v>5535</v>
      </c>
      <c r="D660" s="906"/>
      <c r="E660" s="57">
        <v>13.3245</v>
      </c>
      <c r="F660" s="58"/>
      <c r="G660" s="760"/>
      <c r="M660" s="761" t="s">
        <v>5535</v>
      </c>
      <c r="O660" s="759"/>
    </row>
    <row r="661" spans="1:53" ht="15">
      <c r="A661" s="48" t="s">
        <v>5541</v>
      </c>
      <c r="B661" s="49" t="s">
        <v>645</v>
      </c>
      <c r="C661" s="50" t="s">
        <v>646</v>
      </c>
      <c r="D661" s="51" t="s">
        <v>206</v>
      </c>
      <c r="E661" s="52">
        <v>65.62</v>
      </c>
      <c r="F661" s="697"/>
      <c r="G661" s="53">
        <f>E661*F661</f>
        <v>0</v>
      </c>
      <c r="AB661" s="54">
        <v>1</v>
      </c>
      <c r="AC661" s="54">
        <v>1</v>
      </c>
      <c r="BA661" s="15">
        <v>0.07081</v>
      </c>
    </row>
    <row r="662" spans="1:7" ht="15">
      <c r="A662" s="55"/>
      <c r="B662" s="56"/>
      <c r="C662" s="867" t="s">
        <v>389</v>
      </c>
      <c r="D662" s="906"/>
      <c r="E662" s="57">
        <v>0</v>
      </c>
      <c r="F662" s="58"/>
      <c r="G662" s="59"/>
    </row>
    <row r="663" spans="1:7" ht="15">
      <c r="A663" s="55"/>
      <c r="B663" s="56"/>
      <c r="C663" s="867" t="s">
        <v>647</v>
      </c>
      <c r="D663" s="906"/>
      <c r="E663" s="57">
        <v>9.827</v>
      </c>
      <c r="F663" s="58"/>
      <c r="G663" s="59"/>
    </row>
    <row r="664" spans="1:7" ht="15">
      <c r="A664" s="55"/>
      <c r="B664" s="56"/>
      <c r="C664" s="867" t="s">
        <v>648</v>
      </c>
      <c r="D664" s="906"/>
      <c r="E664" s="57">
        <v>9.827</v>
      </c>
      <c r="F664" s="58"/>
      <c r="G664" s="59"/>
    </row>
    <row r="665" spans="1:7" ht="15">
      <c r="A665" s="55"/>
      <c r="B665" s="56"/>
      <c r="C665" s="867" t="s">
        <v>5536</v>
      </c>
      <c r="D665" s="906"/>
      <c r="E665" s="57">
        <v>10.4265</v>
      </c>
      <c r="F665" s="58"/>
      <c r="G665" s="59"/>
    </row>
    <row r="666" spans="1:7" ht="15">
      <c r="A666" s="55"/>
      <c r="B666" s="56"/>
      <c r="C666" s="867" t="s">
        <v>393</v>
      </c>
      <c r="D666" s="906"/>
      <c r="E666" s="57">
        <v>0</v>
      </c>
      <c r="F666" s="58"/>
      <c r="G666" s="59"/>
    </row>
    <row r="667" spans="1:7" ht="15">
      <c r="A667" s="55"/>
      <c r="B667" s="56"/>
      <c r="C667" s="867" t="s">
        <v>649</v>
      </c>
      <c r="D667" s="906"/>
      <c r="E667" s="57">
        <v>9.7312</v>
      </c>
      <c r="F667" s="58"/>
      <c r="G667" s="59"/>
    </row>
    <row r="668" spans="1:7" ht="15">
      <c r="A668" s="55"/>
      <c r="B668" s="56"/>
      <c r="C668" s="867" t="s">
        <v>5537</v>
      </c>
      <c r="D668" s="906"/>
      <c r="E668" s="57">
        <v>3.0986</v>
      </c>
      <c r="F668" s="58"/>
      <c r="G668" s="59"/>
    </row>
    <row r="669" spans="1:7" ht="15">
      <c r="A669" s="55"/>
      <c r="B669" s="56"/>
      <c r="C669" s="867" t="s">
        <v>5538</v>
      </c>
      <c r="D669" s="906"/>
      <c r="E669" s="57">
        <v>10.3782</v>
      </c>
      <c r="F669" s="58"/>
      <c r="G669" s="59"/>
    </row>
    <row r="670" spans="1:7" ht="15">
      <c r="A670" s="55"/>
      <c r="B670" s="56"/>
      <c r="C670" s="867" t="s">
        <v>5539</v>
      </c>
      <c r="D670" s="906"/>
      <c r="E670" s="57">
        <v>6.1474</v>
      </c>
      <c r="F670" s="58"/>
      <c r="G670" s="59"/>
    </row>
    <row r="671" spans="1:7" ht="15">
      <c r="A671" s="55"/>
      <c r="B671" s="56"/>
      <c r="C671" s="867" t="s">
        <v>5540</v>
      </c>
      <c r="D671" s="906"/>
      <c r="E671" s="57">
        <v>6.1887</v>
      </c>
      <c r="F671" s="58"/>
      <c r="G671" s="59"/>
    </row>
    <row r="672" spans="1:53" ht="15">
      <c r="A672" s="48">
        <v>79</v>
      </c>
      <c r="B672" s="49" t="s">
        <v>650</v>
      </c>
      <c r="C672" s="50" t="s">
        <v>651</v>
      </c>
      <c r="D672" s="51" t="s">
        <v>206</v>
      </c>
      <c r="E672" s="52">
        <v>107.32</v>
      </c>
      <c r="F672" s="697"/>
      <c r="G672" s="53">
        <f>E672*F672</f>
        <v>0</v>
      </c>
      <c r="AB672" s="54">
        <v>1</v>
      </c>
      <c r="AC672" s="54">
        <v>1</v>
      </c>
      <c r="BA672" s="15">
        <v>0.11041</v>
      </c>
    </row>
    <row r="673" spans="1:7" ht="15">
      <c r="A673" s="55"/>
      <c r="B673" s="56"/>
      <c r="C673" s="867" t="s">
        <v>389</v>
      </c>
      <c r="D673" s="906"/>
      <c r="E673" s="57">
        <v>0</v>
      </c>
      <c r="F673" s="58"/>
      <c r="G673" s="59"/>
    </row>
    <row r="674" spans="1:7" ht="15">
      <c r="A674" s="55"/>
      <c r="B674" s="56"/>
      <c r="C674" s="867" t="s">
        <v>652</v>
      </c>
      <c r="D674" s="906"/>
      <c r="E674" s="57">
        <v>13.4091</v>
      </c>
      <c r="F674" s="58"/>
      <c r="G674" s="59"/>
    </row>
    <row r="675" spans="1:7" ht="15">
      <c r="A675" s="55"/>
      <c r="B675" s="56"/>
      <c r="C675" s="867" t="s">
        <v>653</v>
      </c>
      <c r="D675" s="906"/>
      <c r="E675" s="57">
        <v>11.8331</v>
      </c>
      <c r="F675" s="58"/>
      <c r="G675" s="59"/>
    </row>
    <row r="676" spans="1:7" ht="15">
      <c r="A676" s="55"/>
      <c r="B676" s="56"/>
      <c r="C676" s="867" t="s">
        <v>654</v>
      </c>
      <c r="D676" s="906"/>
      <c r="E676" s="57">
        <v>13.4091</v>
      </c>
      <c r="F676" s="58"/>
      <c r="G676" s="59"/>
    </row>
    <row r="677" spans="1:7" ht="15">
      <c r="A677" s="55"/>
      <c r="B677" s="56"/>
      <c r="C677" s="867" t="s">
        <v>655</v>
      </c>
      <c r="D677" s="906"/>
      <c r="E677" s="57">
        <v>15.4876</v>
      </c>
      <c r="F677" s="58"/>
      <c r="G677" s="59"/>
    </row>
    <row r="678" spans="1:7" ht="15">
      <c r="A678" s="55"/>
      <c r="B678" s="56"/>
      <c r="C678" s="867" t="s">
        <v>656</v>
      </c>
      <c r="D678" s="906"/>
      <c r="E678" s="57">
        <v>-0.4836</v>
      </c>
      <c r="F678" s="58"/>
      <c r="G678" s="59"/>
    </row>
    <row r="679" spans="1:7" ht="15">
      <c r="A679" s="55"/>
      <c r="B679" s="56"/>
      <c r="C679" s="867" t="s">
        <v>393</v>
      </c>
      <c r="D679" s="906"/>
      <c r="E679" s="57">
        <v>0</v>
      </c>
      <c r="F679" s="58"/>
      <c r="G679" s="59"/>
    </row>
    <row r="680" spans="1:7" ht="15">
      <c r="A680" s="55"/>
      <c r="B680" s="56"/>
      <c r="C680" s="867" t="s">
        <v>657</v>
      </c>
      <c r="D680" s="906"/>
      <c r="E680" s="57">
        <v>6.2446</v>
      </c>
      <c r="F680" s="58"/>
      <c r="G680" s="59"/>
    </row>
    <row r="681" spans="1:7" ht="15">
      <c r="A681" s="55"/>
      <c r="B681" s="56"/>
      <c r="C681" s="867" t="s">
        <v>5542</v>
      </c>
      <c r="D681" s="906"/>
      <c r="E681" s="57">
        <v>12.1422</v>
      </c>
      <c r="F681" s="58"/>
      <c r="G681" s="59"/>
    </row>
    <row r="682" spans="1:7" ht="15">
      <c r="A682" s="55"/>
      <c r="B682" s="56"/>
      <c r="C682" s="867" t="s">
        <v>5543</v>
      </c>
      <c r="D682" s="906"/>
      <c r="E682" s="57">
        <v>5.7946</v>
      </c>
      <c r="F682" s="58"/>
      <c r="G682" s="59"/>
    </row>
    <row r="683" spans="1:7" ht="15">
      <c r="A683" s="55"/>
      <c r="B683" s="56"/>
      <c r="C683" s="867" t="s">
        <v>5544</v>
      </c>
      <c r="D683" s="906"/>
      <c r="E683" s="57">
        <v>7.1264</v>
      </c>
      <c r="F683" s="58"/>
      <c r="G683" s="59"/>
    </row>
    <row r="684" spans="1:7" ht="15">
      <c r="A684" s="55"/>
      <c r="B684" s="56"/>
      <c r="C684" s="867" t="s">
        <v>5545</v>
      </c>
      <c r="D684" s="906"/>
      <c r="E684" s="57">
        <v>7.735</v>
      </c>
      <c r="F684" s="58"/>
      <c r="G684" s="59"/>
    </row>
    <row r="685" spans="1:7" ht="15">
      <c r="A685" s="55"/>
      <c r="B685" s="56"/>
      <c r="C685" s="867" t="s">
        <v>5546</v>
      </c>
      <c r="D685" s="906"/>
      <c r="E685" s="57">
        <v>3.234</v>
      </c>
      <c r="F685" s="58"/>
      <c r="G685" s="59"/>
    </row>
    <row r="686" spans="1:7" ht="15">
      <c r="A686" s="55"/>
      <c r="B686" s="56"/>
      <c r="C686" s="867" t="s">
        <v>5547</v>
      </c>
      <c r="D686" s="906"/>
      <c r="E686" s="57">
        <v>11.3919</v>
      </c>
      <c r="F686" s="58"/>
      <c r="G686" s="59"/>
    </row>
    <row r="687" spans="1:53" ht="22.5">
      <c r="A687" s="48">
        <v>80</v>
      </c>
      <c r="B687" s="49" t="s">
        <v>658</v>
      </c>
      <c r="C687" s="706" t="s">
        <v>5356</v>
      </c>
      <c r="D687" s="51" t="s">
        <v>549</v>
      </c>
      <c r="E687" s="52">
        <v>1</v>
      </c>
      <c r="F687" s="697"/>
      <c r="G687" s="53">
        <f>E687*F687</f>
        <v>0</v>
      </c>
      <c r="AB687" s="54">
        <v>1</v>
      </c>
      <c r="AC687" s="54">
        <v>1</v>
      </c>
      <c r="BA687" s="15">
        <v>0.012</v>
      </c>
    </row>
    <row r="688" spans="1:7" ht="22.5" customHeight="1">
      <c r="A688" s="55"/>
      <c r="B688" s="56"/>
      <c r="C688" s="867" t="s">
        <v>5355</v>
      </c>
      <c r="D688" s="868"/>
      <c r="E688" s="57">
        <v>0</v>
      </c>
      <c r="F688" s="58"/>
      <c r="G688" s="59"/>
    </row>
    <row r="689" spans="1:7" ht="15">
      <c r="A689" s="55"/>
      <c r="B689" s="56"/>
      <c r="C689" s="867" t="s">
        <v>659</v>
      </c>
      <c r="D689" s="868"/>
      <c r="E689" s="57">
        <v>1</v>
      </c>
      <c r="F689" s="58"/>
      <c r="G689" s="59"/>
    </row>
    <row r="690" spans="1:53" ht="22.5">
      <c r="A690" s="48">
        <v>81</v>
      </c>
      <c r="B690" s="49" t="s">
        <v>660</v>
      </c>
      <c r="C690" s="706" t="s">
        <v>5357</v>
      </c>
      <c r="D690" s="51" t="s">
        <v>549</v>
      </c>
      <c r="E690" s="52">
        <v>10</v>
      </c>
      <c r="F690" s="697"/>
      <c r="G690" s="53">
        <f>E690*F690</f>
        <v>0</v>
      </c>
      <c r="AB690" s="54">
        <v>1</v>
      </c>
      <c r="AC690" s="54">
        <v>1</v>
      </c>
      <c r="BA690" s="15">
        <v>0.012</v>
      </c>
    </row>
    <row r="691" spans="1:7" ht="22.5" customHeight="1">
      <c r="A691" s="55"/>
      <c r="B691" s="56"/>
      <c r="C691" s="867" t="s">
        <v>5358</v>
      </c>
      <c r="D691" s="868"/>
      <c r="E691" s="57">
        <v>0</v>
      </c>
      <c r="F691" s="58"/>
      <c r="G691" s="59"/>
    </row>
    <row r="692" spans="1:7" ht="15">
      <c r="A692" s="55"/>
      <c r="B692" s="56"/>
      <c r="C692" s="867" t="s">
        <v>661</v>
      </c>
      <c r="D692" s="868"/>
      <c r="E692" s="57">
        <v>4</v>
      </c>
      <c r="F692" s="58"/>
      <c r="G692" s="59"/>
    </row>
    <row r="693" spans="1:7" ht="15">
      <c r="A693" s="55"/>
      <c r="B693" s="56"/>
      <c r="C693" s="867" t="s">
        <v>662</v>
      </c>
      <c r="D693" s="868"/>
      <c r="E693" s="57">
        <v>6</v>
      </c>
      <c r="F693" s="58"/>
      <c r="G693" s="59"/>
    </row>
    <row r="694" spans="1:53" ht="22.5">
      <c r="A694" s="48">
        <v>82</v>
      </c>
      <c r="B694" s="49" t="s">
        <v>663</v>
      </c>
      <c r="C694" s="50" t="s">
        <v>664</v>
      </c>
      <c r="D694" s="51" t="s">
        <v>206</v>
      </c>
      <c r="E694" s="52">
        <v>2.304</v>
      </c>
      <c r="F694" s="697"/>
      <c r="G694" s="53">
        <f>E694*F694</f>
        <v>0</v>
      </c>
      <c r="AB694" s="54">
        <v>1</v>
      </c>
      <c r="AC694" s="54">
        <v>1</v>
      </c>
      <c r="BA694" s="15">
        <v>0.01215</v>
      </c>
    </row>
    <row r="695" spans="1:7" ht="15">
      <c r="A695" s="55"/>
      <c r="B695" s="56"/>
      <c r="C695" s="867" t="s">
        <v>665</v>
      </c>
      <c r="D695" s="868"/>
      <c r="E695" s="57">
        <v>0</v>
      </c>
      <c r="F695" s="58"/>
      <c r="G695" s="59"/>
    </row>
    <row r="696" spans="1:7" ht="15">
      <c r="A696" s="55"/>
      <c r="B696" s="56"/>
      <c r="C696" s="867" t="s">
        <v>666</v>
      </c>
      <c r="D696" s="868"/>
      <c r="E696" s="57">
        <v>0</v>
      </c>
      <c r="F696" s="58"/>
      <c r="G696" s="59"/>
    </row>
    <row r="697" spans="1:7" ht="15">
      <c r="A697" s="55"/>
      <c r="B697" s="56"/>
      <c r="C697" s="867" t="s">
        <v>667</v>
      </c>
      <c r="D697" s="868"/>
      <c r="E697" s="57">
        <v>2.304</v>
      </c>
      <c r="F697" s="58"/>
      <c r="G697" s="59"/>
    </row>
    <row r="698" spans="1:53" ht="22.5">
      <c r="A698" s="48">
        <v>83</v>
      </c>
      <c r="B698" s="49" t="s">
        <v>668</v>
      </c>
      <c r="C698" s="50" t="s">
        <v>669</v>
      </c>
      <c r="D698" s="51" t="s">
        <v>206</v>
      </c>
      <c r="E698" s="52">
        <v>2.304</v>
      </c>
      <c r="F698" s="697"/>
      <c r="G698" s="53">
        <f>E698*F698</f>
        <v>0</v>
      </c>
      <c r="AB698" s="54">
        <v>1</v>
      </c>
      <c r="AC698" s="54">
        <v>1</v>
      </c>
      <c r="BA698" s="15">
        <v>0</v>
      </c>
    </row>
    <row r="699" spans="1:7" ht="15">
      <c r="A699" s="55"/>
      <c r="B699" s="56"/>
      <c r="C699" s="867" t="s">
        <v>665</v>
      </c>
      <c r="D699" s="868"/>
      <c r="E699" s="57">
        <v>0</v>
      </c>
      <c r="F699" s="58"/>
      <c r="G699" s="59"/>
    </row>
    <row r="700" spans="1:7" ht="15">
      <c r="A700" s="55"/>
      <c r="B700" s="56"/>
      <c r="C700" s="867" t="s">
        <v>666</v>
      </c>
      <c r="D700" s="868"/>
      <c r="E700" s="57">
        <v>0</v>
      </c>
      <c r="F700" s="58"/>
      <c r="G700" s="59"/>
    </row>
    <row r="701" spans="1:7" ht="15">
      <c r="A701" s="55"/>
      <c r="B701" s="56"/>
      <c r="C701" s="867" t="s">
        <v>667</v>
      </c>
      <c r="D701" s="868"/>
      <c r="E701" s="57">
        <v>2.304</v>
      </c>
      <c r="F701" s="58"/>
      <c r="G701" s="59"/>
    </row>
    <row r="702" spans="1:53" ht="22.5">
      <c r="A702" s="48">
        <v>84</v>
      </c>
      <c r="B702" s="49" t="s">
        <v>670</v>
      </c>
      <c r="C702" s="50" t="s">
        <v>671</v>
      </c>
      <c r="D702" s="51" t="s">
        <v>206</v>
      </c>
      <c r="E702" s="52">
        <v>10.305</v>
      </c>
      <c r="F702" s="697"/>
      <c r="G702" s="53">
        <f>E702*F702</f>
        <v>0</v>
      </c>
      <c r="AB702" s="54">
        <v>1</v>
      </c>
      <c r="AC702" s="54">
        <v>1</v>
      </c>
      <c r="BA702" s="15">
        <v>0.02135</v>
      </c>
    </row>
    <row r="703" spans="1:7" ht="15">
      <c r="A703" s="55"/>
      <c r="B703" s="56"/>
      <c r="C703" s="867" t="s">
        <v>665</v>
      </c>
      <c r="D703" s="868"/>
      <c r="E703" s="57">
        <v>0</v>
      </c>
      <c r="F703" s="58"/>
      <c r="G703" s="59"/>
    </row>
    <row r="704" spans="1:7" ht="15">
      <c r="A704" s="55"/>
      <c r="B704" s="56"/>
      <c r="C704" s="867" t="s">
        <v>666</v>
      </c>
      <c r="D704" s="868"/>
      <c r="E704" s="57">
        <v>0</v>
      </c>
      <c r="F704" s="58"/>
      <c r="G704" s="59"/>
    </row>
    <row r="705" spans="1:7" ht="15">
      <c r="A705" s="55"/>
      <c r="B705" s="56"/>
      <c r="C705" s="867" t="s">
        <v>672</v>
      </c>
      <c r="D705" s="868"/>
      <c r="E705" s="57">
        <v>10.305</v>
      </c>
      <c r="F705" s="58"/>
      <c r="G705" s="59"/>
    </row>
    <row r="706" spans="1:53" ht="22.5">
      <c r="A706" s="48">
        <v>85</v>
      </c>
      <c r="B706" s="49" t="s">
        <v>673</v>
      </c>
      <c r="C706" s="50" t="s">
        <v>674</v>
      </c>
      <c r="D706" s="51" t="s">
        <v>206</v>
      </c>
      <c r="E706" s="52">
        <v>3.456</v>
      </c>
      <c r="F706" s="697"/>
      <c r="G706" s="53">
        <f>E706*F706</f>
        <v>0</v>
      </c>
      <c r="AB706" s="54">
        <v>1</v>
      </c>
      <c r="AC706" s="54">
        <v>1</v>
      </c>
      <c r="BA706" s="15">
        <v>0.01199</v>
      </c>
    </row>
    <row r="707" spans="1:7" ht="15">
      <c r="A707" s="55"/>
      <c r="B707" s="56"/>
      <c r="C707" s="867" t="s">
        <v>665</v>
      </c>
      <c r="D707" s="868"/>
      <c r="E707" s="57">
        <v>0</v>
      </c>
      <c r="F707" s="58"/>
      <c r="G707" s="59"/>
    </row>
    <row r="708" spans="1:7" ht="15">
      <c r="A708" s="55"/>
      <c r="B708" s="56"/>
      <c r="C708" s="867" t="s">
        <v>666</v>
      </c>
      <c r="D708" s="868"/>
      <c r="E708" s="57">
        <v>0</v>
      </c>
      <c r="F708" s="58"/>
      <c r="G708" s="59"/>
    </row>
    <row r="709" spans="1:7" ht="15">
      <c r="A709" s="55"/>
      <c r="B709" s="56"/>
      <c r="C709" s="867" t="s">
        <v>675</v>
      </c>
      <c r="D709" s="868"/>
      <c r="E709" s="57">
        <v>3.456</v>
      </c>
      <c r="F709" s="58"/>
      <c r="G709" s="59"/>
    </row>
    <row r="710" spans="1:53" ht="22.5">
      <c r="A710" s="48">
        <v>86</v>
      </c>
      <c r="B710" s="49" t="s">
        <v>676</v>
      </c>
      <c r="C710" s="50" t="s">
        <v>677</v>
      </c>
      <c r="D710" s="51" t="s">
        <v>206</v>
      </c>
      <c r="E710" s="52">
        <v>18.2685</v>
      </c>
      <c r="F710" s="697"/>
      <c r="G710" s="53">
        <f>E710*F710</f>
        <v>0</v>
      </c>
      <c r="AB710" s="54">
        <v>1</v>
      </c>
      <c r="AC710" s="54">
        <v>1</v>
      </c>
      <c r="BA710" s="15">
        <v>0.01199</v>
      </c>
    </row>
    <row r="711" spans="1:7" ht="15">
      <c r="A711" s="55"/>
      <c r="B711" s="56"/>
      <c r="C711" s="867" t="s">
        <v>678</v>
      </c>
      <c r="D711" s="868"/>
      <c r="E711" s="57">
        <v>0</v>
      </c>
      <c r="F711" s="58"/>
      <c r="G711" s="59"/>
    </row>
    <row r="712" spans="1:7" ht="15">
      <c r="A712" s="55"/>
      <c r="B712" s="56"/>
      <c r="C712" s="867" t="s">
        <v>389</v>
      </c>
      <c r="D712" s="868"/>
      <c r="E712" s="57">
        <v>0</v>
      </c>
      <c r="F712" s="58"/>
      <c r="G712" s="59"/>
    </row>
    <row r="713" spans="1:7" ht="15">
      <c r="A713" s="55"/>
      <c r="B713" s="56"/>
      <c r="C713" s="867" t="s">
        <v>679</v>
      </c>
      <c r="D713" s="868"/>
      <c r="E713" s="57">
        <v>1.62</v>
      </c>
      <c r="F713" s="58"/>
      <c r="G713" s="59"/>
    </row>
    <row r="714" spans="1:7" ht="15">
      <c r="A714" s="55"/>
      <c r="B714" s="56"/>
      <c r="C714" s="867" t="s">
        <v>680</v>
      </c>
      <c r="D714" s="868"/>
      <c r="E714" s="57">
        <v>2.9535</v>
      </c>
      <c r="F714" s="58"/>
      <c r="G714" s="59"/>
    </row>
    <row r="715" spans="1:7" ht="15">
      <c r="A715" s="55"/>
      <c r="B715" s="56"/>
      <c r="C715" s="867" t="s">
        <v>681</v>
      </c>
      <c r="D715" s="868"/>
      <c r="E715" s="57">
        <v>1.485</v>
      </c>
      <c r="F715" s="58"/>
      <c r="G715" s="59"/>
    </row>
    <row r="716" spans="1:7" ht="15">
      <c r="A716" s="55"/>
      <c r="B716" s="56"/>
      <c r="C716" s="867" t="s">
        <v>682</v>
      </c>
      <c r="D716" s="868"/>
      <c r="E716" s="57">
        <v>3.135</v>
      </c>
      <c r="F716" s="58"/>
      <c r="G716" s="59"/>
    </row>
    <row r="717" spans="1:7" ht="15">
      <c r="A717" s="55"/>
      <c r="B717" s="56"/>
      <c r="C717" s="867" t="s">
        <v>393</v>
      </c>
      <c r="D717" s="868"/>
      <c r="E717" s="57">
        <v>0</v>
      </c>
      <c r="F717" s="58"/>
      <c r="G717" s="59"/>
    </row>
    <row r="718" spans="1:7" ht="15">
      <c r="A718" s="55"/>
      <c r="B718" s="56"/>
      <c r="C718" s="867" t="s">
        <v>683</v>
      </c>
      <c r="D718" s="868"/>
      <c r="E718" s="57">
        <v>1.65</v>
      </c>
      <c r="F718" s="58"/>
      <c r="G718" s="59"/>
    </row>
    <row r="719" spans="1:7" ht="15">
      <c r="A719" s="55"/>
      <c r="B719" s="56"/>
      <c r="C719" s="867" t="s">
        <v>684</v>
      </c>
      <c r="D719" s="868"/>
      <c r="E719" s="57">
        <v>2.805</v>
      </c>
      <c r="F719" s="58"/>
      <c r="G719" s="59"/>
    </row>
    <row r="720" spans="1:7" ht="15">
      <c r="A720" s="55"/>
      <c r="B720" s="56"/>
      <c r="C720" s="867" t="s">
        <v>685</v>
      </c>
      <c r="D720" s="868"/>
      <c r="E720" s="57">
        <v>1.65</v>
      </c>
      <c r="F720" s="58"/>
      <c r="G720" s="59"/>
    </row>
    <row r="721" spans="1:7" ht="15">
      <c r="A721" s="55"/>
      <c r="B721" s="56"/>
      <c r="C721" s="867" t="s">
        <v>686</v>
      </c>
      <c r="D721" s="868"/>
      <c r="E721" s="57">
        <v>1.419</v>
      </c>
      <c r="F721" s="58"/>
      <c r="G721" s="59"/>
    </row>
    <row r="722" spans="1:7" ht="15">
      <c r="A722" s="55"/>
      <c r="B722" s="56"/>
      <c r="C722" s="867" t="s">
        <v>687</v>
      </c>
      <c r="D722" s="868"/>
      <c r="E722" s="57">
        <v>1.551</v>
      </c>
      <c r="F722" s="58"/>
      <c r="G722" s="59"/>
    </row>
    <row r="723" spans="1:53" ht="15">
      <c r="A723" s="48">
        <v>87</v>
      </c>
      <c r="B723" s="49" t="s">
        <v>688</v>
      </c>
      <c r="C723" s="50" t="s">
        <v>689</v>
      </c>
      <c r="D723" s="51" t="s">
        <v>206</v>
      </c>
      <c r="E723" s="52">
        <v>12.18</v>
      </c>
      <c r="F723" s="697"/>
      <c r="G723" s="53">
        <f>E723*F723</f>
        <v>0</v>
      </c>
      <c r="AB723" s="54">
        <v>1</v>
      </c>
      <c r="AC723" s="54">
        <v>1</v>
      </c>
      <c r="BA723" s="15">
        <v>0</v>
      </c>
    </row>
    <row r="724" spans="1:7" ht="15">
      <c r="A724" s="55"/>
      <c r="B724" s="56"/>
      <c r="C724" s="867" t="s">
        <v>678</v>
      </c>
      <c r="D724" s="868"/>
      <c r="E724" s="57">
        <v>0</v>
      </c>
      <c r="F724" s="58"/>
      <c r="G724" s="59"/>
    </row>
    <row r="725" spans="1:7" ht="15">
      <c r="A725" s="55"/>
      <c r="B725" s="56"/>
      <c r="C725" s="867" t="s">
        <v>389</v>
      </c>
      <c r="D725" s="868"/>
      <c r="E725" s="57">
        <v>0</v>
      </c>
      <c r="F725" s="58"/>
      <c r="G725" s="59"/>
    </row>
    <row r="726" spans="1:7" ht="15">
      <c r="A726" s="55"/>
      <c r="B726" s="56"/>
      <c r="C726" s="867" t="s">
        <v>679</v>
      </c>
      <c r="D726" s="868"/>
      <c r="E726" s="57">
        <v>1.62</v>
      </c>
      <c r="F726" s="58"/>
      <c r="G726" s="59"/>
    </row>
    <row r="727" spans="1:7" ht="15">
      <c r="A727" s="55"/>
      <c r="B727" s="56"/>
      <c r="C727" s="867" t="s">
        <v>681</v>
      </c>
      <c r="D727" s="868"/>
      <c r="E727" s="57">
        <v>1.485</v>
      </c>
      <c r="F727" s="58"/>
      <c r="G727" s="59"/>
    </row>
    <row r="728" spans="1:7" ht="15">
      <c r="A728" s="55"/>
      <c r="B728" s="56"/>
      <c r="C728" s="867" t="s">
        <v>393</v>
      </c>
      <c r="D728" s="868"/>
      <c r="E728" s="57">
        <v>0</v>
      </c>
      <c r="F728" s="58"/>
      <c r="G728" s="59"/>
    </row>
    <row r="729" spans="1:7" ht="15">
      <c r="A729" s="55"/>
      <c r="B729" s="56"/>
      <c r="C729" s="867" t="s">
        <v>683</v>
      </c>
      <c r="D729" s="868"/>
      <c r="E729" s="57">
        <v>1.65</v>
      </c>
      <c r="F729" s="58"/>
      <c r="G729" s="59"/>
    </row>
    <row r="730" spans="1:7" ht="15">
      <c r="A730" s="55"/>
      <c r="B730" s="56"/>
      <c r="C730" s="867" t="s">
        <v>684</v>
      </c>
      <c r="D730" s="868"/>
      <c r="E730" s="57">
        <v>2.805</v>
      </c>
      <c r="F730" s="58"/>
      <c r="G730" s="59"/>
    </row>
    <row r="731" spans="1:7" ht="15">
      <c r="A731" s="55"/>
      <c r="B731" s="56"/>
      <c r="C731" s="867" t="s">
        <v>685</v>
      </c>
      <c r="D731" s="868"/>
      <c r="E731" s="57">
        <v>1.65</v>
      </c>
      <c r="F731" s="58"/>
      <c r="G731" s="59"/>
    </row>
    <row r="732" spans="1:7" ht="15">
      <c r="A732" s="55"/>
      <c r="B732" s="56"/>
      <c r="C732" s="867" t="s">
        <v>686</v>
      </c>
      <c r="D732" s="868"/>
      <c r="E732" s="57">
        <v>1.419</v>
      </c>
      <c r="F732" s="58"/>
      <c r="G732" s="59"/>
    </row>
    <row r="733" spans="1:7" ht="15">
      <c r="A733" s="55"/>
      <c r="B733" s="56"/>
      <c r="C733" s="867" t="s">
        <v>687</v>
      </c>
      <c r="D733" s="868"/>
      <c r="E733" s="57">
        <v>1.551</v>
      </c>
      <c r="F733" s="58"/>
      <c r="G733" s="59"/>
    </row>
    <row r="734" spans="1:53" ht="15">
      <c r="A734" s="48">
        <v>88</v>
      </c>
      <c r="B734" s="49" t="s">
        <v>690</v>
      </c>
      <c r="C734" s="50" t="s">
        <v>691</v>
      </c>
      <c r="D734" s="51" t="s">
        <v>206</v>
      </c>
      <c r="E734" s="52">
        <v>9.5445</v>
      </c>
      <c r="F734" s="697"/>
      <c r="G734" s="53">
        <f>E734*F734</f>
        <v>0</v>
      </c>
      <c r="AB734" s="54">
        <v>1</v>
      </c>
      <c r="AC734" s="54">
        <v>1</v>
      </c>
      <c r="BA734" s="15">
        <v>0</v>
      </c>
    </row>
    <row r="735" spans="1:7" ht="15">
      <c r="A735" s="55"/>
      <c r="B735" s="56"/>
      <c r="C735" s="867" t="s">
        <v>665</v>
      </c>
      <c r="D735" s="868"/>
      <c r="E735" s="57">
        <v>0</v>
      </c>
      <c r="F735" s="58"/>
      <c r="G735" s="59"/>
    </row>
    <row r="736" spans="1:7" ht="15">
      <c r="A736" s="55"/>
      <c r="B736" s="56"/>
      <c r="C736" s="867" t="s">
        <v>666</v>
      </c>
      <c r="D736" s="868"/>
      <c r="E736" s="57">
        <v>0</v>
      </c>
      <c r="F736" s="58"/>
      <c r="G736" s="59"/>
    </row>
    <row r="737" spans="1:7" ht="15">
      <c r="A737" s="55"/>
      <c r="B737" s="56"/>
      <c r="C737" s="867" t="s">
        <v>675</v>
      </c>
      <c r="D737" s="868"/>
      <c r="E737" s="57">
        <v>3.456</v>
      </c>
      <c r="F737" s="58"/>
      <c r="G737" s="59"/>
    </row>
    <row r="738" spans="1:7" ht="15">
      <c r="A738" s="55"/>
      <c r="B738" s="56"/>
      <c r="C738" s="867" t="s">
        <v>678</v>
      </c>
      <c r="D738" s="868"/>
      <c r="E738" s="57">
        <v>0</v>
      </c>
      <c r="F738" s="58"/>
      <c r="G738" s="59"/>
    </row>
    <row r="739" spans="1:7" ht="15">
      <c r="A739" s="55"/>
      <c r="B739" s="56"/>
      <c r="C739" s="867" t="s">
        <v>389</v>
      </c>
      <c r="D739" s="868"/>
      <c r="E739" s="57">
        <v>0</v>
      </c>
      <c r="F739" s="58"/>
      <c r="G739" s="59"/>
    </row>
    <row r="740" spans="1:7" ht="15">
      <c r="A740" s="55"/>
      <c r="B740" s="56"/>
      <c r="C740" s="867" t="s">
        <v>680</v>
      </c>
      <c r="D740" s="868"/>
      <c r="E740" s="57">
        <v>2.9535</v>
      </c>
      <c r="F740" s="58"/>
      <c r="G740" s="59"/>
    </row>
    <row r="741" spans="1:7" ht="15">
      <c r="A741" s="55"/>
      <c r="B741" s="56"/>
      <c r="C741" s="867" t="s">
        <v>682</v>
      </c>
      <c r="D741" s="868"/>
      <c r="E741" s="57">
        <v>3.135</v>
      </c>
      <c r="F741" s="58"/>
      <c r="G741" s="59"/>
    </row>
    <row r="742" spans="1:53" ht="15">
      <c r="A742" s="48">
        <v>89</v>
      </c>
      <c r="B742" s="49" t="s">
        <v>692</v>
      </c>
      <c r="C742" s="50" t="s">
        <v>693</v>
      </c>
      <c r="D742" s="51" t="s">
        <v>694</v>
      </c>
      <c r="E742" s="52">
        <v>95.32</v>
      </c>
      <c r="F742" s="697"/>
      <c r="G742" s="53">
        <f>E742*F742</f>
        <v>0</v>
      </c>
      <c r="AB742" s="54">
        <v>1</v>
      </c>
      <c r="AC742" s="54">
        <v>1</v>
      </c>
      <c r="BA742" s="15">
        <v>0.00102</v>
      </c>
    </row>
    <row r="743" spans="1:5" ht="15">
      <c r="A743" s="55"/>
      <c r="B743" s="56"/>
      <c r="C743" s="867" t="s">
        <v>389</v>
      </c>
      <c r="D743" s="906"/>
      <c r="E743" s="57">
        <v>0</v>
      </c>
    </row>
    <row r="744" spans="1:5" ht="15">
      <c r="A744" s="55"/>
      <c r="B744" s="56"/>
      <c r="C744" s="867" t="s">
        <v>695</v>
      </c>
      <c r="D744" s="906"/>
      <c r="E744" s="57">
        <v>4.82</v>
      </c>
    </row>
    <row r="745" spans="1:5" ht="15">
      <c r="A745" s="55"/>
      <c r="B745" s="56"/>
      <c r="C745" s="867" t="s">
        <v>5548</v>
      </c>
      <c r="D745" s="906"/>
      <c r="E745" s="57">
        <v>30.08</v>
      </c>
    </row>
    <row r="746" spans="1:5" ht="15">
      <c r="A746" s="55"/>
      <c r="B746" s="56"/>
      <c r="C746" s="867" t="s">
        <v>5549</v>
      </c>
      <c r="D746" s="906"/>
      <c r="E746" s="57">
        <v>3.15</v>
      </c>
    </row>
    <row r="747" spans="1:5" ht="15">
      <c r="A747" s="55"/>
      <c r="B747" s="56"/>
      <c r="C747" s="867" t="s">
        <v>393</v>
      </c>
      <c r="D747" s="906"/>
      <c r="E747" s="57">
        <v>0</v>
      </c>
    </row>
    <row r="748" spans="1:5" ht="15">
      <c r="A748" s="55"/>
      <c r="B748" s="56"/>
      <c r="C748" s="867" t="s">
        <v>5550</v>
      </c>
      <c r="D748" s="906"/>
      <c r="E748" s="57">
        <v>28.2</v>
      </c>
    </row>
    <row r="749" spans="1:5" ht="15">
      <c r="A749" s="55"/>
      <c r="B749" s="56"/>
      <c r="C749" s="867" t="s">
        <v>5551</v>
      </c>
      <c r="D749" s="906"/>
      <c r="E749" s="57">
        <v>29.07</v>
      </c>
    </row>
    <row r="750" spans="1:53" ht="15">
      <c r="A750" s="48">
        <v>90</v>
      </c>
      <c r="B750" s="49" t="s">
        <v>696</v>
      </c>
      <c r="C750" s="50" t="s">
        <v>697</v>
      </c>
      <c r="D750" s="51" t="s">
        <v>75</v>
      </c>
      <c r="E750" s="52">
        <v>7.6574</v>
      </c>
      <c r="F750" s="697"/>
      <c r="G750" s="53">
        <f>E750*F750</f>
        <v>0</v>
      </c>
      <c r="AB750" s="54">
        <v>1</v>
      </c>
      <c r="AC750" s="54">
        <v>1</v>
      </c>
      <c r="BA750" s="15">
        <v>2.52502</v>
      </c>
    </row>
    <row r="751" spans="1:7" ht="15">
      <c r="A751" s="55"/>
      <c r="B751" s="56"/>
      <c r="C751" s="867" t="s">
        <v>698</v>
      </c>
      <c r="D751" s="868"/>
      <c r="E751" s="57">
        <v>0</v>
      </c>
      <c r="F751" s="58"/>
      <c r="G751" s="59"/>
    </row>
    <row r="752" spans="1:7" ht="15">
      <c r="A752" s="55"/>
      <c r="B752" s="56"/>
      <c r="C752" s="867" t="s">
        <v>406</v>
      </c>
      <c r="D752" s="868"/>
      <c r="E752" s="57">
        <v>0</v>
      </c>
      <c r="F752" s="58"/>
      <c r="G752" s="59"/>
    </row>
    <row r="753" spans="1:7" ht="15">
      <c r="A753" s="55"/>
      <c r="B753" s="56"/>
      <c r="C753" s="867" t="s">
        <v>699</v>
      </c>
      <c r="D753" s="868"/>
      <c r="E753" s="57">
        <v>6.6764</v>
      </c>
      <c r="F753" s="58"/>
      <c r="G753" s="59"/>
    </row>
    <row r="754" spans="1:7" ht="15">
      <c r="A754" s="55"/>
      <c r="B754" s="56"/>
      <c r="C754" s="867" t="s">
        <v>700</v>
      </c>
      <c r="D754" s="868"/>
      <c r="E754" s="57">
        <v>0.981</v>
      </c>
      <c r="F754" s="58"/>
      <c r="G754" s="59"/>
    </row>
    <row r="755" spans="1:53" ht="15">
      <c r="A755" s="48">
        <v>91</v>
      </c>
      <c r="B755" s="49" t="s">
        <v>701</v>
      </c>
      <c r="C755" s="50" t="s">
        <v>702</v>
      </c>
      <c r="D755" s="51" t="s">
        <v>206</v>
      </c>
      <c r="E755" s="52">
        <v>102.0987</v>
      </c>
      <c r="F755" s="697"/>
      <c r="G755" s="53">
        <f>E755*F755</f>
        <v>0</v>
      </c>
      <c r="AB755" s="54">
        <v>1</v>
      </c>
      <c r="AC755" s="54">
        <v>1</v>
      </c>
      <c r="BA755" s="15">
        <v>0.03931</v>
      </c>
    </row>
    <row r="756" spans="1:7" ht="15">
      <c r="A756" s="55"/>
      <c r="B756" s="56"/>
      <c r="C756" s="867" t="s">
        <v>698</v>
      </c>
      <c r="D756" s="868"/>
      <c r="E756" s="57">
        <v>0</v>
      </c>
      <c r="F756" s="58"/>
      <c r="G756" s="59"/>
    </row>
    <row r="757" spans="1:7" ht="15">
      <c r="A757" s="55"/>
      <c r="B757" s="56"/>
      <c r="C757" s="867" t="s">
        <v>406</v>
      </c>
      <c r="D757" s="868"/>
      <c r="E757" s="57">
        <v>0</v>
      </c>
      <c r="F757" s="58"/>
      <c r="G757" s="59"/>
    </row>
    <row r="758" spans="1:7" ht="15">
      <c r="A758" s="55"/>
      <c r="B758" s="56"/>
      <c r="C758" s="867" t="s">
        <v>703</v>
      </c>
      <c r="D758" s="868"/>
      <c r="E758" s="57">
        <v>89.019</v>
      </c>
      <c r="F758" s="58"/>
      <c r="G758" s="59"/>
    </row>
    <row r="759" spans="1:7" ht="15">
      <c r="A759" s="55"/>
      <c r="B759" s="56"/>
      <c r="C759" s="867" t="s">
        <v>704</v>
      </c>
      <c r="D759" s="868"/>
      <c r="E759" s="57">
        <v>13.0797</v>
      </c>
      <c r="F759" s="58"/>
      <c r="G759" s="59"/>
    </row>
    <row r="760" spans="1:53" ht="15">
      <c r="A760" s="48">
        <v>92</v>
      </c>
      <c r="B760" s="49" t="s">
        <v>705</v>
      </c>
      <c r="C760" s="50" t="s">
        <v>706</v>
      </c>
      <c r="D760" s="51" t="s">
        <v>206</v>
      </c>
      <c r="E760" s="52">
        <v>102.0987</v>
      </c>
      <c r="F760" s="697"/>
      <c r="G760" s="53">
        <f>E760*F760</f>
        <v>0</v>
      </c>
      <c r="AB760" s="54">
        <v>1</v>
      </c>
      <c r="AC760" s="54">
        <v>1</v>
      </c>
      <c r="BA760" s="15">
        <v>0</v>
      </c>
    </row>
    <row r="761" spans="1:7" ht="15">
      <c r="A761" s="55"/>
      <c r="B761" s="56"/>
      <c r="C761" s="867" t="s">
        <v>707</v>
      </c>
      <c r="D761" s="868"/>
      <c r="E761" s="57">
        <v>102.0987</v>
      </c>
      <c r="F761" s="58"/>
      <c r="G761" s="59"/>
    </row>
    <row r="762" spans="1:53" ht="15">
      <c r="A762" s="48">
        <v>93</v>
      </c>
      <c r="B762" s="49" t="s">
        <v>708</v>
      </c>
      <c r="C762" s="50" t="s">
        <v>709</v>
      </c>
      <c r="D762" s="51" t="s">
        <v>206</v>
      </c>
      <c r="E762" s="52">
        <v>3.0039</v>
      </c>
      <c r="F762" s="697"/>
      <c r="G762" s="53">
        <f>E762*F762</f>
        <v>0</v>
      </c>
      <c r="AB762" s="54">
        <v>1</v>
      </c>
      <c r="AC762" s="54">
        <v>1</v>
      </c>
      <c r="BA762" s="15">
        <v>0.05575</v>
      </c>
    </row>
    <row r="763" spans="1:7" ht="15">
      <c r="A763" s="55"/>
      <c r="B763" s="56"/>
      <c r="C763" s="867" t="s">
        <v>600</v>
      </c>
      <c r="D763" s="868"/>
      <c r="E763" s="57">
        <v>0</v>
      </c>
      <c r="F763" s="58"/>
      <c r="G763" s="59"/>
    </row>
    <row r="764" spans="1:7" ht="15">
      <c r="A764" s="55"/>
      <c r="B764" s="56"/>
      <c r="C764" s="867" t="s">
        <v>393</v>
      </c>
      <c r="D764" s="868"/>
      <c r="E764" s="57">
        <v>0</v>
      </c>
      <c r="F764" s="58"/>
      <c r="G764" s="59"/>
    </row>
    <row r="765" spans="1:7" ht="15">
      <c r="A765" s="55"/>
      <c r="B765" s="56"/>
      <c r="C765" s="867" t="s">
        <v>710</v>
      </c>
      <c r="D765" s="868"/>
      <c r="E765" s="57">
        <v>0.9639</v>
      </c>
      <c r="F765" s="58"/>
      <c r="G765" s="59"/>
    </row>
    <row r="766" spans="1:7" ht="15">
      <c r="A766" s="55"/>
      <c r="B766" s="56"/>
      <c r="C766" s="867" t="s">
        <v>711</v>
      </c>
      <c r="D766" s="868"/>
      <c r="E766" s="57">
        <v>1.02</v>
      </c>
      <c r="F766" s="698"/>
      <c r="G766" s="59"/>
    </row>
    <row r="767" spans="1:7" ht="15">
      <c r="A767" s="55"/>
      <c r="B767" s="56"/>
      <c r="C767" s="867" t="s">
        <v>712</v>
      </c>
      <c r="D767" s="868"/>
      <c r="E767" s="57">
        <v>1.02</v>
      </c>
      <c r="F767" s="699"/>
      <c r="G767" s="59"/>
    </row>
    <row r="768" spans="1:53" ht="15">
      <c r="A768" s="48">
        <v>94</v>
      </c>
      <c r="B768" s="49" t="s">
        <v>713</v>
      </c>
      <c r="C768" s="50" t="s">
        <v>714</v>
      </c>
      <c r="D768" s="51" t="s">
        <v>206</v>
      </c>
      <c r="E768" s="52">
        <v>68.045</v>
      </c>
      <c r="F768" s="697"/>
      <c r="G768" s="53">
        <f>E768*F768</f>
        <v>0</v>
      </c>
      <c r="AB768" s="54">
        <v>1</v>
      </c>
      <c r="AC768" s="54">
        <v>1</v>
      </c>
      <c r="BA768" s="15">
        <v>0.29362</v>
      </c>
    </row>
    <row r="769" spans="1:7" ht="15">
      <c r="A769" s="55"/>
      <c r="B769" s="56"/>
      <c r="C769" s="867" t="s">
        <v>665</v>
      </c>
      <c r="D769" s="868"/>
      <c r="E769" s="57">
        <v>0</v>
      </c>
      <c r="F769" s="58"/>
      <c r="G769" s="59"/>
    </row>
    <row r="770" spans="1:7" ht="15">
      <c r="A770" s="55"/>
      <c r="B770" s="56"/>
      <c r="C770" s="867" t="s">
        <v>715</v>
      </c>
      <c r="D770" s="868"/>
      <c r="E770" s="57">
        <v>0</v>
      </c>
      <c r="F770" s="58"/>
      <c r="G770" s="59"/>
    </row>
    <row r="771" spans="1:7" ht="15">
      <c r="A771" s="55"/>
      <c r="B771" s="56"/>
      <c r="C771" s="867" t="s">
        <v>716</v>
      </c>
      <c r="D771" s="868"/>
      <c r="E771" s="57">
        <v>68.045</v>
      </c>
      <c r="F771" s="58"/>
      <c r="G771" s="59"/>
    </row>
    <row r="772" spans="1:53" ht="15">
      <c r="A772" s="48">
        <v>95</v>
      </c>
      <c r="B772" s="49" t="s">
        <v>717</v>
      </c>
      <c r="C772" s="50" t="s">
        <v>718</v>
      </c>
      <c r="D772" s="51" t="s">
        <v>694</v>
      </c>
      <c r="E772" s="52">
        <v>4.85</v>
      </c>
      <c r="F772" s="697"/>
      <c r="G772" s="53">
        <f>E772*F772</f>
        <v>0</v>
      </c>
      <c r="AB772" s="54">
        <v>1</v>
      </c>
      <c r="AC772" s="54">
        <v>1</v>
      </c>
      <c r="BA772" s="15">
        <v>2.0495</v>
      </c>
    </row>
    <row r="773" spans="1:7" ht="15">
      <c r="A773" s="55"/>
      <c r="B773" s="56"/>
      <c r="C773" s="867" t="s">
        <v>242</v>
      </c>
      <c r="D773" s="868"/>
      <c r="E773" s="57">
        <v>0</v>
      </c>
      <c r="F773" s="58"/>
      <c r="G773" s="59"/>
    </row>
    <row r="774" spans="1:7" ht="15">
      <c r="A774" s="55"/>
      <c r="B774" s="56"/>
      <c r="C774" s="867" t="s">
        <v>719</v>
      </c>
      <c r="D774" s="868"/>
      <c r="E774" s="57">
        <v>0</v>
      </c>
      <c r="F774" s="58"/>
      <c r="G774" s="59"/>
    </row>
    <row r="775" spans="1:7" ht="15">
      <c r="A775" s="55"/>
      <c r="B775" s="56"/>
      <c r="C775" s="867" t="s">
        <v>720</v>
      </c>
      <c r="D775" s="868"/>
      <c r="E775" s="57">
        <v>1</v>
      </c>
      <c r="F775" s="58"/>
      <c r="G775" s="59"/>
    </row>
    <row r="776" spans="1:7" ht="15">
      <c r="A776" s="55"/>
      <c r="B776" s="56"/>
      <c r="C776" s="867" t="s">
        <v>721</v>
      </c>
      <c r="D776" s="868"/>
      <c r="E776" s="57">
        <v>3.85</v>
      </c>
      <c r="F776" s="58"/>
      <c r="G776" s="59"/>
    </row>
    <row r="777" spans="1:53" ht="22.5">
      <c r="A777" s="48">
        <v>96</v>
      </c>
      <c r="B777" s="49" t="s">
        <v>722</v>
      </c>
      <c r="C777" s="50" t="s">
        <v>723</v>
      </c>
      <c r="D777" s="51" t="s">
        <v>206</v>
      </c>
      <c r="E777" s="52">
        <v>33.9507</v>
      </c>
      <c r="F777" s="697"/>
      <c r="G777" s="53">
        <f>E777*F777</f>
        <v>0</v>
      </c>
      <c r="AB777" s="54">
        <v>12</v>
      </c>
      <c r="AC777" s="54">
        <v>0</v>
      </c>
      <c r="BA777" s="15">
        <v>0.01259</v>
      </c>
    </row>
    <row r="778" spans="1:7" ht="15">
      <c r="A778" s="55"/>
      <c r="B778" s="56"/>
      <c r="C778" s="867" t="s">
        <v>724</v>
      </c>
      <c r="D778" s="868"/>
      <c r="E778" s="57">
        <v>0</v>
      </c>
      <c r="F778" s="58"/>
      <c r="G778" s="59"/>
    </row>
    <row r="779" spans="1:7" ht="15">
      <c r="A779" s="55"/>
      <c r="B779" s="56"/>
      <c r="C779" s="867" t="s">
        <v>665</v>
      </c>
      <c r="D779" s="868"/>
      <c r="E779" s="57">
        <v>0</v>
      </c>
      <c r="F779" s="58"/>
      <c r="G779" s="59"/>
    </row>
    <row r="780" spans="1:7" ht="15">
      <c r="A780" s="55"/>
      <c r="B780" s="56"/>
      <c r="C780" s="867" t="s">
        <v>666</v>
      </c>
      <c r="D780" s="868"/>
      <c r="E780" s="57">
        <v>0</v>
      </c>
      <c r="F780" s="58"/>
      <c r="G780" s="59"/>
    </row>
    <row r="781" spans="1:7" ht="15">
      <c r="A781" s="55"/>
      <c r="B781" s="56"/>
      <c r="C781" s="867" t="s">
        <v>725</v>
      </c>
      <c r="D781" s="868"/>
      <c r="E781" s="57">
        <v>33.9507</v>
      </c>
      <c r="F781" s="58"/>
      <c r="G781" s="59"/>
    </row>
    <row r="782" spans="1:7" ht="15">
      <c r="A782" s="34"/>
      <c r="B782" s="35" t="s">
        <v>19</v>
      </c>
      <c r="C782" s="36" t="str">
        <f>CONCATENATE(B361," ",C361)</f>
        <v>3 Svislé a kompletní konstrukce</v>
      </c>
      <c r="D782" s="37"/>
      <c r="E782" s="38"/>
      <c r="F782" s="39"/>
      <c r="G782" s="40">
        <f>SUM(G361:G781)</f>
        <v>0</v>
      </c>
    </row>
    <row r="783" spans="1:7" ht="15">
      <c r="A783" s="41" t="s">
        <v>21</v>
      </c>
      <c r="B783" s="42" t="s">
        <v>727</v>
      </c>
      <c r="C783" s="43" t="s">
        <v>728</v>
      </c>
      <c r="D783" s="44"/>
      <c r="E783" s="45"/>
      <c r="F783" s="45"/>
      <c r="G783" s="46"/>
    </row>
    <row r="784" spans="1:53" ht="15">
      <c r="A784" s="48">
        <v>98</v>
      </c>
      <c r="B784" s="49" t="s">
        <v>729</v>
      </c>
      <c r="C784" s="50" t="s">
        <v>730</v>
      </c>
      <c r="D784" s="51" t="s">
        <v>75</v>
      </c>
      <c r="E784" s="52">
        <v>1.2904</v>
      </c>
      <c r="F784" s="697"/>
      <c r="G784" s="53">
        <f>E784*F784</f>
        <v>0</v>
      </c>
      <c r="AB784" s="54">
        <v>1</v>
      </c>
      <c r="AC784" s="54">
        <v>1</v>
      </c>
      <c r="BA784" s="15">
        <v>2.52514</v>
      </c>
    </row>
    <row r="785" spans="1:7" ht="15">
      <c r="A785" s="55"/>
      <c r="B785" s="56"/>
      <c r="C785" s="867" t="s">
        <v>242</v>
      </c>
      <c r="D785" s="868"/>
      <c r="E785" s="57">
        <v>0</v>
      </c>
      <c r="F785" s="58"/>
      <c r="G785" s="59"/>
    </row>
    <row r="786" spans="1:7" ht="15">
      <c r="A786" s="55"/>
      <c r="B786" s="56"/>
      <c r="C786" s="867" t="s">
        <v>719</v>
      </c>
      <c r="D786" s="868"/>
      <c r="E786" s="57">
        <v>0</v>
      </c>
      <c r="F786" s="58"/>
      <c r="G786" s="59"/>
    </row>
    <row r="787" spans="1:7" ht="15">
      <c r="A787" s="55"/>
      <c r="B787" s="56"/>
      <c r="C787" s="867" t="s">
        <v>731</v>
      </c>
      <c r="D787" s="868"/>
      <c r="E787" s="57">
        <v>0</v>
      </c>
      <c r="F787" s="58"/>
      <c r="G787" s="59"/>
    </row>
    <row r="788" spans="1:7" ht="15">
      <c r="A788" s="55"/>
      <c r="B788" s="56"/>
      <c r="C788" s="867" t="s">
        <v>732</v>
      </c>
      <c r="D788" s="868"/>
      <c r="E788" s="57">
        <v>0.222</v>
      </c>
      <c r="F788" s="58"/>
      <c r="G788" s="59"/>
    </row>
    <row r="789" spans="1:7" ht="15">
      <c r="A789" s="55"/>
      <c r="B789" s="56"/>
      <c r="C789" s="867" t="s">
        <v>733</v>
      </c>
      <c r="D789" s="868"/>
      <c r="E789" s="57">
        <v>1.0684</v>
      </c>
      <c r="F789" s="58"/>
      <c r="G789" s="59"/>
    </row>
    <row r="790" spans="1:53" ht="15">
      <c r="A790" s="48">
        <v>99</v>
      </c>
      <c r="B790" s="49" t="s">
        <v>734</v>
      </c>
      <c r="C790" s="50" t="s">
        <v>735</v>
      </c>
      <c r="D790" s="51" t="s">
        <v>75</v>
      </c>
      <c r="E790" s="52">
        <v>385.4</v>
      </c>
      <c r="F790" s="697"/>
      <c r="G790" s="53">
        <f>E790*F790</f>
        <v>0</v>
      </c>
      <c r="AB790" s="54">
        <v>1</v>
      </c>
      <c r="AC790" s="54">
        <v>1</v>
      </c>
      <c r="BA790" s="15">
        <v>2.45343</v>
      </c>
    </row>
    <row r="791" spans="1:7" ht="15">
      <c r="A791" s="55"/>
      <c r="B791" s="56"/>
      <c r="C791" s="867" t="s">
        <v>389</v>
      </c>
      <c r="D791" s="906"/>
      <c r="E791" s="57">
        <v>0</v>
      </c>
      <c r="F791" s="58"/>
      <c r="G791" s="59"/>
    </row>
    <row r="792" spans="1:7" ht="15">
      <c r="A792" s="55"/>
      <c r="B792" s="56"/>
      <c r="C792" s="867" t="s">
        <v>736</v>
      </c>
      <c r="D792" s="906"/>
      <c r="E792" s="57">
        <v>0</v>
      </c>
      <c r="F792" s="58"/>
      <c r="G792" s="59"/>
    </row>
    <row r="793" spans="1:7" ht="15">
      <c r="A793" s="55"/>
      <c r="B793" s="56"/>
      <c r="C793" s="867" t="s">
        <v>737</v>
      </c>
      <c r="D793" s="906"/>
      <c r="E793" s="57">
        <v>0</v>
      </c>
      <c r="F793" s="58"/>
      <c r="G793" s="59"/>
    </row>
    <row r="794" spans="1:7" ht="15">
      <c r="A794" s="55"/>
      <c r="B794" s="56"/>
      <c r="C794" s="867" t="s">
        <v>738</v>
      </c>
      <c r="D794" s="906"/>
      <c r="E794" s="57">
        <v>0.4239</v>
      </c>
      <c r="F794" s="58"/>
      <c r="G794" s="59"/>
    </row>
    <row r="795" spans="1:7" ht="15">
      <c r="A795" s="55"/>
      <c r="B795" s="56"/>
      <c r="C795" s="867" t="s">
        <v>739</v>
      </c>
      <c r="D795" s="906"/>
      <c r="E795" s="57">
        <v>6.3</v>
      </c>
      <c r="F795" s="58"/>
      <c r="G795" s="59"/>
    </row>
    <row r="796" spans="1:7" ht="15">
      <c r="A796" s="55"/>
      <c r="B796" s="56"/>
      <c r="C796" s="867" t="s">
        <v>740</v>
      </c>
      <c r="D796" s="906"/>
      <c r="E796" s="57">
        <v>-0.2408</v>
      </c>
      <c r="F796" s="58"/>
      <c r="G796" s="59"/>
    </row>
    <row r="797" spans="1:7" ht="15">
      <c r="A797" s="55"/>
      <c r="B797" s="56"/>
      <c r="C797" s="867" t="s">
        <v>741</v>
      </c>
      <c r="D797" s="906"/>
      <c r="E797" s="57">
        <v>30.5442</v>
      </c>
      <c r="F797" s="58"/>
      <c r="G797" s="59"/>
    </row>
    <row r="798" spans="1:7" ht="15">
      <c r="A798" s="55"/>
      <c r="B798" s="56"/>
      <c r="C798" s="867" t="s">
        <v>742</v>
      </c>
      <c r="D798" s="906"/>
      <c r="E798" s="57">
        <v>0</v>
      </c>
      <c r="F798" s="58"/>
      <c r="G798" s="59"/>
    </row>
    <row r="799" spans="1:7" ht="15">
      <c r="A799" s="55"/>
      <c r="B799" s="56"/>
      <c r="C799" s="867" t="s">
        <v>743</v>
      </c>
      <c r="D799" s="906"/>
      <c r="E799" s="57">
        <v>0.6523</v>
      </c>
      <c r="F799" s="58"/>
      <c r="G799" s="59"/>
    </row>
    <row r="800" spans="1:7" ht="15">
      <c r="A800" s="55"/>
      <c r="B800" s="56"/>
      <c r="C800" s="867" t="s">
        <v>744</v>
      </c>
      <c r="D800" s="906"/>
      <c r="E800" s="57">
        <v>2.8694</v>
      </c>
      <c r="F800" s="58"/>
      <c r="G800" s="59"/>
    </row>
    <row r="801" spans="1:7" ht="15">
      <c r="A801" s="55"/>
      <c r="B801" s="56"/>
      <c r="C801" s="867" t="s">
        <v>745</v>
      </c>
      <c r="D801" s="906"/>
      <c r="E801" s="57">
        <v>-0.405</v>
      </c>
      <c r="F801" s="58"/>
      <c r="G801" s="59"/>
    </row>
    <row r="802" spans="1:7" ht="15">
      <c r="A802" s="55"/>
      <c r="B802" s="56"/>
      <c r="C802" s="867" t="s">
        <v>746</v>
      </c>
      <c r="D802" s="906"/>
      <c r="E802" s="57">
        <v>0</v>
      </c>
      <c r="F802" s="58"/>
      <c r="G802" s="59"/>
    </row>
    <row r="803" spans="1:7" ht="15">
      <c r="A803" s="55"/>
      <c r="B803" s="56"/>
      <c r="C803" s="867" t="s">
        <v>747</v>
      </c>
      <c r="D803" s="906"/>
      <c r="E803" s="57">
        <v>10.6988</v>
      </c>
      <c r="F803" s="58"/>
      <c r="G803" s="59"/>
    </row>
    <row r="804" spans="1:7" ht="15">
      <c r="A804" s="55"/>
      <c r="B804" s="56"/>
      <c r="C804" s="867" t="s">
        <v>393</v>
      </c>
      <c r="D804" s="906"/>
      <c r="E804" s="57">
        <v>0</v>
      </c>
      <c r="F804" s="58"/>
      <c r="G804" s="59"/>
    </row>
    <row r="805" spans="1:7" ht="15">
      <c r="A805" s="55"/>
      <c r="B805" s="56"/>
      <c r="C805" s="867" t="s">
        <v>748</v>
      </c>
      <c r="D805" s="906"/>
      <c r="E805" s="57">
        <v>0</v>
      </c>
      <c r="F805" s="58"/>
      <c r="G805" s="59"/>
    </row>
    <row r="806" spans="1:7" ht="15">
      <c r="A806" s="55"/>
      <c r="B806" s="56"/>
      <c r="C806" s="867" t="s">
        <v>749</v>
      </c>
      <c r="D806" s="906"/>
      <c r="E806" s="57">
        <v>0</v>
      </c>
      <c r="F806" s="58"/>
      <c r="G806" s="59"/>
    </row>
    <row r="807" spans="1:7" ht="15">
      <c r="A807" s="55"/>
      <c r="B807" s="56"/>
      <c r="C807" s="867" t="s">
        <v>750</v>
      </c>
      <c r="D807" s="906"/>
      <c r="E807" s="57">
        <v>6.125</v>
      </c>
      <c r="F807" s="58"/>
      <c r="G807" s="59"/>
    </row>
    <row r="808" spans="1:7" ht="15">
      <c r="A808" s="55"/>
      <c r="B808" s="56"/>
      <c r="C808" s="867" t="s">
        <v>751</v>
      </c>
      <c r="D808" s="906"/>
      <c r="E808" s="57">
        <v>0</v>
      </c>
      <c r="F808" s="58"/>
      <c r="G808" s="59"/>
    </row>
    <row r="809" spans="1:7" ht="15">
      <c r="A809" s="55"/>
      <c r="B809" s="56"/>
      <c r="C809" s="867" t="s">
        <v>752</v>
      </c>
      <c r="D809" s="906"/>
      <c r="E809" s="57">
        <v>104.5841</v>
      </c>
      <c r="F809" s="58"/>
      <c r="G809" s="59"/>
    </row>
    <row r="810" spans="1:7" ht="15">
      <c r="A810" s="55"/>
      <c r="B810" s="56"/>
      <c r="C810" s="867" t="s">
        <v>753</v>
      </c>
      <c r="D810" s="906"/>
      <c r="E810" s="57">
        <v>7.5095</v>
      </c>
      <c r="F810" s="58"/>
      <c r="G810" s="59"/>
    </row>
    <row r="811" spans="1:7" ht="15">
      <c r="A811" s="55"/>
      <c r="B811" s="56"/>
      <c r="C811" s="867" t="s">
        <v>754</v>
      </c>
      <c r="D811" s="906"/>
      <c r="E811" s="57">
        <v>171.8584</v>
      </c>
      <c r="F811" s="58"/>
      <c r="G811" s="59"/>
    </row>
    <row r="812" spans="1:7" ht="15">
      <c r="A812" s="55"/>
      <c r="B812" s="56"/>
      <c r="C812" s="867" t="s">
        <v>755</v>
      </c>
      <c r="D812" s="906"/>
      <c r="E812" s="57">
        <v>-0.7603</v>
      </c>
      <c r="F812" s="58"/>
      <c r="G812" s="59"/>
    </row>
    <row r="813" spans="1:7" ht="15">
      <c r="A813" s="55"/>
      <c r="B813" s="56"/>
      <c r="C813" s="867" t="s">
        <v>756</v>
      </c>
      <c r="D813" s="906"/>
      <c r="E813" s="57">
        <v>-0.0215</v>
      </c>
      <c r="F813" s="58"/>
      <c r="G813" s="59"/>
    </row>
    <row r="814" spans="1:7" ht="15">
      <c r="A814" s="55"/>
      <c r="B814" s="56"/>
      <c r="C814" s="867" t="s">
        <v>757</v>
      </c>
      <c r="D814" s="906"/>
      <c r="E814" s="57">
        <v>-4.65</v>
      </c>
      <c r="F814" s="58"/>
      <c r="G814" s="59"/>
    </row>
    <row r="815" spans="1:7" ht="15">
      <c r="A815" s="55"/>
      <c r="B815" s="56"/>
      <c r="C815" s="867" t="s">
        <v>5552</v>
      </c>
      <c r="D815" s="906"/>
      <c r="E815" s="57">
        <v>35.6</v>
      </c>
      <c r="F815" s="58"/>
      <c r="G815" s="59"/>
    </row>
    <row r="816" spans="1:7" ht="15">
      <c r="A816" s="55"/>
      <c r="B816" s="56"/>
      <c r="C816" s="867" t="s">
        <v>395</v>
      </c>
      <c r="D816" s="906"/>
      <c r="E816" s="57">
        <v>0</v>
      </c>
      <c r="F816" s="58"/>
      <c r="G816" s="59"/>
    </row>
    <row r="817" spans="1:7" ht="15">
      <c r="A817" s="55"/>
      <c r="B817" s="56"/>
      <c r="C817" s="867" t="s">
        <v>758</v>
      </c>
      <c r="D817" s="906"/>
      <c r="E817" s="57">
        <v>0</v>
      </c>
      <c r="F817" s="58"/>
      <c r="G817" s="59"/>
    </row>
    <row r="818" spans="1:7" ht="15">
      <c r="A818" s="55"/>
      <c r="B818" s="56"/>
      <c r="C818" s="867" t="s">
        <v>759</v>
      </c>
      <c r="D818" s="906"/>
      <c r="E818" s="57">
        <v>0</v>
      </c>
      <c r="F818" s="58"/>
      <c r="G818" s="59"/>
    </row>
    <row r="819" spans="1:7" ht="15">
      <c r="A819" s="55"/>
      <c r="B819" s="56"/>
      <c r="C819" s="867" t="s">
        <v>760</v>
      </c>
      <c r="D819" s="906"/>
      <c r="E819" s="57">
        <v>6.4948</v>
      </c>
      <c r="F819" s="58"/>
      <c r="G819" s="59"/>
    </row>
    <row r="820" spans="1:7" ht="15">
      <c r="A820" s="55"/>
      <c r="B820" s="56"/>
      <c r="C820" s="867" t="s">
        <v>761</v>
      </c>
      <c r="D820" s="906"/>
      <c r="E820" s="57">
        <v>2.53</v>
      </c>
      <c r="F820" s="58"/>
      <c r="G820" s="59"/>
    </row>
    <row r="821" spans="1:7" ht="15">
      <c r="A821" s="55"/>
      <c r="B821" s="56"/>
      <c r="C821" s="867" t="s">
        <v>762</v>
      </c>
      <c r="D821" s="906"/>
      <c r="E821" s="57">
        <v>5.8615</v>
      </c>
      <c r="F821" s="58"/>
      <c r="G821" s="59"/>
    </row>
    <row r="822" spans="1:7" ht="15">
      <c r="A822" s="55"/>
      <c r="B822" s="56"/>
      <c r="C822" s="867" t="s">
        <v>763</v>
      </c>
      <c r="D822" s="906"/>
      <c r="E822" s="57">
        <v>-0.2142</v>
      </c>
      <c r="F822" s="58"/>
      <c r="G822" s="59"/>
    </row>
    <row r="823" spans="1:7" ht="15">
      <c r="A823" s="55"/>
      <c r="B823" s="56"/>
      <c r="C823" s="867" t="s">
        <v>764</v>
      </c>
      <c r="D823" s="906"/>
      <c r="E823" s="57">
        <v>-0.36</v>
      </c>
      <c r="F823" s="58"/>
      <c r="G823" s="59"/>
    </row>
    <row r="824" spans="1:53" ht="22.5">
      <c r="A824" s="48">
        <v>100</v>
      </c>
      <c r="B824" s="49" t="s">
        <v>765</v>
      </c>
      <c r="C824" s="50" t="s">
        <v>766</v>
      </c>
      <c r="D824" s="51" t="s">
        <v>75</v>
      </c>
      <c r="E824" s="52">
        <v>1.2625</v>
      </c>
      <c r="F824" s="697"/>
      <c r="G824" s="53">
        <f>E824*F824</f>
        <v>0</v>
      </c>
      <c r="AB824" s="54">
        <v>1</v>
      </c>
      <c r="AC824" s="54">
        <v>0</v>
      </c>
      <c r="BA824" s="15">
        <v>2.45343</v>
      </c>
    </row>
    <row r="825" spans="1:7" ht="15">
      <c r="A825" s="55"/>
      <c r="B825" s="56"/>
      <c r="C825" s="867" t="s">
        <v>389</v>
      </c>
      <c r="D825" s="868"/>
      <c r="E825" s="57">
        <v>0</v>
      </c>
      <c r="F825" s="58"/>
      <c r="G825" s="59"/>
    </row>
    <row r="826" spans="1:7" ht="15">
      <c r="A826" s="55"/>
      <c r="B826" s="56"/>
      <c r="C826" s="867" t="s">
        <v>476</v>
      </c>
      <c r="D826" s="868"/>
      <c r="E826" s="57">
        <v>0</v>
      </c>
      <c r="F826" s="58"/>
      <c r="G826" s="59"/>
    </row>
    <row r="827" spans="1:7" ht="15">
      <c r="A827" s="55"/>
      <c r="B827" s="56"/>
      <c r="C827" s="867" t="s">
        <v>767</v>
      </c>
      <c r="D827" s="868"/>
      <c r="E827" s="57">
        <v>1.2625</v>
      </c>
      <c r="F827" s="58"/>
      <c r="G827" s="59"/>
    </row>
    <row r="828" spans="1:53" ht="15">
      <c r="A828" s="48">
        <v>101</v>
      </c>
      <c r="B828" s="49" t="s">
        <v>768</v>
      </c>
      <c r="C828" s="50" t="s">
        <v>769</v>
      </c>
      <c r="D828" s="51" t="s">
        <v>75</v>
      </c>
      <c r="E828" s="52">
        <v>127.6604</v>
      </c>
      <c r="F828" s="697"/>
      <c r="G828" s="53">
        <f>E828*F828</f>
        <v>0</v>
      </c>
      <c r="AB828" s="54">
        <v>1</v>
      </c>
      <c r="AC828" s="54">
        <v>1</v>
      </c>
      <c r="BA828" s="15">
        <v>2.52514</v>
      </c>
    </row>
    <row r="829" spans="1:7" ht="15">
      <c r="A829" s="55"/>
      <c r="B829" s="56"/>
      <c r="C829" s="867" t="s">
        <v>770</v>
      </c>
      <c r="D829" s="868"/>
      <c r="E829" s="57">
        <v>0</v>
      </c>
      <c r="F829" s="58"/>
      <c r="G829" s="59"/>
    </row>
    <row r="830" spans="1:7" ht="15">
      <c r="A830" s="55"/>
      <c r="B830" s="56"/>
      <c r="C830" s="867" t="s">
        <v>771</v>
      </c>
      <c r="D830" s="868"/>
      <c r="E830" s="57">
        <v>25.9826</v>
      </c>
      <c r="F830" s="58"/>
      <c r="G830" s="59"/>
    </row>
    <row r="831" spans="1:7" ht="15">
      <c r="A831" s="55"/>
      <c r="B831" s="56"/>
      <c r="C831" s="867" t="s">
        <v>772</v>
      </c>
      <c r="D831" s="868"/>
      <c r="E831" s="57">
        <v>21.8946</v>
      </c>
      <c r="F831" s="58"/>
      <c r="G831" s="59"/>
    </row>
    <row r="832" spans="1:7" ht="15">
      <c r="A832" s="55"/>
      <c r="B832" s="56"/>
      <c r="C832" s="867" t="s">
        <v>773</v>
      </c>
      <c r="D832" s="868"/>
      <c r="E832" s="57">
        <v>43.2977</v>
      </c>
      <c r="F832" s="58"/>
      <c r="G832" s="59"/>
    </row>
    <row r="833" spans="1:7" ht="15">
      <c r="A833" s="55"/>
      <c r="B833" s="56"/>
      <c r="C833" s="867" t="s">
        <v>774</v>
      </c>
      <c r="D833" s="868"/>
      <c r="E833" s="57">
        <v>36.4855</v>
      </c>
      <c r="F833" s="58"/>
      <c r="G833" s="59"/>
    </row>
    <row r="834" spans="1:53" ht="15">
      <c r="A834" s="48">
        <v>102</v>
      </c>
      <c r="B834" s="49" t="s">
        <v>775</v>
      </c>
      <c r="C834" s="50" t="s">
        <v>776</v>
      </c>
      <c r="D834" s="51" t="s">
        <v>206</v>
      </c>
      <c r="E834" s="52">
        <v>72.0903</v>
      </c>
      <c r="F834" s="697"/>
      <c r="G834" s="53">
        <f>E834*F834</f>
        <v>0</v>
      </c>
      <c r="AB834" s="54">
        <v>1</v>
      </c>
      <c r="AC834" s="54">
        <v>1</v>
      </c>
      <c r="BA834" s="15">
        <v>0.03464</v>
      </c>
    </row>
    <row r="835" spans="1:7" ht="15">
      <c r="A835" s="55"/>
      <c r="B835" s="56"/>
      <c r="C835" s="867" t="s">
        <v>777</v>
      </c>
      <c r="D835" s="868"/>
      <c r="E835" s="57">
        <v>0</v>
      </c>
      <c r="F835" s="58"/>
      <c r="G835" s="59"/>
    </row>
    <row r="836" spans="1:7" ht="15">
      <c r="A836" s="55"/>
      <c r="B836" s="56"/>
      <c r="C836" s="867" t="s">
        <v>389</v>
      </c>
      <c r="D836" s="868"/>
      <c r="E836" s="57">
        <v>0</v>
      </c>
      <c r="F836" s="58"/>
      <c r="G836" s="59"/>
    </row>
    <row r="837" spans="1:7" ht="15">
      <c r="A837" s="55"/>
      <c r="B837" s="56"/>
      <c r="C837" s="867" t="s">
        <v>736</v>
      </c>
      <c r="D837" s="868"/>
      <c r="E837" s="57">
        <v>0</v>
      </c>
      <c r="F837" s="58"/>
      <c r="G837" s="59"/>
    </row>
    <row r="838" spans="1:7" ht="15">
      <c r="A838" s="55"/>
      <c r="B838" s="56"/>
      <c r="C838" s="867" t="s">
        <v>737</v>
      </c>
      <c r="D838" s="868"/>
      <c r="E838" s="57">
        <v>0</v>
      </c>
      <c r="F838" s="58"/>
      <c r="G838" s="59"/>
    </row>
    <row r="839" spans="1:7" ht="15">
      <c r="A839" s="55"/>
      <c r="B839" s="56"/>
      <c r="C839" s="867" t="s">
        <v>778</v>
      </c>
      <c r="D839" s="868"/>
      <c r="E839" s="57">
        <v>33.2836</v>
      </c>
      <c r="F839" s="58"/>
      <c r="G839" s="59"/>
    </row>
    <row r="840" spans="1:7" ht="15">
      <c r="A840" s="55"/>
      <c r="B840" s="56"/>
      <c r="C840" s="867" t="s">
        <v>779</v>
      </c>
      <c r="D840" s="868"/>
      <c r="E840" s="57">
        <v>-1.6055</v>
      </c>
      <c r="F840" s="58"/>
      <c r="G840" s="59"/>
    </row>
    <row r="841" spans="1:7" ht="15">
      <c r="A841" s="55"/>
      <c r="B841" s="56"/>
      <c r="C841" s="867" t="s">
        <v>780</v>
      </c>
      <c r="D841" s="868"/>
      <c r="E841" s="57">
        <v>5.9075</v>
      </c>
      <c r="F841" s="58"/>
      <c r="G841" s="59"/>
    </row>
    <row r="842" spans="1:7" ht="15">
      <c r="A842" s="55"/>
      <c r="B842" s="56"/>
      <c r="C842" s="867" t="s">
        <v>781</v>
      </c>
      <c r="D842" s="868"/>
      <c r="E842" s="57">
        <v>0.447</v>
      </c>
      <c r="F842" s="58"/>
      <c r="G842" s="59"/>
    </row>
    <row r="843" spans="1:7" ht="15">
      <c r="A843" s="55"/>
      <c r="B843" s="56"/>
      <c r="C843" s="867" t="s">
        <v>782</v>
      </c>
      <c r="D843" s="868"/>
      <c r="E843" s="57">
        <v>3.6564</v>
      </c>
      <c r="F843" s="58"/>
      <c r="G843" s="59"/>
    </row>
    <row r="844" spans="1:7" ht="15">
      <c r="A844" s="55"/>
      <c r="B844" s="56"/>
      <c r="C844" s="867" t="s">
        <v>783</v>
      </c>
      <c r="D844" s="868"/>
      <c r="E844" s="57">
        <v>11.178</v>
      </c>
      <c r="F844" s="58"/>
      <c r="G844" s="59"/>
    </row>
    <row r="845" spans="1:7" ht="15">
      <c r="A845" s="55"/>
      <c r="B845" s="56"/>
      <c r="C845" s="867" t="s">
        <v>784</v>
      </c>
      <c r="D845" s="868"/>
      <c r="E845" s="57">
        <v>2.6415</v>
      </c>
      <c r="F845" s="58"/>
      <c r="G845" s="59"/>
    </row>
    <row r="846" spans="1:7" ht="15">
      <c r="A846" s="55"/>
      <c r="B846" s="56"/>
      <c r="C846" s="867" t="s">
        <v>785</v>
      </c>
      <c r="D846" s="868"/>
      <c r="E846" s="57">
        <v>1.77</v>
      </c>
      <c r="F846" s="58"/>
      <c r="G846" s="59"/>
    </row>
    <row r="847" spans="1:7" ht="15">
      <c r="A847" s="55"/>
      <c r="B847" s="56"/>
      <c r="C847" s="867" t="s">
        <v>476</v>
      </c>
      <c r="D847" s="868"/>
      <c r="E847" s="57">
        <v>0</v>
      </c>
      <c r="F847" s="58"/>
      <c r="G847" s="59"/>
    </row>
    <row r="848" spans="1:7" ht="15">
      <c r="A848" s="55"/>
      <c r="B848" s="56"/>
      <c r="C848" s="867" t="s">
        <v>786</v>
      </c>
      <c r="D848" s="868"/>
      <c r="E848" s="57">
        <v>7.2943</v>
      </c>
      <c r="F848" s="58"/>
      <c r="G848" s="59"/>
    </row>
    <row r="849" spans="1:7" ht="15">
      <c r="A849" s="55"/>
      <c r="B849" s="56"/>
      <c r="C849" s="867" t="s">
        <v>242</v>
      </c>
      <c r="D849" s="868"/>
      <c r="E849" s="57">
        <v>0</v>
      </c>
      <c r="F849" s="58"/>
      <c r="G849" s="59"/>
    </row>
    <row r="850" spans="1:7" ht="15">
      <c r="A850" s="55"/>
      <c r="B850" s="56"/>
      <c r="C850" s="867" t="s">
        <v>719</v>
      </c>
      <c r="D850" s="868"/>
      <c r="E850" s="57">
        <v>0</v>
      </c>
      <c r="F850" s="58"/>
      <c r="G850" s="59"/>
    </row>
    <row r="851" spans="1:7" ht="15">
      <c r="A851" s="55"/>
      <c r="B851" s="56"/>
      <c r="C851" s="867" t="s">
        <v>731</v>
      </c>
      <c r="D851" s="868"/>
      <c r="E851" s="57">
        <v>0</v>
      </c>
      <c r="F851" s="58"/>
      <c r="G851" s="59"/>
    </row>
    <row r="852" spans="1:7" ht="15">
      <c r="A852" s="55"/>
      <c r="B852" s="56"/>
      <c r="C852" s="867" t="s">
        <v>787</v>
      </c>
      <c r="D852" s="868"/>
      <c r="E852" s="57">
        <v>1.55</v>
      </c>
      <c r="F852" s="58"/>
      <c r="G852" s="59"/>
    </row>
    <row r="853" spans="1:7" ht="15">
      <c r="A853" s="55"/>
      <c r="B853" s="56"/>
      <c r="C853" s="867" t="s">
        <v>788</v>
      </c>
      <c r="D853" s="868"/>
      <c r="E853" s="57">
        <v>5.9675</v>
      </c>
      <c r="F853" s="58"/>
      <c r="G853" s="59"/>
    </row>
    <row r="854" spans="1:53" ht="15">
      <c r="A854" s="48">
        <v>103</v>
      </c>
      <c r="B854" s="49" t="s">
        <v>789</v>
      </c>
      <c r="C854" s="50" t="s">
        <v>790</v>
      </c>
      <c r="D854" s="51" t="s">
        <v>206</v>
      </c>
      <c r="E854" s="52">
        <v>72.0903</v>
      </c>
      <c r="F854" s="697"/>
      <c r="G854" s="53">
        <f>E854*F854</f>
        <v>0</v>
      </c>
      <c r="AB854" s="54">
        <v>1</v>
      </c>
      <c r="AC854" s="54">
        <v>1</v>
      </c>
      <c r="BA854" s="15">
        <v>0</v>
      </c>
    </row>
    <row r="855" spans="1:7" ht="15">
      <c r="A855" s="55"/>
      <c r="B855" s="56"/>
      <c r="C855" s="867" t="s">
        <v>791</v>
      </c>
      <c r="D855" s="868"/>
      <c r="E855" s="57">
        <v>72.0903</v>
      </c>
      <c r="F855" s="58"/>
      <c r="G855" s="59"/>
    </row>
    <row r="856" spans="1:53" ht="15">
      <c r="A856" s="48">
        <v>104</v>
      </c>
      <c r="B856" s="49" t="s">
        <v>792</v>
      </c>
      <c r="C856" s="50" t="s">
        <v>793</v>
      </c>
      <c r="D856" s="51" t="s">
        <v>206</v>
      </c>
      <c r="E856" s="52">
        <v>408.2219</v>
      </c>
      <c r="F856" s="697"/>
      <c r="G856" s="53">
        <f>E856*F856</f>
        <v>0</v>
      </c>
      <c r="AB856" s="54">
        <v>1</v>
      </c>
      <c r="AC856" s="54">
        <v>1</v>
      </c>
      <c r="BA856" s="15">
        <v>0.03638</v>
      </c>
    </row>
    <row r="857" spans="1:7" ht="15">
      <c r="A857" s="55"/>
      <c r="B857" s="56"/>
      <c r="C857" s="867" t="s">
        <v>777</v>
      </c>
      <c r="D857" s="868"/>
      <c r="E857" s="57">
        <v>0</v>
      </c>
      <c r="F857" s="58"/>
      <c r="G857" s="59"/>
    </row>
    <row r="858" spans="1:7" ht="15">
      <c r="A858" s="55"/>
      <c r="B858" s="56"/>
      <c r="C858" s="867" t="s">
        <v>389</v>
      </c>
      <c r="D858" s="868"/>
      <c r="E858" s="57">
        <v>0</v>
      </c>
      <c r="F858" s="58"/>
      <c r="G858" s="59"/>
    </row>
    <row r="859" spans="1:7" ht="15">
      <c r="A859" s="55"/>
      <c r="B859" s="56"/>
      <c r="C859" s="867" t="s">
        <v>736</v>
      </c>
      <c r="D859" s="868"/>
      <c r="E859" s="57">
        <v>0</v>
      </c>
      <c r="F859" s="58"/>
      <c r="G859" s="59"/>
    </row>
    <row r="860" spans="1:7" ht="15">
      <c r="A860" s="55"/>
      <c r="B860" s="56"/>
      <c r="C860" s="867" t="s">
        <v>737</v>
      </c>
      <c r="D860" s="868"/>
      <c r="E860" s="57">
        <v>0</v>
      </c>
      <c r="F860" s="58"/>
      <c r="G860" s="59"/>
    </row>
    <row r="861" spans="1:7" ht="15">
      <c r="A861" s="55"/>
      <c r="B861" s="56"/>
      <c r="C861" s="867" t="s">
        <v>794</v>
      </c>
      <c r="D861" s="868"/>
      <c r="E861" s="57">
        <v>0.7955</v>
      </c>
      <c r="F861" s="58"/>
      <c r="G861" s="59"/>
    </row>
    <row r="862" spans="1:7" ht="15">
      <c r="A862" s="55"/>
      <c r="B862" s="56"/>
      <c r="C862" s="867" t="s">
        <v>795</v>
      </c>
      <c r="D862" s="868"/>
      <c r="E862" s="57">
        <v>109.662</v>
      </c>
      <c r="F862" s="58"/>
      <c r="G862" s="59"/>
    </row>
    <row r="863" spans="1:7" ht="15">
      <c r="A863" s="55"/>
      <c r="B863" s="56"/>
      <c r="C863" s="867" t="s">
        <v>746</v>
      </c>
      <c r="D863" s="868"/>
      <c r="E863" s="57">
        <v>0</v>
      </c>
      <c r="F863" s="58"/>
      <c r="G863" s="59"/>
    </row>
    <row r="864" spans="1:7" ht="15">
      <c r="A864" s="55"/>
      <c r="B864" s="56"/>
      <c r="C864" s="867" t="s">
        <v>796</v>
      </c>
      <c r="D864" s="868"/>
      <c r="E864" s="57">
        <v>36.449</v>
      </c>
      <c r="F864" s="58"/>
      <c r="G864" s="59"/>
    </row>
    <row r="865" spans="1:7" ht="15">
      <c r="A865" s="55"/>
      <c r="B865" s="56"/>
      <c r="C865" s="867" t="s">
        <v>393</v>
      </c>
      <c r="D865" s="868"/>
      <c r="E865" s="57">
        <v>0</v>
      </c>
      <c r="F865" s="58"/>
      <c r="G865" s="59"/>
    </row>
    <row r="866" spans="1:7" ht="15">
      <c r="A866" s="55"/>
      <c r="B866" s="56"/>
      <c r="C866" s="867" t="s">
        <v>748</v>
      </c>
      <c r="D866" s="868"/>
      <c r="E866" s="57">
        <v>0</v>
      </c>
      <c r="F866" s="58"/>
      <c r="G866" s="59"/>
    </row>
    <row r="867" spans="1:7" ht="15">
      <c r="A867" s="55"/>
      <c r="B867" s="56"/>
      <c r="C867" s="867" t="s">
        <v>751</v>
      </c>
      <c r="D867" s="868"/>
      <c r="E867" s="57">
        <v>0</v>
      </c>
      <c r="F867" s="58"/>
      <c r="G867" s="59"/>
    </row>
    <row r="868" spans="1:7" ht="15">
      <c r="A868" s="55"/>
      <c r="B868" s="56"/>
      <c r="C868" s="867" t="s">
        <v>797</v>
      </c>
      <c r="D868" s="868"/>
      <c r="E868" s="57">
        <v>130.3596</v>
      </c>
      <c r="F868" s="58"/>
      <c r="G868" s="59"/>
    </row>
    <row r="869" spans="1:7" ht="15">
      <c r="A869" s="55"/>
      <c r="B869" s="56"/>
      <c r="C869" s="867" t="s">
        <v>798</v>
      </c>
      <c r="D869" s="868"/>
      <c r="E869" s="57">
        <v>26.2925</v>
      </c>
      <c r="F869" s="58"/>
      <c r="G869" s="59"/>
    </row>
    <row r="870" spans="1:7" ht="15">
      <c r="A870" s="55"/>
      <c r="B870" s="56"/>
      <c r="C870" s="867" t="s">
        <v>799</v>
      </c>
      <c r="D870" s="868"/>
      <c r="E870" s="57">
        <v>43.5573</v>
      </c>
      <c r="F870" s="58"/>
      <c r="G870" s="59"/>
    </row>
    <row r="871" spans="1:7" ht="15">
      <c r="A871" s="55"/>
      <c r="B871" s="56"/>
      <c r="C871" s="867" t="s">
        <v>800</v>
      </c>
      <c r="D871" s="868"/>
      <c r="E871" s="57">
        <v>14.8705</v>
      </c>
      <c r="F871" s="58"/>
      <c r="G871" s="59"/>
    </row>
    <row r="872" spans="1:7" ht="15">
      <c r="A872" s="55"/>
      <c r="B872" s="56"/>
      <c r="C872" s="867" t="s">
        <v>395</v>
      </c>
      <c r="D872" s="868"/>
      <c r="E872" s="57">
        <v>0</v>
      </c>
      <c r="F872" s="58"/>
      <c r="G872" s="59"/>
    </row>
    <row r="873" spans="1:7" ht="15">
      <c r="A873" s="55"/>
      <c r="B873" s="56"/>
      <c r="C873" s="867" t="s">
        <v>758</v>
      </c>
      <c r="D873" s="868"/>
      <c r="E873" s="57">
        <v>0</v>
      </c>
      <c r="F873" s="58"/>
      <c r="G873" s="59"/>
    </row>
    <row r="874" spans="1:7" ht="15">
      <c r="A874" s="55"/>
      <c r="B874" s="56"/>
      <c r="C874" s="867" t="s">
        <v>759</v>
      </c>
      <c r="D874" s="868"/>
      <c r="E874" s="57">
        <v>0</v>
      </c>
      <c r="F874" s="58"/>
      <c r="G874" s="59"/>
    </row>
    <row r="875" spans="1:7" ht="15">
      <c r="A875" s="55"/>
      <c r="B875" s="56"/>
      <c r="C875" s="867" t="s">
        <v>801</v>
      </c>
      <c r="D875" s="868"/>
      <c r="E875" s="57">
        <v>21.6</v>
      </c>
      <c r="F875" s="58"/>
      <c r="G875" s="59"/>
    </row>
    <row r="876" spans="1:7" ht="15">
      <c r="A876" s="55"/>
      <c r="B876" s="56"/>
      <c r="C876" s="867" t="s">
        <v>802</v>
      </c>
      <c r="D876" s="868"/>
      <c r="E876" s="57">
        <v>8.9375</v>
      </c>
      <c r="F876" s="58"/>
      <c r="G876" s="59"/>
    </row>
    <row r="877" spans="1:7" ht="15">
      <c r="A877" s="55"/>
      <c r="B877" s="56"/>
      <c r="C877" s="867" t="s">
        <v>803</v>
      </c>
      <c r="D877" s="868"/>
      <c r="E877" s="57">
        <v>17.9949</v>
      </c>
      <c r="F877" s="58"/>
      <c r="G877" s="59"/>
    </row>
    <row r="878" spans="1:7" ht="15">
      <c r="A878" s="55"/>
      <c r="B878" s="56"/>
      <c r="C878" s="867" t="s">
        <v>804</v>
      </c>
      <c r="D878" s="868"/>
      <c r="E878" s="57">
        <v>-0.8568</v>
      </c>
      <c r="F878" s="58"/>
      <c r="G878" s="59"/>
    </row>
    <row r="879" spans="1:7" ht="15">
      <c r="A879" s="55"/>
      <c r="B879" s="56"/>
      <c r="C879" s="867" t="s">
        <v>805</v>
      </c>
      <c r="D879" s="868"/>
      <c r="E879" s="57">
        <v>-1.44</v>
      </c>
      <c r="F879" s="58"/>
      <c r="G879" s="59"/>
    </row>
    <row r="880" spans="1:53" ht="15">
      <c r="A880" s="48">
        <v>105</v>
      </c>
      <c r="B880" s="49" t="s">
        <v>806</v>
      </c>
      <c r="C880" s="50" t="s">
        <v>807</v>
      </c>
      <c r="D880" s="51" t="s">
        <v>206</v>
      </c>
      <c r="E880" s="52">
        <v>408.2219</v>
      </c>
      <c r="F880" s="697"/>
      <c r="G880" s="53">
        <f>E880*F880</f>
        <v>0</v>
      </c>
      <c r="AB880" s="54">
        <v>1</v>
      </c>
      <c r="AC880" s="54">
        <v>1</v>
      </c>
      <c r="BA880" s="15">
        <v>0</v>
      </c>
    </row>
    <row r="881" spans="1:7" ht="15">
      <c r="A881" s="55"/>
      <c r="B881" s="56"/>
      <c r="C881" s="867" t="s">
        <v>808</v>
      </c>
      <c r="D881" s="868"/>
      <c r="E881" s="57">
        <v>408.2219</v>
      </c>
      <c r="F881" s="58"/>
      <c r="G881" s="59"/>
    </row>
    <row r="882" spans="1:53" ht="15">
      <c r="A882" s="48">
        <v>106</v>
      </c>
      <c r="B882" s="49" t="s">
        <v>809</v>
      </c>
      <c r="C882" s="50" t="s">
        <v>810</v>
      </c>
      <c r="D882" s="51" t="s">
        <v>206</v>
      </c>
      <c r="E882" s="52">
        <v>804.3331</v>
      </c>
      <c r="F882" s="697"/>
      <c r="G882" s="53">
        <f>E882*F882</f>
        <v>0</v>
      </c>
      <c r="AB882" s="54">
        <v>1</v>
      </c>
      <c r="AC882" s="54">
        <v>1</v>
      </c>
      <c r="BA882" s="15">
        <v>0.07465</v>
      </c>
    </row>
    <row r="883" spans="1:7" ht="15">
      <c r="A883" s="55"/>
      <c r="B883" s="56"/>
      <c r="C883" s="867" t="s">
        <v>777</v>
      </c>
      <c r="D883" s="868"/>
      <c r="E883" s="57">
        <v>0</v>
      </c>
      <c r="F883" s="58"/>
      <c r="G883" s="59"/>
    </row>
    <row r="884" spans="1:7" ht="15">
      <c r="A884" s="55"/>
      <c r="B884" s="56"/>
      <c r="C884" s="867" t="s">
        <v>393</v>
      </c>
      <c r="D884" s="868"/>
      <c r="E884" s="57">
        <v>0</v>
      </c>
      <c r="F884" s="58"/>
      <c r="G884" s="59"/>
    </row>
    <row r="885" spans="1:7" ht="15">
      <c r="A885" s="55"/>
      <c r="B885" s="56"/>
      <c r="C885" s="867" t="s">
        <v>748</v>
      </c>
      <c r="D885" s="868"/>
      <c r="E885" s="57">
        <v>0</v>
      </c>
      <c r="F885" s="58"/>
      <c r="G885" s="59"/>
    </row>
    <row r="886" spans="1:7" ht="15">
      <c r="A886" s="55"/>
      <c r="B886" s="56"/>
      <c r="C886" s="867" t="s">
        <v>749</v>
      </c>
      <c r="D886" s="868"/>
      <c r="E886" s="57">
        <v>0</v>
      </c>
      <c r="F886" s="58"/>
      <c r="G886" s="59"/>
    </row>
    <row r="887" spans="1:7" ht="15">
      <c r="A887" s="55"/>
      <c r="B887" s="56"/>
      <c r="C887" s="867" t="s">
        <v>811</v>
      </c>
      <c r="D887" s="868"/>
      <c r="E887" s="57">
        <v>21.7</v>
      </c>
      <c r="F887" s="58"/>
      <c r="G887" s="59"/>
    </row>
    <row r="888" spans="1:7" ht="15">
      <c r="A888" s="55"/>
      <c r="B888" s="56"/>
      <c r="C888" s="867" t="s">
        <v>751</v>
      </c>
      <c r="D888" s="868"/>
      <c r="E888" s="57">
        <v>0</v>
      </c>
      <c r="F888" s="58"/>
      <c r="G888" s="59"/>
    </row>
    <row r="889" spans="1:7" ht="15">
      <c r="A889" s="55"/>
      <c r="B889" s="56"/>
      <c r="C889" s="867" t="s">
        <v>812</v>
      </c>
      <c r="D889" s="868"/>
      <c r="E889" s="57">
        <v>888.742</v>
      </c>
      <c r="F889" s="58"/>
      <c r="G889" s="59"/>
    </row>
    <row r="890" spans="1:7" ht="15">
      <c r="A890" s="55"/>
      <c r="B890" s="56"/>
      <c r="C890" s="867" t="s">
        <v>813</v>
      </c>
      <c r="D890" s="868"/>
      <c r="E890" s="57">
        <v>-41.0161</v>
      </c>
      <c r="F890" s="58"/>
      <c r="G890" s="59"/>
    </row>
    <row r="891" spans="1:7" ht="15">
      <c r="A891" s="55"/>
      <c r="B891" s="56"/>
      <c r="C891" s="867" t="s">
        <v>814</v>
      </c>
      <c r="D891" s="868"/>
      <c r="E891" s="57">
        <v>-45.8508</v>
      </c>
      <c r="F891" s="58"/>
      <c r="G891" s="59"/>
    </row>
    <row r="892" spans="1:7" ht="15">
      <c r="A892" s="55"/>
      <c r="B892" s="56"/>
      <c r="C892" s="867" t="s">
        <v>815</v>
      </c>
      <c r="D892" s="868"/>
      <c r="E892" s="57">
        <v>-0.642</v>
      </c>
      <c r="F892" s="58"/>
      <c r="G892" s="59"/>
    </row>
    <row r="893" spans="1:7" ht="15">
      <c r="A893" s="55"/>
      <c r="B893" s="56"/>
      <c r="C893" s="867" t="s">
        <v>816</v>
      </c>
      <c r="D893" s="868"/>
      <c r="E893" s="57">
        <v>-18.6</v>
      </c>
      <c r="F893" s="58"/>
      <c r="G893" s="59"/>
    </row>
    <row r="894" spans="1:53" ht="15">
      <c r="A894" s="48">
        <v>107</v>
      </c>
      <c r="B894" s="49" t="s">
        <v>817</v>
      </c>
      <c r="C894" s="50" t="s">
        <v>818</v>
      </c>
      <c r="D894" s="51" t="s">
        <v>206</v>
      </c>
      <c r="E894" s="52">
        <v>804.3331</v>
      </c>
      <c r="F894" s="697"/>
      <c r="G894" s="53">
        <f>E894*F894</f>
        <v>0</v>
      </c>
      <c r="AB894" s="54">
        <v>1</v>
      </c>
      <c r="AC894" s="54">
        <v>1</v>
      </c>
      <c r="BA894" s="15">
        <v>0</v>
      </c>
    </row>
    <row r="895" spans="1:7" ht="15">
      <c r="A895" s="55"/>
      <c r="B895" s="56"/>
      <c r="C895" s="867" t="s">
        <v>819</v>
      </c>
      <c r="D895" s="868"/>
      <c r="E895" s="57">
        <v>804.3331</v>
      </c>
      <c r="F895" s="58"/>
      <c r="G895" s="59"/>
    </row>
    <row r="896" spans="1:53" ht="15">
      <c r="A896" s="48">
        <v>108</v>
      </c>
      <c r="B896" s="49" t="s">
        <v>820</v>
      </c>
      <c r="C896" s="50" t="s">
        <v>821</v>
      </c>
      <c r="D896" s="51" t="s">
        <v>694</v>
      </c>
      <c r="E896" s="52">
        <v>397.49</v>
      </c>
      <c r="F896" s="697"/>
      <c r="G896" s="53">
        <f>E896*F896</f>
        <v>0</v>
      </c>
      <c r="AB896" s="54">
        <v>1</v>
      </c>
      <c r="AC896" s="54">
        <v>1</v>
      </c>
      <c r="BA896" s="15">
        <v>0.03047</v>
      </c>
    </row>
    <row r="897" spans="1:7" ht="15">
      <c r="A897" s="55"/>
      <c r="B897" s="56"/>
      <c r="C897" s="867" t="s">
        <v>777</v>
      </c>
      <c r="D897" s="906"/>
      <c r="E897" s="57">
        <v>0</v>
      </c>
      <c r="F897" s="58"/>
      <c r="G897" s="59"/>
    </row>
    <row r="898" spans="1:7" ht="15">
      <c r="A898" s="55"/>
      <c r="B898" s="56"/>
      <c r="C898" s="867" t="s">
        <v>389</v>
      </c>
      <c r="D898" s="906"/>
      <c r="E898" s="57">
        <v>0</v>
      </c>
      <c r="F898" s="58"/>
      <c r="G898" s="59"/>
    </row>
    <row r="899" spans="1:7" ht="15">
      <c r="A899" s="55"/>
      <c r="B899" s="56"/>
      <c r="C899" s="867" t="s">
        <v>736</v>
      </c>
      <c r="D899" s="906"/>
      <c r="E899" s="57">
        <v>0</v>
      </c>
      <c r="F899" s="58"/>
      <c r="G899" s="59"/>
    </row>
    <row r="900" spans="1:7" ht="15">
      <c r="A900" s="55"/>
      <c r="B900" s="56"/>
      <c r="C900" s="867" t="s">
        <v>737</v>
      </c>
      <c r="D900" s="906"/>
      <c r="E900" s="57">
        <v>0</v>
      </c>
      <c r="F900" s="58"/>
      <c r="G900" s="59"/>
    </row>
    <row r="901" spans="1:7" ht="15">
      <c r="A901" s="55"/>
      <c r="B901" s="56"/>
      <c r="C901" s="867" t="s">
        <v>5553</v>
      </c>
      <c r="D901" s="906"/>
      <c r="E901" s="57">
        <v>3.6</v>
      </c>
      <c r="F901" s="58"/>
      <c r="G901" s="59"/>
    </row>
    <row r="902" spans="1:7" ht="15">
      <c r="A902" s="55"/>
      <c r="B902" s="56"/>
      <c r="C902" s="867" t="s">
        <v>737</v>
      </c>
      <c r="D902" s="906"/>
      <c r="E902" s="57">
        <v>0</v>
      </c>
      <c r="F902" s="58"/>
      <c r="G902" s="59"/>
    </row>
    <row r="903" spans="1:7" ht="15">
      <c r="A903" s="55"/>
      <c r="B903" s="56"/>
      <c r="C903" s="867" t="s">
        <v>822</v>
      </c>
      <c r="D903" s="906"/>
      <c r="E903" s="57">
        <v>0</v>
      </c>
      <c r="F903" s="58"/>
      <c r="G903" s="59"/>
    </row>
    <row r="904" spans="1:7" ht="15">
      <c r="A904" s="55"/>
      <c r="B904" s="56"/>
      <c r="C904" s="867" t="s">
        <v>5554</v>
      </c>
      <c r="D904" s="906"/>
      <c r="E904" s="57">
        <v>23.63</v>
      </c>
      <c r="F904" s="58"/>
      <c r="G904" s="59"/>
    </row>
    <row r="905" spans="1:7" ht="15">
      <c r="A905" s="55"/>
      <c r="B905" s="56"/>
      <c r="C905" s="867" t="s">
        <v>5555</v>
      </c>
      <c r="D905" s="906"/>
      <c r="E905" s="57">
        <v>2.98</v>
      </c>
      <c r="F905" s="58"/>
      <c r="G905" s="59"/>
    </row>
    <row r="906" spans="1:7" ht="15">
      <c r="A906" s="55"/>
      <c r="B906" s="56"/>
      <c r="C906" s="867" t="s">
        <v>823</v>
      </c>
      <c r="D906" s="906"/>
      <c r="E906" s="57">
        <v>0</v>
      </c>
      <c r="F906" s="58"/>
      <c r="G906" s="59"/>
    </row>
    <row r="907" spans="1:7" ht="15">
      <c r="A907" s="55"/>
      <c r="B907" s="56"/>
      <c r="C907" s="867" t="s">
        <v>5556</v>
      </c>
      <c r="D907" s="906"/>
      <c r="E907" s="57">
        <v>17.61</v>
      </c>
      <c r="F907" s="58"/>
      <c r="G907" s="59"/>
    </row>
    <row r="908" spans="1:7" ht="15">
      <c r="A908" s="55"/>
      <c r="B908" s="56"/>
      <c r="C908" s="867" t="s">
        <v>5557</v>
      </c>
      <c r="D908" s="906"/>
      <c r="E908" s="57">
        <v>11.8</v>
      </c>
      <c r="F908" s="58"/>
      <c r="G908" s="59"/>
    </row>
    <row r="909" spans="1:7" ht="15">
      <c r="A909" s="55"/>
      <c r="B909" s="56"/>
      <c r="C909" s="867" t="s">
        <v>737</v>
      </c>
      <c r="D909" s="906"/>
      <c r="E909" s="57">
        <v>0</v>
      </c>
      <c r="F909" s="58"/>
      <c r="G909" s="59"/>
    </row>
    <row r="910" spans="1:7" ht="15">
      <c r="A910" s="55"/>
      <c r="B910" s="56"/>
      <c r="C910" s="867" t="s">
        <v>824</v>
      </c>
      <c r="D910" s="906"/>
      <c r="E910" s="57">
        <v>0</v>
      </c>
      <c r="F910" s="58"/>
      <c r="G910" s="59"/>
    </row>
    <row r="911" spans="1:7" ht="15">
      <c r="A911" s="55"/>
      <c r="B911" s="56"/>
      <c r="C911" s="867" t="s">
        <v>825</v>
      </c>
      <c r="D911" s="906"/>
      <c r="E911" s="57">
        <v>0</v>
      </c>
      <c r="F911" s="58"/>
      <c r="G911" s="59"/>
    </row>
    <row r="912" spans="1:7" ht="15">
      <c r="A912" s="55"/>
      <c r="B912" s="56"/>
      <c r="C912" s="867" t="s">
        <v>5558</v>
      </c>
      <c r="D912" s="906"/>
      <c r="E912" s="57">
        <v>51.06</v>
      </c>
      <c r="F912" s="58"/>
      <c r="G912" s="59"/>
    </row>
    <row r="913" spans="1:7" ht="15">
      <c r="A913" s="55"/>
      <c r="B913" s="56"/>
      <c r="C913" s="867" t="s">
        <v>746</v>
      </c>
      <c r="D913" s="906"/>
      <c r="E913" s="57">
        <v>0</v>
      </c>
      <c r="F913" s="58"/>
      <c r="G913" s="59"/>
    </row>
    <row r="914" spans="1:7" ht="15">
      <c r="A914" s="55"/>
      <c r="B914" s="56"/>
      <c r="C914" s="867" t="s">
        <v>826</v>
      </c>
      <c r="D914" s="906"/>
      <c r="E914" s="57">
        <v>0</v>
      </c>
      <c r="F914" s="58"/>
      <c r="G914" s="59"/>
    </row>
    <row r="915" spans="1:7" ht="15">
      <c r="A915" s="55"/>
      <c r="B915" s="56"/>
      <c r="C915" s="867" t="s">
        <v>5559</v>
      </c>
      <c r="D915" s="906"/>
      <c r="E915" s="57">
        <v>26.18</v>
      </c>
      <c r="F915" s="58"/>
      <c r="G915" s="59"/>
    </row>
    <row r="916" spans="1:7" ht="15">
      <c r="A916" s="55"/>
      <c r="B916" s="56"/>
      <c r="C916" s="867" t="s">
        <v>476</v>
      </c>
      <c r="D916" s="906"/>
      <c r="E916" s="57">
        <v>0</v>
      </c>
      <c r="F916" s="58"/>
      <c r="G916" s="59"/>
    </row>
    <row r="917" spans="1:7" ht="15">
      <c r="A917" s="55"/>
      <c r="B917" s="56"/>
      <c r="C917" s="867" t="s">
        <v>827</v>
      </c>
      <c r="D917" s="906"/>
      <c r="E917" s="57">
        <v>0</v>
      </c>
      <c r="F917" s="58"/>
      <c r="G917" s="59"/>
    </row>
    <row r="918" spans="1:7" ht="15">
      <c r="A918" s="55"/>
      <c r="B918" s="56"/>
      <c r="C918" s="867" t="s">
        <v>5560</v>
      </c>
      <c r="D918" s="906"/>
      <c r="E918" s="57">
        <v>8.611</v>
      </c>
      <c r="F918" s="58"/>
      <c r="G918" s="59"/>
    </row>
    <row r="919" spans="1:7" ht="15">
      <c r="A919" s="55"/>
      <c r="B919" s="56"/>
      <c r="C919" s="867" t="s">
        <v>393</v>
      </c>
      <c r="D919" s="906"/>
      <c r="E919" s="57">
        <v>0</v>
      </c>
      <c r="F919" s="58"/>
      <c r="G919" s="59"/>
    </row>
    <row r="920" spans="1:7" ht="15">
      <c r="A920" s="55"/>
      <c r="B920" s="56"/>
      <c r="C920" s="867" t="s">
        <v>748</v>
      </c>
      <c r="D920" s="906"/>
      <c r="E920" s="57">
        <v>0</v>
      </c>
      <c r="F920" s="58"/>
      <c r="G920" s="59"/>
    </row>
    <row r="921" spans="1:7" ht="15">
      <c r="A921" s="55"/>
      <c r="B921" s="56"/>
      <c r="C921" s="867" t="s">
        <v>751</v>
      </c>
      <c r="D921" s="906"/>
      <c r="E921" s="57">
        <v>0</v>
      </c>
      <c r="F921" s="58"/>
      <c r="G921" s="59"/>
    </row>
    <row r="922" spans="1:7" ht="15">
      <c r="A922" s="55"/>
      <c r="B922" s="56"/>
      <c r="C922" s="867" t="s">
        <v>828</v>
      </c>
      <c r="D922" s="906"/>
      <c r="E922" s="57">
        <v>0</v>
      </c>
      <c r="F922" s="58"/>
      <c r="G922" s="59"/>
    </row>
    <row r="923" spans="1:7" ht="15">
      <c r="A923" s="55"/>
      <c r="B923" s="56"/>
      <c r="C923" s="867" t="s">
        <v>5561</v>
      </c>
      <c r="D923" s="906"/>
      <c r="E923" s="57">
        <v>60.912</v>
      </c>
      <c r="F923" s="58"/>
      <c r="G923" s="59"/>
    </row>
    <row r="924" spans="1:7" ht="15">
      <c r="A924" s="55"/>
      <c r="B924" s="56"/>
      <c r="C924" s="867" t="s">
        <v>5562</v>
      </c>
      <c r="D924" s="906"/>
      <c r="E924" s="57">
        <v>13.035</v>
      </c>
      <c r="F924" s="58"/>
      <c r="G924" s="59"/>
    </row>
    <row r="925" spans="1:7" ht="15">
      <c r="A925" s="55"/>
      <c r="B925" s="56"/>
      <c r="C925" s="867" t="s">
        <v>749</v>
      </c>
      <c r="D925" s="906"/>
      <c r="E925" s="57">
        <v>0</v>
      </c>
      <c r="F925" s="58"/>
      <c r="G925" s="59"/>
    </row>
    <row r="926" spans="1:7" ht="15">
      <c r="A926" s="55"/>
      <c r="B926" s="56"/>
      <c r="C926" s="867" t="s">
        <v>829</v>
      </c>
      <c r="D926" s="906"/>
      <c r="E926" s="57">
        <v>0</v>
      </c>
      <c r="F926" s="58"/>
      <c r="G926" s="59"/>
    </row>
    <row r="927" spans="1:7" ht="15">
      <c r="A927" s="55"/>
      <c r="B927" s="56"/>
      <c r="C927" s="867" t="s">
        <v>5563</v>
      </c>
      <c r="D927" s="906"/>
      <c r="E927" s="57">
        <v>21</v>
      </c>
      <c r="F927" s="58"/>
      <c r="G927" s="59"/>
    </row>
    <row r="928" spans="1:7" ht="15">
      <c r="A928" s="55"/>
      <c r="B928" s="56"/>
      <c r="C928" s="867" t="s">
        <v>751</v>
      </c>
      <c r="D928" s="906"/>
      <c r="E928" s="57">
        <v>0</v>
      </c>
      <c r="F928" s="58"/>
      <c r="G928" s="59"/>
    </row>
    <row r="929" spans="1:7" ht="15">
      <c r="A929" s="55"/>
      <c r="B929" s="56"/>
      <c r="C929" s="867" t="s">
        <v>830</v>
      </c>
      <c r="D929" s="906"/>
      <c r="E929" s="57">
        <v>0</v>
      </c>
      <c r="F929" s="58"/>
      <c r="G929" s="59"/>
    </row>
    <row r="930" spans="1:7" ht="15">
      <c r="A930" s="55"/>
      <c r="B930" s="56"/>
      <c r="C930" s="867" t="s">
        <v>5564</v>
      </c>
      <c r="D930" s="906"/>
      <c r="E930" s="57">
        <v>100.868</v>
      </c>
      <c r="F930" s="58"/>
      <c r="G930" s="59"/>
    </row>
    <row r="931" spans="1:7" ht="15">
      <c r="A931" s="55"/>
      <c r="B931" s="56"/>
      <c r="C931" s="867" t="s">
        <v>5565</v>
      </c>
      <c r="D931" s="906"/>
      <c r="E931" s="57">
        <v>18.4</v>
      </c>
      <c r="F931" s="58"/>
      <c r="G931" s="59"/>
    </row>
    <row r="932" spans="1:7" ht="15">
      <c r="A932" s="55"/>
      <c r="B932" s="56"/>
      <c r="C932" s="867" t="s">
        <v>395</v>
      </c>
      <c r="D932" s="906"/>
      <c r="E932" s="57">
        <v>0</v>
      </c>
      <c r="F932" s="58"/>
      <c r="G932" s="59"/>
    </row>
    <row r="933" spans="1:7" ht="15">
      <c r="A933" s="55"/>
      <c r="B933" s="56"/>
      <c r="C933" s="867" t="s">
        <v>758</v>
      </c>
      <c r="D933" s="906"/>
      <c r="E933" s="57">
        <v>0</v>
      </c>
      <c r="F933" s="58"/>
      <c r="G933" s="59"/>
    </row>
    <row r="934" spans="1:7" ht="15">
      <c r="A934" s="55"/>
      <c r="B934" s="56"/>
      <c r="C934" s="867" t="s">
        <v>759</v>
      </c>
      <c r="D934" s="906"/>
      <c r="E934" s="57">
        <v>0</v>
      </c>
      <c r="F934" s="58"/>
      <c r="G934" s="59"/>
    </row>
    <row r="935" spans="1:7" ht="15">
      <c r="A935" s="55"/>
      <c r="B935" s="56"/>
      <c r="C935" s="867" t="s">
        <v>831</v>
      </c>
      <c r="D935" s="906"/>
      <c r="E935" s="57">
        <v>0</v>
      </c>
      <c r="F935" s="58"/>
      <c r="G935" s="59"/>
    </row>
    <row r="936" spans="1:7" ht="15">
      <c r="A936" s="55"/>
      <c r="B936" s="56"/>
      <c r="C936" s="867" t="s">
        <v>5566</v>
      </c>
      <c r="D936" s="906"/>
      <c r="E936" s="57">
        <v>19.48</v>
      </c>
      <c r="F936" s="58"/>
      <c r="G936" s="59"/>
    </row>
    <row r="937" spans="1:7" ht="15">
      <c r="A937" s="55"/>
      <c r="B937" s="56"/>
      <c r="C937" s="867" t="s">
        <v>5567</v>
      </c>
      <c r="D937" s="906"/>
      <c r="E937" s="57">
        <v>3.828</v>
      </c>
      <c r="F937" s="58"/>
      <c r="G937" s="59"/>
    </row>
    <row r="938" spans="1:7" ht="15">
      <c r="A938" s="55"/>
      <c r="B938" s="56"/>
      <c r="C938" s="867" t="s">
        <v>5568</v>
      </c>
      <c r="D938" s="906"/>
      <c r="E938" s="57">
        <v>4.8</v>
      </c>
      <c r="F938" s="58"/>
      <c r="G938" s="59"/>
    </row>
    <row r="939" spans="1:7" ht="15">
      <c r="A939" s="55"/>
      <c r="B939" s="56"/>
      <c r="C939" s="867" t="s">
        <v>242</v>
      </c>
      <c r="D939" s="906"/>
      <c r="E939" s="57">
        <v>0</v>
      </c>
      <c r="F939" s="58"/>
      <c r="G939" s="59"/>
    </row>
    <row r="940" spans="1:7" ht="15">
      <c r="A940" s="55"/>
      <c r="B940" s="56"/>
      <c r="C940" s="867" t="s">
        <v>719</v>
      </c>
      <c r="D940" s="906"/>
      <c r="E940" s="57">
        <v>0</v>
      </c>
      <c r="F940" s="58"/>
      <c r="G940" s="59"/>
    </row>
    <row r="941" spans="1:7" ht="15">
      <c r="A941" s="55"/>
      <c r="B941" s="56"/>
      <c r="C941" s="867" t="s">
        <v>731</v>
      </c>
      <c r="D941" s="906"/>
      <c r="E941" s="57">
        <v>0</v>
      </c>
      <c r="F941" s="58"/>
      <c r="G941" s="59"/>
    </row>
    <row r="942" spans="1:7" ht="15">
      <c r="A942" s="55"/>
      <c r="B942" s="56"/>
      <c r="C942" s="867" t="s">
        <v>5569</v>
      </c>
      <c r="D942" s="906"/>
      <c r="E942" s="57">
        <v>2</v>
      </c>
      <c r="F942" s="58"/>
      <c r="G942" s="59"/>
    </row>
    <row r="943" spans="1:7" ht="15">
      <c r="A943" s="55"/>
      <c r="B943" s="56"/>
      <c r="C943" s="867" t="s">
        <v>5570</v>
      </c>
      <c r="D943" s="906"/>
      <c r="E943" s="57">
        <v>7.7</v>
      </c>
      <c r="F943" s="58"/>
      <c r="G943" s="59"/>
    </row>
    <row r="944" spans="1:53" ht="15">
      <c r="A944" s="48">
        <v>109</v>
      </c>
      <c r="B944" s="49" t="s">
        <v>832</v>
      </c>
      <c r="C944" s="50" t="s">
        <v>833</v>
      </c>
      <c r="D944" s="51" t="s">
        <v>694</v>
      </c>
      <c r="E944" s="52">
        <v>397.49</v>
      </c>
      <c r="F944" s="697"/>
      <c r="G944" s="53">
        <f>E944*F944</f>
        <v>0</v>
      </c>
      <c r="AB944" s="54">
        <v>1</v>
      </c>
      <c r="AC944" s="54">
        <v>1</v>
      </c>
      <c r="BA944" s="15">
        <v>0</v>
      </c>
    </row>
    <row r="945" spans="1:7" ht="15">
      <c r="A945" s="55"/>
      <c r="B945" s="56"/>
      <c r="C945" s="867" t="s">
        <v>5571</v>
      </c>
      <c r="D945" s="868"/>
      <c r="E945" s="57">
        <v>397.46</v>
      </c>
      <c r="F945" s="58"/>
      <c r="G945" s="59"/>
    </row>
    <row r="946" spans="1:104" ht="12.75" customHeight="1">
      <c r="A946" s="753" t="s">
        <v>5584</v>
      </c>
      <c r="B946" s="754" t="s">
        <v>5572</v>
      </c>
      <c r="C946" s="755" t="s">
        <v>5573</v>
      </c>
      <c r="D946" s="756" t="s">
        <v>549</v>
      </c>
      <c r="E946" s="757">
        <v>37</v>
      </c>
      <c r="F946" s="697"/>
      <c r="G946" s="758">
        <f>E946*F946</f>
        <v>0</v>
      </c>
      <c r="O946" s="759">
        <v>2</v>
      </c>
      <c r="AA946" s="15">
        <v>1</v>
      </c>
      <c r="AB946" s="15">
        <v>1</v>
      </c>
      <c r="AC946" s="15">
        <v>1</v>
      </c>
      <c r="AZ946" s="15">
        <v>1</v>
      </c>
      <c r="BA946" s="15">
        <f>IF(AZ946=1,G946,0)</f>
        <v>0</v>
      </c>
      <c r="BB946" s="15">
        <f>IF(AZ946=2,G946,0)</f>
        <v>0</v>
      </c>
      <c r="BC946" s="15">
        <f>IF(AZ946=3,G946,0)</f>
        <v>0</v>
      </c>
      <c r="BD946" s="15">
        <f>IF(AZ946=4,G946,0)</f>
        <v>0</v>
      </c>
      <c r="BE946" s="15">
        <f>IF(AZ946=5,G946,0)</f>
        <v>0</v>
      </c>
      <c r="CA946" s="54">
        <v>1</v>
      </c>
      <c r="CB946" s="54">
        <v>1</v>
      </c>
      <c r="CZ946" s="15">
        <v>0.00689</v>
      </c>
    </row>
    <row r="947" spans="1:15" ht="12.75" customHeight="1">
      <c r="A947" s="55"/>
      <c r="B947" s="56"/>
      <c r="C947" s="867" t="s">
        <v>5574</v>
      </c>
      <c r="D947" s="906"/>
      <c r="E947" s="57">
        <v>25</v>
      </c>
      <c r="F947" s="58"/>
      <c r="G947" s="760"/>
      <c r="M947" s="761" t="s">
        <v>5574</v>
      </c>
      <c r="O947" s="759"/>
    </row>
    <row r="948" spans="1:15" ht="12.75" customHeight="1">
      <c r="A948" s="55"/>
      <c r="B948" s="56"/>
      <c r="C948" s="867" t="s">
        <v>5575</v>
      </c>
      <c r="D948" s="906"/>
      <c r="E948" s="57">
        <v>3</v>
      </c>
      <c r="F948" s="58"/>
      <c r="G948" s="760"/>
      <c r="M948" s="761" t="s">
        <v>5575</v>
      </c>
      <c r="O948" s="759"/>
    </row>
    <row r="949" spans="1:15" ht="12.75" customHeight="1">
      <c r="A949" s="55"/>
      <c r="B949" s="56"/>
      <c r="C949" s="867" t="s">
        <v>5576</v>
      </c>
      <c r="D949" s="906"/>
      <c r="E949" s="57">
        <v>6</v>
      </c>
      <c r="F949" s="58"/>
      <c r="G949" s="760"/>
      <c r="M949" s="761" t="s">
        <v>5576</v>
      </c>
      <c r="O949" s="759"/>
    </row>
    <row r="950" spans="1:15" ht="12.75" customHeight="1">
      <c r="A950" s="55"/>
      <c r="B950" s="56"/>
      <c r="C950" s="867" t="s">
        <v>5577</v>
      </c>
      <c r="D950" s="906"/>
      <c r="E950" s="57">
        <v>3</v>
      </c>
      <c r="F950" s="58"/>
      <c r="G950" s="760"/>
      <c r="M950" s="761" t="s">
        <v>5577</v>
      </c>
      <c r="O950" s="759"/>
    </row>
    <row r="951" spans="1:104" ht="12.75" customHeight="1">
      <c r="A951" s="753" t="s">
        <v>5585</v>
      </c>
      <c r="B951" s="754" t="s">
        <v>5578</v>
      </c>
      <c r="C951" s="755" t="s">
        <v>5579</v>
      </c>
      <c r="D951" s="756" t="s">
        <v>549</v>
      </c>
      <c r="E951" s="757">
        <v>50</v>
      </c>
      <c r="F951" s="697"/>
      <c r="G951" s="758">
        <f>E951*F951</f>
        <v>0</v>
      </c>
      <c r="O951" s="759">
        <v>2</v>
      </c>
      <c r="AA951" s="15">
        <v>1</v>
      </c>
      <c r="AB951" s="15">
        <v>1</v>
      </c>
      <c r="AC951" s="15">
        <v>1</v>
      </c>
      <c r="AZ951" s="15">
        <v>1</v>
      </c>
      <c r="BA951" s="15">
        <f>IF(AZ951=1,G951,0)</f>
        <v>0</v>
      </c>
      <c r="BB951" s="15">
        <f>IF(AZ951=2,G951,0)</f>
        <v>0</v>
      </c>
      <c r="BC951" s="15">
        <f>IF(AZ951=3,G951,0)</f>
        <v>0</v>
      </c>
      <c r="BD951" s="15">
        <f>IF(AZ951=4,G951,0)</f>
        <v>0</v>
      </c>
      <c r="BE951" s="15">
        <f>IF(AZ951=5,G951,0)</f>
        <v>0</v>
      </c>
      <c r="CA951" s="54">
        <v>1</v>
      </c>
      <c r="CB951" s="54">
        <v>1</v>
      </c>
      <c r="CZ951" s="15">
        <v>0.013</v>
      </c>
    </row>
    <row r="952" spans="1:15" ht="12.75" customHeight="1">
      <c r="A952" s="55"/>
      <c r="B952" s="56"/>
      <c r="C952" s="867" t="s">
        <v>5580</v>
      </c>
      <c r="D952" s="906"/>
      <c r="E952" s="57">
        <v>50</v>
      </c>
      <c r="F952" s="58"/>
      <c r="G952" s="760"/>
      <c r="M952" s="761" t="s">
        <v>5580</v>
      </c>
      <c r="O952" s="759"/>
    </row>
    <row r="953" spans="1:104" ht="12.75" customHeight="1">
      <c r="A953" s="753" t="s">
        <v>5586</v>
      </c>
      <c r="B953" s="754" t="s">
        <v>5581</v>
      </c>
      <c r="C953" s="755" t="s">
        <v>5582</v>
      </c>
      <c r="D953" s="756" t="s">
        <v>549</v>
      </c>
      <c r="E953" s="757">
        <v>35</v>
      </c>
      <c r="F953" s="697"/>
      <c r="G953" s="758">
        <f>E953*F953</f>
        <v>0</v>
      </c>
      <c r="O953" s="759">
        <v>2</v>
      </c>
      <c r="AA953" s="15">
        <v>1</v>
      </c>
      <c r="AB953" s="15">
        <v>0</v>
      </c>
      <c r="AC953" s="15">
        <v>0</v>
      </c>
      <c r="AZ953" s="15">
        <v>1</v>
      </c>
      <c r="BA953" s="15">
        <f>IF(AZ953=1,G953,0)</f>
        <v>0</v>
      </c>
      <c r="BB953" s="15">
        <f>IF(AZ953=2,G953,0)</f>
        <v>0</v>
      </c>
      <c r="BC953" s="15">
        <f>IF(AZ953=3,G953,0)</f>
        <v>0</v>
      </c>
      <c r="BD953" s="15">
        <f>IF(AZ953=4,G953,0)</f>
        <v>0</v>
      </c>
      <c r="BE953" s="15">
        <f>IF(AZ953=5,G953,0)</f>
        <v>0</v>
      </c>
      <c r="CA953" s="54">
        <v>1</v>
      </c>
      <c r="CB953" s="54">
        <v>0</v>
      </c>
      <c r="CZ953" s="15">
        <v>0.01711</v>
      </c>
    </row>
    <row r="954" spans="1:15" ht="12.75" customHeight="1">
      <c r="A954" s="55"/>
      <c r="B954" s="56"/>
      <c r="C954" s="867" t="s">
        <v>5583</v>
      </c>
      <c r="D954" s="906"/>
      <c r="E954" s="57">
        <v>35</v>
      </c>
      <c r="F954" s="58"/>
      <c r="G954" s="760"/>
      <c r="M954" s="761" t="s">
        <v>5583</v>
      </c>
      <c r="O954" s="759"/>
    </row>
    <row r="955" spans="1:53" ht="22.5">
      <c r="A955" s="48">
        <v>110</v>
      </c>
      <c r="B955" s="776" t="s">
        <v>5761</v>
      </c>
      <c r="C955" s="777" t="s">
        <v>5762</v>
      </c>
      <c r="D955" s="51" t="s">
        <v>206</v>
      </c>
      <c r="E955" s="52">
        <v>804.3331</v>
      </c>
      <c r="F955" s="697"/>
      <c r="G955" s="53">
        <f>E955*F955</f>
        <v>0</v>
      </c>
      <c r="AB955" s="54">
        <v>1</v>
      </c>
      <c r="AC955" s="54">
        <v>1</v>
      </c>
      <c r="BA955" s="15">
        <v>0.00169</v>
      </c>
    </row>
    <row r="956" spans="1:7" ht="15">
      <c r="A956" s="55"/>
      <c r="B956" s="56"/>
      <c r="C956" s="867" t="s">
        <v>777</v>
      </c>
      <c r="D956" s="868"/>
      <c r="E956" s="57">
        <v>0</v>
      </c>
      <c r="F956" s="58"/>
      <c r="G956" s="59"/>
    </row>
    <row r="957" spans="1:7" ht="15">
      <c r="A957" s="55"/>
      <c r="B957" s="56"/>
      <c r="C957" s="867" t="s">
        <v>393</v>
      </c>
      <c r="D957" s="868"/>
      <c r="E957" s="57">
        <v>0</v>
      </c>
      <c r="F957" s="58"/>
      <c r="G957" s="59"/>
    </row>
    <row r="958" spans="1:7" ht="15">
      <c r="A958" s="55"/>
      <c r="B958" s="56"/>
      <c r="C958" s="867" t="s">
        <v>748</v>
      </c>
      <c r="D958" s="868"/>
      <c r="E958" s="57">
        <v>0</v>
      </c>
      <c r="F958" s="58"/>
      <c r="G958" s="59"/>
    </row>
    <row r="959" spans="1:7" ht="15">
      <c r="A959" s="55"/>
      <c r="B959" s="56"/>
      <c r="C959" s="867" t="s">
        <v>749</v>
      </c>
      <c r="D959" s="868"/>
      <c r="E959" s="57">
        <v>0</v>
      </c>
      <c r="F959" s="58"/>
      <c r="G959" s="59"/>
    </row>
    <row r="960" spans="1:7" ht="15">
      <c r="A960" s="55"/>
      <c r="B960" s="56"/>
      <c r="C960" s="867" t="s">
        <v>811</v>
      </c>
      <c r="D960" s="868"/>
      <c r="E960" s="57">
        <v>21.7</v>
      </c>
      <c r="F960" s="58"/>
      <c r="G960" s="59"/>
    </row>
    <row r="961" spans="1:7" ht="15">
      <c r="A961" s="55"/>
      <c r="B961" s="56"/>
      <c r="C961" s="867" t="s">
        <v>751</v>
      </c>
      <c r="D961" s="868"/>
      <c r="E961" s="57">
        <v>0</v>
      </c>
      <c r="F961" s="58"/>
      <c r="G961" s="59"/>
    </row>
    <row r="962" spans="1:7" ht="15">
      <c r="A962" s="55"/>
      <c r="B962" s="56"/>
      <c r="C962" s="867" t="s">
        <v>812</v>
      </c>
      <c r="D962" s="868"/>
      <c r="E962" s="57">
        <v>888.742</v>
      </c>
      <c r="F962" s="58"/>
      <c r="G962" s="59"/>
    </row>
    <row r="963" spans="1:7" ht="15">
      <c r="A963" s="55"/>
      <c r="B963" s="56"/>
      <c r="C963" s="867" t="s">
        <v>813</v>
      </c>
      <c r="D963" s="868"/>
      <c r="E963" s="57">
        <v>-41.0161</v>
      </c>
      <c r="F963" s="58"/>
      <c r="G963" s="59"/>
    </row>
    <row r="964" spans="1:7" ht="15">
      <c r="A964" s="55"/>
      <c r="B964" s="56"/>
      <c r="C964" s="867" t="s">
        <v>814</v>
      </c>
      <c r="D964" s="868"/>
      <c r="E964" s="57">
        <v>-45.8508</v>
      </c>
      <c r="F964" s="58"/>
      <c r="G964" s="59"/>
    </row>
    <row r="965" spans="1:7" ht="15">
      <c r="A965" s="55"/>
      <c r="B965" s="56"/>
      <c r="C965" s="867" t="s">
        <v>815</v>
      </c>
      <c r="D965" s="868"/>
      <c r="E965" s="57">
        <v>-0.642</v>
      </c>
      <c r="F965" s="58"/>
      <c r="G965" s="59"/>
    </row>
    <row r="966" spans="1:7" ht="15">
      <c r="A966" s="55"/>
      <c r="B966" s="56"/>
      <c r="C966" s="867" t="s">
        <v>816</v>
      </c>
      <c r="D966" s="868"/>
      <c r="E966" s="57">
        <v>-18.6</v>
      </c>
      <c r="F966" s="58"/>
      <c r="G966" s="59"/>
    </row>
    <row r="967" spans="1:53" ht="22.5">
      <c r="A967" s="48">
        <v>111</v>
      </c>
      <c r="B967" s="776" t="s">
        <v>5768</v>
      </c>
      <c r="C967" s="777" t="s">
        <v>5769</v>
      </c>
      <c r="D967" s="51" t="s">
        <v>206</v>
      </c>
      <c r="E967" s="52">
        <v>804.3331</v>
      </c>
      <c r="F967" s="697"/>
      <c r="G967" s="53">
        <f>E967*F967</f>
        <v>0</v>
      </c>
      <c r="AB967" s="54">
        <v>1</v>
      </c>
      <c r="AC967" s="54">
        <v>1</v>
      </c>
      <c r="BA967" s="15">
        <v>0</v>
      </c>
    </row>
    <row r="968" spans="1:7" ht="15">
      <c r="A968" s="55"/>
      <c r="B968" s="56"/>
      <c r="C968" s="867" t="s">
        <v>834</v>
      </c>
      <c r="D968" s="868"/>
      <c r="E968" s="57">
        <v>804.3331</v>
      </c>
      <c r="F968" s="58"/>
      <c r="G968" s="59"/>
    </row>
    <row r="969" spans="1:53" ht="15">
      <c r="A969" s="48">
        <v>112</v>
      </c>
      <c r="B969" s="49" t="s">
        <v>835</v>
      </c>
      <c r="C969" s="50" t="s">
        <v>836</v>
      </c>
      <c r="D969" s="51" t="s">
        <v>226</v>
      </c>
      <c r="E969" s="52">
        <v>59.329</v>
      </c>
      <c r="F969" s="697"/>
      <c r="G969" s="53">
        <f>E969*F969</f>
        <v>0</v>
      </c>
      <c r="AB969" s="54">
        <v>1</v>
      </c>
      <c r="AC969" s="54">
        <v>1</v>
      </c>
      <c r="BA969" s="15">
        <v>1.02139</v>
      </c>
    </row>
    <row r="970" spans="1:7" ht="15">
      <c r="A970" s="55"/>
      <c r="B970" s="56"/>
      <c r="C970" s="867" t="s">
        <v>257</v>
      </c>
      <c r="D970" s="868"/>
      <c r="E970" s="57">
        <v>0</v>
      </c>
      <c r="F970" s="58"/>
      <c r="G970" s="59"/>
    </row>
    <row r="971" spans="1:7" ht="15">
      <c r="A971" s="55"/>
      <c r="B971" s="56"/>
      <c r="C971" s="867" t="s">
        <v>258</v>
      </c>
      <c r="D971" s="868"/>
      <c r="E971" s="57">
        <v>0</v>
      </c>
      <c r="F971" s="58"/>
      <c r="G971" s="59"/>
    </row>
    <row r="972" spans="1:7" ht="15">
      <c r="A972" s="55"/>
      <c r="B972" s="56"/>
      <c r="C972" s="867" t="s">
        <v>837</v>
      </c>
      <c r="D972" s="868"/>
      <c r="E972" s="57">
        <v>32.2</v>
      </c>
      <c r="F972" s="58"/>
      <c r="G972" s="59"/>
    </row>
    <row r="973" spans="1:7" ht="15">
      <c r="A973" s="55"/>
      <c r="B973" s="56"/>
      <c r="C973" s="867" t="s">
        <v>838</v>
      </c>
      <c r="D973" s="868"/>
      <c r="E973" s="57">
        <v>4</v>
      </c>
      <c r="F973" s="58"/>
      <c r="G973" s="59"/>
    </row>
    <row r="974" spans="1:7" ht="15">
      <c r="A974" s="55"/>
      <c r="B974" s="56"/>
      <c r="C974" s="867" t="s">
        <v>839</v>
      </c>
      <c r="D974" s="868"/>
      <c r="E974" s="57">
        <v>23</v>
      </c>
      <c r="F974" s="58"/>
      <c r="G974" s="59"/>
    </row>
    <row r="975" spans="1:7" ht="15">
      <c r="A975" s="55"/>
      <c r="B975" s="56"/>
      <c r="C975" s="867" t="s">
        <v>242</v>
      </c>
      <c r="D975" s="868"/>
      <c r="E975" s="57">
        <v>0</v>
      </c>
      <c r="F975" s="58"/>
      <c r="G975" s="59"/>
    </row>
    <row r="976" spans="1:7" ht="15">
      <c r="A976" s="55"/>
      <c r="B976" s="56"/>
      <c r="C976" s="867" t="s">
        <v>840</v>
      </c>
      <c r="D976" s="868"/>
      <c r="E976" s="57">
        <v>0.129</v>
      </c>
      <c r="F976" s="58"/>
      <c r="G976" s="59"/>
    </row>
    <row r="977" spans="1:53" ht="15">
      <c r="A977" s="48">
        <v>113</v>
      </c>
      <c r="B977" s="49" t="s">
        <v>841</v>
      </c>
      <c r="C977" s="50" t="s">
        <v>842</v>
      </c>
      <c r="D977" s="51" t="s">
        <v>75</v>
      </c>
      <c r="E977" s="52">
        <v>57.827</v>
      </c>
      <c r="F977" s="697"/>
      <c r="G977" s="53">
        <f>E977*F977</f>
        <v>0</v>
      </c>
      <c r="AB977" s="54">
        <v>1</v>
      </c>
      <c r="AC977" s="54">
        <v>1</v>
      </c>
      <c r="BA977" s="15">
        <v>2.45336</v>
      </c>
    </row>
    <row r="978" spans="1:7" ht="15">
      <c r="A978" s="55"/>
      <c r="B978" s="56"/>
      <c r="C978" s="867" t="s">
        <v>389</v>
      </c>
      <c r="D978" s="868"/>
      <c r="E978" s="57">
        <v>0</v>
      </c>
      <c r="F978" s="58"/>
      <c r="G978" s="59"/>
    </row>
    <row r="979" spans="1:7" ht="15">
      <c r="A979" s="55"/>
      <c r="B979" s="56"/>
      <c r="C979" s="867" t="s">
        <v>843</v>
      </c>
      <c r="D979" s="868"/>
      <c r="E979" s="57">
        <v>0.354</v>
      </c>
      <c r="F979" s="58"/>
      <c r="G979" s="59"/>
    </row>
    <row r="980" spans="1:7" ht="15">
      <c r="A980" s="55"/>
      <c r="B980" s="56"/>
      <c r="C980" s="867" t="s">
        <v>393</v>
      </c>
      <c r="D980" s="868"/>
      <c r="E980" s="57">
        <v>0</v>
      </c>
      <c r="F980" s="58"/>
      <c r="G980" s="59"/>
    </row>
    <row r="981" spans="1:7" ht="15">
      <c r="A981" s="55"/>
      <c r="B981" s="56"/>
      <c r="C981" s="867" t="s">
        <v>572</v>
      </c>
      <c r="D981" s="868"/>
      <c r="E981" s="57">
        <v>0</v>
      </c>
      <c r="F981" s="58"/>
      <c r="G981" s="59"/>
    </row>
    <row r="982" spans="1:7" ht="15">
      <c r="A982" s="55"/>
      <c r="B982" s="56"/>
      <c r="C982" s="867" t="s">
        <v>844</v>
      </c>
      <c r="D982" s="868"/>
      <c r="E982" s="57">
        <v>49.28</v>
      </c>
      <c r="F982" s="58"/>
      <c r="G982" s="59"/>
    </row>
    <row r="983" spans="1:7" ht="15">
      <c r="A983" s="55"/>
      <c r="B983" s="56"/>
      <c r="C983" s="867" t="s">
        <v>845</v>
      </c>
      <c r="D983" s="868"/>
      <c r="E983" s="57">
        <v>6.628</v>
      </c>
      <c r="F983" s="58"/>
      <c r="G983" s="59"/>
    </row>
    <row r="984" spans="1:7" ht="15">
      <c r="A984" s="55"/>
      <c r="B984" s="56"/>
      <c r="C984" s="867" t="s">
        <v>846</v>
      </c>
      <c r="D984" s="868"/>
      <c r="E984" s="57">
        <v>0</v>
      </c>
      <c r="F984" s="58"/>
      <c r="G984" s="59"/>
    </row>
    <row r="985" spans="1:7" ht="15">
      <c r="A985" s="55"/>
      <c r="B985" s="56"/>
      <c r="C985" s="867" t="s">
        <v>847</v>
      </c>
      <c r="D985" s="868"/>
      <c r="E985" s="57">
        <v>0.62</v>
      </c>
      <c r="F985" s="58"/>
      <c r="G985" s="59"/>
    </row>
    <row r="986" spans="1:7" ht="15">
      <c r="A986" s="55"/>
      <c r="B986" s="56"/>
      <c r="C986" s="867" t="s">
        <v>848</v>
      </c>
      <c r="D986" s="868"/>
      <c r="E986" s="57">
        <v>0.945</v>
      </c>
      <c r="F986" s="58"/>
      <c r="G986" s="59"/>
    </row>
    <row r="987" spans="1:53" ht="15">
      <c r="A987" s="48">
        <v>114</v>
      </c>
      <c r="B987" s="49" t="s">
        <v>849</v>
      </c>
      <c r="C987" s="50" t="s">
        <v>850</v>
      </c>
      <c r="D987" s="51" t="s">
        <v>206</v>
      </c>
      <c r="E987" s="52">
        <v>345.6775</v>
      </c>
      <c r="F987" s="697"/>
      <c r="G987" s="53">
        <f>E987*F987</f>
        <v>0</v>
      </c>
      <c r="AB987" s="54">
        <v>1</v>
      </c>
      <c r="AC987" s="54">
        <v>1</v>
      </c>
      <c r="BA987" s="15">
        <v>0.0577</v>
      </c>
    </row>
    <row r="988" spans="1:7" ht="15">
      <c r="A988" s="55"/>
      <c r="B988" s="56"/>
      <c r="C988" s="867" t="s">
        <v>389</v>
      </c>
      <c r="D988" s="868"/>
      <c r="E988" s="57">
        <v>0</v>
      </c>
      <c r="F988" s="58"/>
      <c r="G988" s="59"/>
    </row>
    <row r="989" spans="1:7" ht="15">
      <c r="A989" s="55"/>
      <c r="B989" s="56"/>
      <c r="C989" s="867" t="s">
        <v>851</v>
      </c>
      <c r="D989" s="868"/>
      <c r="E989" s="57">
        <v>5.1955</v>
      </c>
      <c r="F989" s="58"/>
      <c r="G989" s="59"/>
    </row>
    <row r="990" spans="1:7" ht="15">
      <c r="A990" s="55"/>
      <c r="B990" s="56"/>
      <c r="C990" s="867" t="s">
        <v>393</v>
      </c>
      <c r="D990" s="868"/>
      <c r="E990" s="57">
        <v>0</v>
      </c>
      <c r="F990" s="58"/>
      <c r="G990" s="59"/>
    </row>
    <row r="991" spans="1:7" ht="15">
      <c r="A991" s="55"/>
      <c r="B991" s="56"/>
      <c r="C991" s="867" t="s">
        <v>572</v>
      </c>
      <c r="D991" s="868"/>
      <c r="E991" s="57">
        <v>0</v>
      </c>
      <c r="F991" s="58"/>
      <c r="G991" s="59"/>
    </row>
    <row r="992" spans="1:7" ht="15">
      <c r="A992" s="55"/>
      <c r="B992" s="56"/>
      <c r="C992" s="867" t="s">
        <v>852</v>
      </c>
      <c r="D992" s="868"/>
      <c r="E992" s="57">
        <v>295.68</v>
      </c>
      <c r="F992" s="58"/>
      <c r="G992" s="59"/>
    </row>
    <row r="993" spans="1:7" ht="15">
      <c r="A993" s="55"/>
      <c r="B993" s="56"/>
      <c r="C993" s="867" t="s">
        <v>853</v>
      </c>
      <c r="D993" s="868"/>
      <c r="E993" s="57">
        <v>38.616</v>
      </c>
      <c r="F993" s="58"/>
      <c r="G993" s="59"/>
    </row>
    <row r="994" spans="1:7" ht="15">
      <c r="A994" s="55"/>
      <c r="B994" s="56"/>
      <c r="C994" s="867" t="s">
        <v>854</v>
      </c>
      <c r="D994" s="868"/>
      <c r="E994" s="57">
        <v>-1.474</v>
      </c>
      <c r="F994" s="58"/>
      <c r="G994" s="59"/>
    </row>
    <row r="995" spans="1:7" ht="15">
      <c r="A995" s="55"/>
      <c r="B995" s="56"/>
      <c r="C995" s="867" t="s">
        <v>846</v>
      </c>
      <c r="D995" s="868"/>
      <c r="E995" s="57">
        <v>0</v>
      </c>
      <c r="F995" s="58"/>
      <c r="G995" s="59"/>
    </row>
    <row r="996" spans="1:7" ht="15">
      <c r="A996" s="55"/>
      <c r="B996" s="56"/>
      <c r="C996" s="867" t="s">
        <v>855</v>
      </c>
      <c r="D996" s="868"/>
      <c r="E996" s="57">
        <v>4.96</v>
      </c>
      <c r="F996" s="58"/>
      <c r="G996" s="59"/>
    </row>
    <row r="997" spans="1:7" ht="15">
      <c r="A997" s="55"/>
      <c r="B997" s="56"/>
      <c r="C997" s="867" t="s">
        <v>856</v>
      </c>
      <c r="D997" s="868"/>
      <c r="E997" s="57">
        <v>2.7</v>
      </c>
      <c r="F997" s="58"/>
      <c r="G997" s="59"/>
    </row>
    <row r="998" spans="1:53" ht="15">
      <c r="A998" s="48">
        <v>115</v>
      </c>
      <c r="B998" s="49" t="s">
        <v>857</v>
      </c>
      <c r="C998" s="50" t="s">
        <v>858</v>
      </c>
      <c r="D998" s="51" t="s">
        <v>206</v>
      </c>
      <c r="E998" s="52">
        <v>345.6775</v>
      </c>
      <c r="F998" s="697"/>
      <c r="G998" s="53">
        <f>E998*F998</f>
        <v>0</v>
      </c>
      <c r="AB998" s="54">
        <v>1</v>
      </c>
      <c r="AC998" s="54">
        <v>1</v>
      </c>
      <c r="BA998" s="15">
        <v>0</v>
      </c>
    </row>
    <row r="999" spans="1:7" ht="15">
      <c r="A999" s="55"/>
      <c r="B999" s="56"/>
      <c r="C999" s="867" t="s">
        <v>859</v>
      </c>
      <c r="D999" s="868"/>
      <c r="E999" s="57">
        <v>345.6775</v>
      </c>
      <c r="F999" s="58"/>
      <c r="G999" s="59"/>
    </row>
    <row r="1000" spans="1:53" ht="15">
      <c r="A1000" s="48">
        <v>116</v>
      </c>
      <c r="B1000" s="49" t="s">
        <v>860</v>
      </c>
      <c r="C1000" s="50" t="s">
        <v>861</v>
      </c>
      <c r="D1000" s="51" t="s">
        <v>206</v>
      </c>
      <c r="E1000" s="52">
        <v>1.6552</v>
      </c>
      <c r="F1000" s="697"/>
      <c r="G1000" s="53">
        <f>E1000*F1000</f>
        <v>0</v>
      </c>
      <c r="AB1000" s="54">
        <v>1</v>
      </c>
      <c r="AC1000" s="54">
        <v>1</v>
      </c>
      <c r="BA1000" s="15">
        <v>0.00535</v>
      </c>
    </row>
    <row r="1001" spans="1:7" ht="15">
      <c r="A1001" s="55"/>
      <c r="B1001" s="56"/>
      <c r="C1001" s="867" t="s">
        <v>389</v>
      </c>
      <c r="D1001" s="868"/>
      <c r="E1001" s="57">
        <v>0</v>
      </c>
      <c r="F1001" s="58"/>
      <c r="G1001" s="59"/>
    </row>
    <row r="1002" spans="1:7" ht="15">
      <c r="A1002" s="55"/>
      <c r="B1002" s="56"/>
      <c r="C1002" s="867" t="s">
        <v>862</v>
      </c>
      <c r="D1002" s="868"/>
      <c r="E1002" s="57">
        <v>1.6552</v>
      </c>
      <c r="F1002" s="58"/>
      <c r="G1002" s="59"/>
    </row>
    <row r="1003" spans="1:53" ht="15">
      <c r="A1003" s="48">
        <v>117</v>
      </c>
      <c r="B1003" s="49" t="s">
        <v>863</v>
      </c>
      <c r="C1003" s="50" t="s">
        <v>864</v>
      </c>
      <c r="D1003" s="51" t="s">
        <v>206</v>
      </c>
      <c r="E1003" s="52">
        <v>1.6552</v>
      </c>
      <c r="F1003" s="697"/>
      <c r="G1003" s="53">
        <f>E1003*F1003</f>
        <v>0</v>
      </c>
      <c r="AB1003" s="54">
        <v>1</v>
      </c>
      <c r="AC1003" s="54">
        <v>1</v>
      </c>
      <c r="BA1003" s="15">
        <v>0</v>
      </c>
    </row>
    <row r="1004" spans="1:7" ht="15">
      <c r="A1004" s="55"/>
      <c r="B1004" s="56"/>
      <c r="C1004" s="867" t="s">
        <v>865</v>
      </c>
      <c r="D1004" s="868"/>
      <c r="E1004" s="57">
        <v>1.6552</v>
      </c>
      <c r="F1004" s="58"/>
      <c r="G1004" s="59"/>
    </row>
    <row r="1005" spans="1:53" ht="15">
      <c r="A1005" s="48">
        <v>118</v>
      </c>
      <c r="B1005" s="49" t="s">
        <v>866</v>
      </c>
      <c r="C1005" s="50" t="s">
        <v>867</v>
      </c>
      <c r="D1005" s="51" t="s">
        <v>206</v>
      </c>
      <c r="E1005" s="52">
        <v>51.9067</v>
      </c>
      <c r="F1005" s="697"/>
      <c r="G1005" s="53">
        <f>E1005*F1005</f>
        <v>0</v>
      </c>
      <c r="AB1005" s="54">
        <v>1</v>
      </c>
      <c r="AC1005" s="54">
        <v>1</v>
      </c>
      <c r="BA1005" s="15">
        <v>0.0086</v>
      </c>
    </row>
    <row r="1006" spans="1:7" ht="15">
      <c r="A1006" s="55"/>
      <c r="B1006" s="56"/>
      <c r="C1006" s="867" t="s">
        <v>393</v>
      </c>
      <c r="D1006" s="868"/>
      <c r="E1006" s="57">
        <v>0</v>
      </c>
      <c r="F1006" s="58"/>
      <c r="G1006" s="59"/>
    </row>
    <row r="1007" spans="1:7" ht="15">
      <c r="A1007" s="55"/>
      <c r="B1007" s="56"/>
      <c r="C1007" s="867" t="s">
        <v>572</v>
      </c>
      <c r="D1007" s="868"/>
      <c r="E1007" s="57">
        <v>0</v>
      </c>
      <c r="F1007" s="58"/>
      <c r="G1007" s="59"/>
    </row>
    <row r="1008" spans="1:7" ht="15">
      <c r="A1008" s="55"/>
      <c r="B1008" s="56"/>
      <c r="C1008" s="867" t="s">
        <v>868</v>
      </c>
      <c r="D1008" s="868"/>
      <c r="E1008" s="57">
        <v>49.28</v>
      </c>
      <c r="F1008" s="58"/>
      <c r="G1008" s="59"/>
    </row>
    <row r="1009" spans="1:7" ht="15">
      <c r="A1009" s="55"/>
      <c r="B1009" s="56"/>
      <c r="C1009" s="867" t="s">
        <v>869</v>
      </c>
      <c r="D1009" s="868"/>
      <c r="E1009" s="57">
        <v>-1.5353</v>
      </c>
      <c r="F1009" s="58"/>
      <c r="G1009" s="59"/>
    </row>
    <row r="1010" spans="1:7" ht="15">
      <c r="A1010" s="55"/>
      <c r="B1010" s="56"/>
      <c r="C1010" s="867" t="s">
        <v>870</v>
      </c>
      <c r="D1010" s="868"/>
      <c r="E1010" s="57">
        <v>4.162</v>
      </c>
      <c r="F1010" s="58"/>
      <c r="G1010" s="59"/>
    </row>
    <row r="1011" spans="1:53" ht="15">
      <c r="A1011" s="48">
        <v>119</v>
      </c>
      <c r="B1011" s="49" t="s">
        <v>871</v>
      </c>
      <c r="C1011" s="50" t="s">
        <v>872</v>
      </c>
      <c r="D1011" s="51" t="s">
        <v>206</v>
      </c>
      <c r="E1011" s="52">
        <v>51.9067</v>
      </c>
      <c r="F1011" s="697"/>
      <c r="G1011" s="53">
        <f>E1011*F1011</f>
        <v>0</v>
      </c>
      <c r="AB1011" s="54">
        <v>1</v>
      </c>
      <c r="AC1011" s="54">
        <v>1</v>
      </c>
      <c r="BA1011" s="15">
        <v>0</v>
      </c>
    </row>
    <row r="1012" spans="1:7" ht="15">
      <c r="A1012" s="55"/>
      <c r="B1012" s="56"/>
      <c r="C1012" s="867" t="s">
        <v>873</v>
      </c>
      <c r="D1012" s="868"/>
      <c r="E1012" s="57">
        <v>51.9067</v>
      </c>
      <c r="F1012" s="58"/>
      <c r="G1012" s="59"/>
    </row>
    <row r="1013" spans="1:53" ht="22.5">
      <c r="A1013" s="48">
        <v>120</v>
      </c>
      <c r="B1013" s="776" t="s">
        <v>5766</v>
      </c>
      <c r="C1013" s="777" t="s">
        <v>5763</v>
      </c>
      <c r="D1013" s="51" t="s">
        <v>206</v>
      </c>
      <c r="E1013" s="52">
        <v>51.9067</v>
      </c>
      <c r="F1013" s="697"/>
      <c r="G1013" s="53">
        <f>E1013*F1013</f>
        <v>0</v>
      </c>
      <c r="AB1013" s="54">
        <v>1</v>
      </c>
      <c r="AC1013" s="54">
        <v>1</v>
      </c>
      <c r="BA1013" s="15">
        <v>0.0051</v>
      </c>
    </row>
    <row r="1014" spans="1:7" ht="15">
      <c r="A1014" s="55"/>
      <c r="B1014" s="56"/>
      <c r="C1014" s="867" t="s">
        <v>393</v>
      </c>
      <c r="D1014" s="868"/>
      <c r="E1014" s="57">
        <v>0</v>
      </c>
      <c r="F1014" s="58"/>
      <c r="G1014" s="59"/>
    </row>
    <row r="1015" spans="1:7" ht="15">
      <c r="A1015" s="55"/>
      <c r="B1015" s="56"/>
      <c r="C1015" s="867" t="s">
        <v>572</v>
      </c>
      <c r="D1015" s="868"/>
      <c r="E1015" s="57">
        <v>0</v>
      </c>
      <c r="F1015" s="58"/>
      <c r="G1015" s="59"/>
    </row>
    <row r="1016" spans="1:7" ht="15">
      <c r="A1016" s="55"/>
      <c r="B1016" s="56"/>
      <c r="C1016" s="867" t="s">
        <v>868</v>
      </c>
      <c r="D1016" s="868"/>
      <c r="E1016" s="57">
        <v>49.28</v>
      </c>
      <c r="F1016" s="58"/>
      <c r="G1016" s="59"/>
    </row>
    <row r="1017" spans="1:7" ht="15">
      <c r="A1017" s="55"/>
      <c r="B1017" s="56"/>
      <c r="C1017" s="867" t="s">
        <v>869</v>
      </c>
      <c r="D1017" s="868"/>
      <c r="E1017" s="57">
        <v>-1.5353</v>
      </c>
      <c r="F1017" s="58"/>
      <c r="G1017" s="59"/>
    </row>
    <row r="1018" spans="1:7" ht="15">
      <c r="A1018" s="55"/>
      <c r="B1018" s="56"/>
      <c r="C1018" s="867" t="s">
        <v>870</v>
      </c>
      <c r="D1018" s="868"/>
      <c r="E1018" s="57">
        <v>4.162</v>
      </c>
      <c r="F1018" s="58"/>
      <c r="G1018" s="59"/>
    </row>
    <row r="1019" spans="1:53" ht="22.5">
      <c r="A1019" s="48">
        <v>121</v>
      </c>
      <c r="B1019" s="776" t="s">
        <v>5765</v>
      </c>
      <c r="C1019" s="777" t="s">
        <v>5767</v>
      </c>
      <c r="D1019" s="51" t="s">
        <v>206</v>
      </c>
      <c r="E1019" s="52">
        <v>51.9067</v>
      </c>
      <c r="F1019" s="697"/>
      <c r="G1019" s="53">
        <f>E1019*F1019</f>
        <v>0</v>
      </c>
      <c r="AB1019" s="54">
        <v>1</v>
      </c>
      <c r="AC1019" s="54">
        <v>1</v>
      </c>
      <c r="BA1019" s="15">
        <v>0</v>
      </c>
    </row>
    <row r="1020" spans="1:7" ht="15">
      <c r="A1020" s="55"/>
      <c r="B1020" s="56"/>
      <c r="C1020" s="867" t="s">
        <v>5764</v>
      </c>
      <c r="D1020" s="868"/>
      <c r="E1020" s="57">
        <v>51.9067</v>
      </c>
      <c r="F1020" s="58"/>
      <c r="G1020" s="59"/>
    </row>
    <row r="1021" spans="1:53" ht="15">
      <c r="A1021" s="48">
        <v>122</v>
      </c>
      <c r="B1021" s="49" t="s">
        <v>874</v>
      </c>
      <c r="C1021" s="50" t="s">
        <v>875</v>
      </c>
      <c r="D1021" s="51" t="s">
        <v>75</v>
      </c>
      <c r="E1021" s="52">
        <v>28.0339</v>
      </c>
      <c r="F1021" s="697"/>
      <c r="G1021" s="53">
        <f>E1021*F1021</f>
        <v>0</v>
      </c>
      <c r="AB1021" s="54">
        <v>1</v>
      </c>
      <c r="AC1021" s="54">
        <v>1</v>
      </c>
      <c r="BA1021" s="15">
        <v>2.52511</v>
      </c>
    </row>
    <row r="1022" spans="1:7" ht="15">
      <c r="A1022" s="55"/>
      <c r="B1022" s="56"/>
      <c r="C1022" s="867" t="s">
        <v>395</v>
      </c>
      <c r="D1022" s="868"/>
      <c r="E1022" s="57">
        <v>0</v>
      </c>
      <c r="F1022" s="58"/>
      <c r="G1022" s="59"/>
    </row>
    <row r="1023" spans="1:7" ht="15">
      <c r="A1023" s="55"/>
      <c r="B1023" s="56"/>
      <c r="C1023" s="867" t="s">
        <v>876</v>
      </c>
      <c r="D1023" s="868"/>
      <c r="E1023" s="57">
        <v>20.7687</v>
      </c>
      <c r="F1023" s="58"/>
      <c r="G1023" s="59"/>
    </row>
    <row r="1024" spans="1:7" ht="15">
      <c r="A1024" s="55"/>
      <c r="B1024" s="56"/>
      <c r="C1024" s="867" t="s">
        <v>877</v>
      </c>
      <c r="D1024" s="868"/>
      <c r="E1024" s="57">
        <v>7.2652</v>
      </c>
      <c r="F1024" s="58"/>
      <c r="G1024" s="59"/>
    </row>
    <row r="1025" spans="1:53" ht="15">
      <c r="A1025" s="48">
        <v>123</v>
      </c>
      <c r="B1025" s="49" t="s">
        <v>878</v>
      </c>
      <c r="C1025" s="50" t="s">
        <v>879</v>
      </c>
      <c r="D1025" s="51" t="s">
        <v>206</v>
      </c>
      <c r="E1025" s="52">
        <v>162.189</v>
      </c>
      <c r="F1025" s="697"/>
      <c r="G1025" s="53">
        <f>E1025*F1025</f>
        <v>0</v>
      </c>
      <c r="AB1025" s="54">
        <v>1</v>
      </c>
      <c r="AC1025" s="54">
        <v>1</v>
      </c>
      <c r="BA1025" s="15">
        <v>0.00782</v>
      </c>
    </row>
    <row r="1026" spans="1:7" ht="15">
      <c r="A1026" s="55"/>
      <c r="B1026" s="56"/>
      <c r="C1026" s="867" t="s">
        <v>395</v>
      </c>
      <c r="D1026" s="868"/>
      <c r="E1026" s="57">
        <v>0</v>
      </c>
      <c r="F1026" s="58"/>
      <c r="G1026" s="59"/>
    </row>
    <row r="1027" spans="1:7" ht="15">
      <c r="A1027" s="55"/>
      <c r="B1027" s="56"/>
      <c r="C1027" s="867" t="s">
        <v>880</v>
      </c>
      <c r="D1027" s="868"/>
      <c r="E1027" s="57">
        <v>69.9609</v>
      </c>
      <c r="F1027" s="58"/>
      <c r="G1027" s="59"/>
    </row>
    <row r="1028" spans="1:7" ht="15">
      <c r="A1028" s="55"/>
      <c r="B1028" s="56"/>
      <c r="C1028" s="867" t="s">
        <v>881</v>
      </c>
      <c r="D1028" s="868"/>
      <c r="E1028" s="57">
        <v>43.7931</v>
      </c>
      <c r="F1028" s="58"/>
      <c r="G1028" s="59"/>
    </row>
    <row r="1029" spans="1:7" ht="15">
      <c r="A1029" s="55"/>
      <c r="B1029" s="56"/>
      <c r="C1029" s="867" t="s">
        <v>882</v>
      </c>
      <c r="D1029" s="868"/>
      <c r="E1029" s="57">
        <v>48.435</v>
      </c>
      <c r="F1029" s="58"/>
      <c r="G1029" s="59"/>
    </row>
    <row r="1030" spans="1:53" ht="15">
      <c r="A1030" s="48">
        <v>124</v>
      </c>
      <c r="B1030" s="49" t="s">
        <v>883</v>
      </c>
      <c r="C1030" s="50" t="s">
        <v>884</v>
      </c>
      <c r="D1030" s="51" t="s">
        <v>206</v>
      </c>
      <c r="E1030" s="52">
        <v>162.189</v>
      </c>
      <c r="F1030" s="697"/>
      <c r="G1030" s="53">
        <f>E1030*F1030</f>
        <v>0</v>
      </c>
      <c r="AB1030" s="54">
        <v>1</v>
      </c>
      <c r="AC1030" s="54">
        <v>1</v>
      </c>
      <c r="BA1030" s="15">
        <v>0</v>
      </c>
    </row>
    <row r="1031" spans="1:7" ht="15">
      <c r="A1031" s="55"/>
      <c r="B1031" s="56"/>
      <c r="C1031" s="867" t="s">
        <v>885</v>
      </c>
      <c r="D1031" s="868"/>
      <c r="E1031" s="57">
        <v>162.189</v>
      </c>
      <c r="F1031" s="58"/>
      <c r="G1031" s="59"/>
    </row>
    <row r="1032" spans="1:53" ht="15">
      <c r="A1032" s="48">
        <v>125</v>
      </c>
      <c r="B1032" s="49" t="s">
        <v>886</v>
      </c>
      <c r="C1032" s="50" t="s">
        <v>887</v>
      </c>
      <c r="D1032" s="51" t="s">
        <v>226</v>
      </c>
      <c r="E1032" s="52">
        <v>3</v>
      </c>
      <c r="F1032" s="697"/>
      <c r="G1032" s="53">
        <f>E1032*F1032</f>
        <v>0</v>
      </c>
      <c r="AB1032" s="54">
        <v>1</v>
      </c>
      <c r="AC1032" s="54">
        <v>1</v>
      </c>
      <c r="BA1032" s="15">
        <v>1.01665</v>
      </c>
    </row>
    <row r="1033" spans="1:7" ht="15">
      <c r="A1033" s="55"/>
      <c r="B1033" s="56"/>
      <c r="C1033" s="867" t="s">
        <v>257</v>
      </c>
      <c r="D1033" s="868"/>
      <c r="E1033" s="57">
        <v>0</v>
      </c>
      <c r="F1033" s="58"/>
      <c r="G1033" s="59"/>
    </row>
    <row r="1034" spans="1:7" ht="15">
      <c r="A1034" s="55"/>
      <c r="B1034" s="56"/>
      <c r="C1034" s="867" t="s">
        <v>258</v>
      </c>
      <c r="D1034" s="868"/>
      <c r="E1034" s="57">
        <v>0</v>
      </c>
      <c r="F1034" s="58"/>
      <c r="G1034" s="59"/>
    </row>
    <row r="1035" spans="1:7" ht="15">
      <c r="A1035" s="55"/>
      <c r="B1035" s="56"/>
      <c r="C1035" s="867" t="s">
        <v>888</v>
      </c>
      <c r="D1035" s="868"/>
      <c r="E1035" s="57">
        <v>3</v>
      </c>
      <c r="F1035" s="58"/>
      <c r="G1035" s="59"/>
    </row>
    <row r="1036" spans="1:53" ht="15">
      <c r="A1036" s="48">
        <v>126</v>
      </c>
      <c r="B1036" s="49" t="s">
        <v>889</v>
      </c>
      <c r="C1036" s="50" t="s">
        <v>890</v>
      </c>
      <c r="D1036" s="51" t="s">
        <v>549</v>
      </c>
      <c r="E1036" s="52">
        <v>3</v>
      </c>
      <c r="F1036" s="697"/>
      <c r="G1036" s="53">
        <f>E1036*F1036</f>
        <v>0</v>
      </c>
      <c r="AB1036" s="54">
        <v>1</v>
      </c>
      <c r="AC1036" s="54">
        <v>1</v>
      </c>
      <c r="BA1036" s="15">
        <v>0.03457</v>
      </c>
    </row>
    <row r="1037" spans="1:7" ht="15">
      <c r="A1037" s="55"/>
      <c r="B1037" s="56"/>
      <c r="C1037" s="867" t="s">
        <v>448</v>
      </c>
      <c r="D1037" s="868"/>
      <c r="E1037" s="57">
        <v>0</v>
      </c>
      <c r="F1037" s="58"/>
      <c r="G1037" s="59"/>
    </row>
    <row r="1038" spans="1:7" ht="15">
      <c r="A1038" s="55"/>
      <c r="B1038" s="56"/>
      <c r="C1038" s="867" t="s">
        <v>891</v>
      </c>
      <c r="D1038" s="868"/>
      <c r="E1038" s="57">
        <v>1</v>
      </c>
      <c r="F1038" s="58"/>
      <c r="G1038" s="59"/>
    </row>
    <row r="1039" spans="1:7" ht="15">
      <c r="A1039" s="55"/>
      <c r="B1039" s="56"/>
      <c r="C1039" s="867" t="s">
        <v>892</v>
      </c>
      <c r="D1039" s="868"/>
      <c r="E1039" s="57">
        <v>1</v>
      </c>
      <c r="F1039" s="58"/>
      <c r="G1039" s="59"/>
    </row>
    <row r="1040" spans="1:7" ht="15">
      <c r="A1040" s="55"/>
      <c r="B1040" s="56"/>
      <c r="C1040" s="867" t="s">
        <v>893</v>
      </c>
      <c r="D1040" s="868"/>
      <c r="E1040" s="57">
        <v>1</v>
      </c>
      <c r="F1040" s="58"/>
      <c r="G1040" s="59"/>
    </row>
    <row r="1041" spans="1:53" ht="15">
      <c r="A1041" s="48">
        <v>127</v>
      </c>
      <c r="B1041" s="49" t="s">
        <v>894</v>
      </c>
      <c r="C1041" s="50" t="s">
        <v>895</v>
      </c>
      <c r="D1041" s="51" t="s">
        <v>549</v>
      </c>
      <c r="E1041" s="52">
        <v>4</v>
      </c>
      <c r="F1041" s="697"/>
      <c r="G1041" s="53">
        <f>E1041*F1041</f>
        <v>0</v>
      </c>
      <c r="AB1041" s="54">
        <v>1</v>
      </c>
      <c r="AC1041" s="54">
        <v>1</v>
      </c>
      <c r="BA1041" s="15">
        <v>0.08565</v>
      </c>
    </row>
    <row r="1042" spans="1:7" ht="15">
      <c r="A1042" s="55"/>
      <c r="B1042" s="56"/>
      <c r="C1042" s="867" t="s">
        <v>448</v>
      </c>
      <c r="D1042" s="868"/>
      <c r="E1042" s="57">
        <v>0</v>
      </c>
      <c r="F1042" s="58"/>
      <c r="G1042" s="59"/>
    </row>
    <row r="1043" spans="1:7" ht="15">
      <c r="A1043" s="55"/>
      <c r="B1043" s="56"/>
      <c r="C1043" s="867" t="s">
        <v>896</v>
      </c>
      <c r="D1043" s="868"/>
      <c r="E1043" s="57">
        <v>1</v>
      </c>
      <c r="F1043" s="58"/>
      <c r="G1043" s="59"/>
    </row>
    <row r="1044" spans="1:7" ht="15">
      <c r="A1044" s="55"/>
      <c r="B1044" s="56"/>
      <c r="C1044" s="867" t="s">
        <v>897</v>
      </c>
      <c r="D1044" s="868"/>
      <c r="E1044" s="57">
        <v>1</v>
      </c>
      <c r="F1044" s="58"/>
      <c r="G1044" s="59"/>
    </row>
    <row r="1045" spans="1:7" ht="15">
      <c r="A1045" s="55"/>
      <c r="B1045" s="56"/>
      <c r="C1045" s="867" t="s">
        <v>898</v>
      </c>
      <c r="D1045" s="868"/>
      <c r="E1045" s="57">
        <v>1</v>
      </c>
      <c r="F1045" s="58"/>
      <c r="G1045" s="59"/>
    </row>
    <row r="1046" spans="1:7" ht="15">
      <c r="A1046" s="55"/>
      <c r="B1046" s="56"/>
      <c r="C1046" s="867" t="s">
        <v>899</v>
      </c>
      <c r="D1046" s="868"/>
      <c r="E1046" s="57">
        <v>1</v>
      </c>
      <c r="F1046" s="58"/>
      <c r="G1046" s="59"/>
    </row>
    <row r="1047" spans="1:53" ht="22.5">
      <c r="A1047" s="48">
        <v>128</v>
      </c>
      <c r="B1047" s="49" t="s">
        <v>900</v>
      </c>
      <c r="C1047" s="50" t="s">
        <v>901</v>
      </c>
      <c r="D1047" s="51" t="s">
        <v>206</v>
      </c>
      <c r="E1047" s="52">
        <v>20.4658</v>
      </c>
      <c r="F1047" s="697"/>
      <c r="G1047" s="53">
        <f>E1047*F1047</f>
        <v>0</v>
      </c>
      <c r="AB1047" s="54">
        <v>2</v>
      </c>
      <c r="AC1047" s="54">
        <v>1</v>
      </c>
      <c r="BA1047" s="15">
        <v>0.45169</v>
      </c>
    </row>
    <row r="1048" spans="1:7" ht="15">
      <c r="A1048" s="55"/>
      <c r="B1048" s="56"/>
      <c r="C1048" s="867" t="s">
        <v>232</v>
      </c>
      <c r="D1048" s="868"/>
      <c r="E1048" s="57">
        <v>0</v>
      </c>
      <c r="F1048" s="58"/>
      <c r="G1048" s="59"/>
    </row>
    <row r="1049" spans="1:7" ht="15">
      <c r="A1049" s="55"/>
      <c r="B1049" s="56"/>
      <c r="C1049" s="867" t="s">
        <v>902</v>
      </c>
      <c r="D1049" s="868"/>
      <c r="E1049" s="57">
        <v>0</v>
      </c>
      <c r="F1049" s="58"/>
      <c r="G1049" s="59"/>
    </row>
    <row r="1050" spans="1:7" ht="15">
      <c r="A1050" s="55"/>
      <c r="B1050" s="56"/>
      <c r="C1050" s="867" t="s">
        <v>903</v>
      </c>
      <c r="D1050" s="868"/>
      <c r="E1050" s="57">
        <v>2.8048</v>
      </c>
      <c r="F1050" s="58"/>
      <c r="G1050" s="59"/>
    </row>
    <row r="1051" spans="1:7" ht="15">
      <c r="A1051" s="55"/>
      <c r="B1051" s="56"/>
      <c r="C1051" s="867" t="s">
        <v>904</v>
      </c>
      <c r="D1051" s="868"/>
      <c r="E1051" s="57">
        <v>10.877</v>
      </c>
      <c r="F1051" s="58"/>
      <c r="G1051" s="59"/>
    </row>
    <row r="1052" spans="1:7" ht="15">
      <c r="A1052" s="55"/>
      <c r="B1052" s="56"/>
      <c r="C1052" s="867" t="s">
        <v>905</v>
      </c>
      <c r="D1052" s="868"/>
      <c r="E1052" s="57">
        <v>6.784</v>
      </c>
      <c r="F1052" s="58"/>
      <c r="G1052" s="59"/>
    </row>
    <row r="1053" spans="1:53" ht="22.5">
      <c r="A1053" s="48">
        <v>129</v>
      </c>
      <c r="B1053" s="49" t="s">
        <v>906</v>
      </c>
      <c r="C1053" s="50" t="s">
        <v>907</v>
      </c>
      <c r="D1053" s="51" t="s">
        <v>222</v>
      </c>
      <c r="E1053" s="52">
        <v>14</v>
      </c>
      <c r="F1053" s="697"/>
      <c r="G1053" s="53">
        <f>E1053*F1053</f>
        <v>0</v>
      </c>
      <c r="AB1053" s="54">
        <v>12</v>
      </c>
      <c r="AC1053" s="54">
        <v>0</v>
      </c>
      <c r="BA1053" s="15">
        <v>0</v>
      </c>
    </row>
    <row r="1054" spans="1:7" ht="15">
      <c r="A1054" s="55"/>
      <c r="B1054" s="56"/>
      <c r="C1054" s="867" t="s">
        <v>908</v>
      </c>
      <c r="D1054" s="868"/>
      <c r="E1054" s="57">
        <v>14</v>
      </c>
      <c r="F1054" s="58"/>
      <c r="G1054" s="59"/>
    </row>
    <row r="1055" spans="1:53" ht="22.5">
      <c r="A1055" s="48">
        <v>130</v>
      </c>
      <c r="B1055" s="49" t="s">
        <v>909</v>
      </c>
      <c r="C1055" s="50" t="s">
        <v>910</v>
      </c>
      <c r="D1055" s="51" t="s">
        <v>222</v>
      </c>
      <c r="E1055" s="52">
        <v>1.01</v>
      </c>
      <c r="F1055" s="697"/>
      <c r="G1055" s="53">
        <f>E1055*F1055</f>
        <v>0</v>
      </c>
      <c r="AB1055" s="54">
        <v>12</v>
      </c>
      <c r="AC1055" s="54">
        <v>0</v>
      </c>
      <c r="BA1055" s="15">
        <v>3.5</v>
      </c>
    </row>
    <row r="1056" spans="1:7" ht="15">
      <c r="A1056" s="55"/>
      <c r="B1056" s="56"/>
      <c r="C1056" s="867" t="s">
        <v>911</v>
      </c>
      <c r="D1056" s="868"/>
      <c r="E1056" s="57">
        <v>0</v>
      </c>
      <c r="F1056" s="58"/>
      <c r="G1056" s="59"/>
    </row>
    <row r="1057" spans="1:7" ht="15">
      <c r="A1057" s="55"/>
      <c r="B1057" s="56"/>
      <c r="C1057" s="867" t="s">
        <v>448</v>
      </c>
      <c r="D1057" s="868"/>
      <c r="E1057" s="57">
        <v>0</v>
      </c>
      <c r="F1057" s="58"/>
      <c r="G1057" s="59"/>
    </row>
    <row r="1058" spans="1:7" ht="15">
      <c r="A1058" s="55"/>
      <c r="B1058" s="56"/>
      <c r="C1058" s="867" t="s">
        <v>912</v>
      </c>
      <c r="D1058" s="868"/>
      <c r="E1058" s="57">
        <v>1.01</v>
      </c>
      <c r="F1058" s="58"/>
      <c r="G1058" s="59"/>
    </row>
    <row r="1059" spans="1:53" ht="22.5">
      <c r="A1059" s="48">
        <v>131</v>
      </c>
      <c r="B1059" s="49" t="s">
        <v>913</v>
      </c>
      <c r="C1059" s="50" t="s">
        <v>914</v>
      </c>
      <c r="D1059" s="51" t="s">
        <v>222</v>
      </c>
      <c r="E1059" s="52">
        <v>1.01</v>
      </c>
      <c r="F1059" s="697"/>
      <c r="G1059" s="53">
        <f>E1059*F1059</f>
        <v>0</v>
      </c>
      <c r="AB1059" s="54">
        <v>12</v>
      </c>
      <c r="AC1059" s="54">
        <v>0</v>
      </c>
      <c r="BA1059" s="15">
        <v>1.75</v>
      </c>
    </row>
    <row r="1060" spans="1:7" ht="15">
      <c r="A1060" s="55"/>
      <c r="B1060" s="56"/>
      <c r="C1060" s="867" t="s">
        <v>911</v>
      </c>
      <c r="D1060" s="868"/>
      <c r="E1060" s="57">
        <v>0</v>
      </c>
      <c r="F1060" s="58"/>
      <c r="G1060" s="59"/>
    </row>
    <row r="1061" spans="1:7" ht="15">
      <c r="A1061" s="55"/>
      <c r="B1061" s="56"/>
      <c r="C1061" s="867" t="s">
        <v>448</v>
      </c>
      <c r="D1061" s="868"/>
      <c r="E1061" s="57">
        <v>0</v>
      </c>
      <c r="F1061" s="58"/>
      <c r="G1061" s="59"/>
    </row>
    <row r="1062" spans="1:7" ht="15">
      <c r="A1062" s="55"/>
      <c r="B1062" s="56"/>
      <c r="C1062" s="867" t="s">
        <v>915</v>
      </c>
      <c r="D1062" s="868"/>
      <c r="E1062" s="57">
        <v>1.01</v>
      </c>
      <c r="F1062" s="58"/>
      <c r="G1062" s="59"/>
    </row>
    <row r="1063" spans="1:53" ht="22.5">
      <c r="A1063" s="48">
        <v>132</v>
      </c>
      <c r="B1063" s="49" t="s">
        <v>916</v>
      </c>
      <c r="C1063" s="50" t="s">
        <v>917</v>
      </c>
      <c r="D1063" s="51" t="s">
        <v>222</v>
      </c>
      <c r="E1063" s="52">
        <v>1.01</v>
      </c>
      <c r="F1063" s="697"/>
      <c r="G1063" s="53">
        <f>E1063*F1063</f>
        <v>0</v>
      </c>
      <c r="AB1063" s="54">
        <v>12</v>
      </c>
      <c r="AC1063" s="54">
        <v>0</v>
      </c>
      <c r="BA1063" s="15">
        <v>2.743</v>
      </c>
    </row>
    <row r="1064" spans="1:7" ht="15">
      <c r="A1064" s="55"/>
      <c r="B1064" s="56"/>
      <c r="C1064" s="867" t="s">
        <v>911</v>
      </c>
      <c r="D1064" s="868"/>
      <c r="E1064" s="57">
        <v>0</v>
      </c>
      <c r="F1064" s="58"/>
      <c r="G1064" s="59"/>
    </row>
    <row r="1065" spans="1:7" ht="15">
      <c r="A1065" s="55"/>
      <c r="B1065" s="56"/>
      <c r="C1065" s="867" t="s">
        <v>448</v>
      </c>
      <c r="D1065" s="868"/>
      <c r="E1065" s="57">
        <v>0</v>
      </c>
      <c r="F1065" s="58"/>
      <c r="G1065" s="59"/>
    </row>
    <row r="1066" spans="1:7" ht="15">
      <c r="A1066" s="55"/>
      <c r="B1066" s="56"/>
      <c r="C1066" s="867" t="s">
        <v>918</v>
      </c>
      <c r="D1066" s="868"/>
      <c r="E1066" s="57">
        <v>1.01</v>
      </c>
      <c r="F1066" s="58"/>
      <c r="G1066" s="59"/>
    </row>
    <row r="1067" spans="1:53" ht="22.5">
      <c r="A1067" s="48">
        <v>133</v>
      </c>
      <c r="B1067" s="49" t="s">
        <v>919</v>
      </c>
      <c r="C1067" s="50" t="s">
        <v>920</v>
      </c>
      <c r="D1067" s="51" t="s">
        <v>222</v>
      </c>
      <c r="E1067" s="52">
        <v>1.01</v>
      </c>
      <c r="F1067" s="697"/>
      <c r="G1067" s="53">
        <f>E1067*F1067</f>
        <v>0</v>
      </c>
      <c r="AB1067" s="54">
        <v>12</v>
      </c>
      <c r="AC1067" s="54">
        <v>0</v>
      </c>
      <c r="BA1067" s="15">
        <v>2.966</v>
      </c>
    </row>
    <row r="1068" spans="1:7" ht="15">
      <c r="A1068" s="55"/>
      <c r="B1068" s="56"/>
      <c r="C1068" s="867" t="s">
        <v>911</v>
      </c>
      <c r="D1068" s="868"/>
      <c r="E1068" s="57">
        <v>0</v>
      </c>
      <c r="F1068" s="58"/>
      <c r="G1068" s="59"/>
    </row>
    <row r="1069" spans="1:7" ht="15">
      <c r="A1069" s="55"/>
      <c r="B1069" s="56"/>
      <c r="C1069" s="867" t="s">
        <v>448</v>
      </c>
      <c r="D1069" s="868"/>
      <c r="E1069" s="57">
        <v>0</v>
      </c>
      <c r="F1069" s="58"/>
      <c r="G1069" s="59"/>
    </row>
    <row r="1070" spans="1:7" ht="15">
      <c r="A1070" s="55"/>
      <c r="B1070" s="56"/>
      <c r="C1070" s="867" t="s">
        <v>921</v>
      </c>
      <c r="D1070" s="868"/>
      <c r="E1070" s="57">
        <v>1.01</v>
      </c>
      <c r="F1070" s="58"/>
      <c r="G1070" s="59"/>
    </row>
    <row r="1071" spans="1:53" ht="22.5">
      <c r="A1071" s="48">
        <v>134</v>
      </c>
      <c r="B1071" s="49" t="s">
        <v>922</v>
      </c>
      <c r="C1071" s="50" t="s">
        <v>923</v>
      </c>
      <c r="D1071" s="51" t="s">
        <v>222</v>
      </c>
      <c r="E1071" s="52">
        <v>1.01</v>
      </c>
      <c r="F1071" s="697"/>
      <c r="G1071" s="53">
        <f>E1071*F1071</f>
        <v>0</v>
      </c>
      <c r="AB1071" s="54">
        <v>12</v>
      </c>
      <c r="AC1071" s="54">
        <v>0</v>
      </c>
      <c r="BA1071" s="15">
        <v>3.1</v>
      </c>
    </row>
    <row r="1072" spans="1:7" ht="15">
      <c r="A1072" s="55"/>
      <c r="B1072" s="56"/>
      <c r="C1072" s="867" t="s">
        <v>911</v>
      </c>
      <c r="D1072" s="868"/>
      <c r="E1072" s="57">
        <v>0</v>
      </c>
      <c r="F1072" s="58"/>
      <c r="G1072" s="59"/>
    </row>
    <row r="1073" spans="1:7" ht="15">
      <c r="A1073" s="55"/>
      <c r="B1073" s="56"/>
      <c r="C1073" s="867" t="s">
        <v>448</v>
      </c>
      <c r="D1073" s="868"/>
      <c r="E1073" s="57">
        <v>0</v>
      </c>
      <c r="F1073" s="58"/>
      <c r="G1073" s="59"/>
    </row>
    <row r="1074" spans="1:7" ht="15">
      <c r="A1074" s="55"/>
      <c r="B1074" s="56"/>
      <c r="C1074" s="867" t="s">
        <v>924</v>
      </c>
      <c r="D1074" s="868"/>
      <c r="E1074" s="57">
        <v>1.01</v>
      </c>
      <c r="F1074" s="58"/>
      <c r="G1074" s="59"/>
    </row>
    <row r="1075" spans="1:53" ht="22.5">
      <c r="A1075" s="48">
        <v>135</v>
      </c>
      <c r="B1075" s="49" t="s">
        <v>925</v>
      </c>
      <c r="C1075" s="50" t="s">
        <v>926</v>
      </c>
      <c r="D1075" s="51" t="s">
        <v>222</v>
      </c>
      <c r="E1075" s="52">
        <v>1.01</v>
      </c>
      <c r="F1075" s="697"/>
      <c r="G1075" s="53">
        <f>E1075*F1075</f>
        <v>0</v>
      </c>
      <c r="AB1075" s="54">
        <v>12</v>
      </c>
      <c r="AC1075" s="54">
        <v>0</v>
      </c>
      <c r="BA1075" s="15">
        <v>1.525</v>
      </c>
    </row>
    <row r="1076" spans="1:7" ht="15">
      <c r="A1076" s="55"/>
      <c r="B1076" s="56"/>
      <c r="C1076" s="867" t="s">
        <v>911</v>
      </c>
      <c r="D1076" s="868"/>
      <c r="E1076" s="57">
        <v>0</v>
      </c>
      <c r="F1076" s="58"/>
      <c r="G1076" s="59"/>
    </row>
    <row r="1077" spans="1:7" ht="15">
      <c r="A1077" s="55"/>
      <c r="B1077" s="56"/>
      <c r="C1077" s="867" t="s">
        <v>448</v>
      </c>
      <c r="D1077" s="868"/>
      <c r="E1077" s="57">
        <v>0</v>
      </c>
      <c r="F1077" s="58"/>
      <c r="G1077" s="59"/>
    </row>
    <row r="1078" spans="1:7" ht="15">
      <c r="A1078" s="55"/>
      <c r="B1078" s="56"/>
      <c r="C1078" s="867" t="s">
        <v>927</v>
      </c>
      <c r="D1078" s="868"/>
      <c r="E1078" s="57">
        <v>1.01</v>
      </c>
      <c r="F1078" s="58"/>
      <c r="G1078" s="59"/>
    </row>
    <row r="1079" spans="1:53" ht="22.5">
      <c r="A1079" s="48">
        <v>136</v>
      </c>
      <c r="B1079" s="49" t="s">
        <v>928</v>
      </c>
      <c r="C1079" s="50" t="s">
        <v>929</v>
      </c>
      <c r="D1079" s="51" t="s">
        <v>222</v>
      </c>
      <c r="E1079" s="52">
        <v>1.01</v>
      </c>
      <c r="F1079" s="697"/>
      <c r="G1079" s="53">
        <f>E1079*F1079</f>
        <v>0</v>
      </c>
      <c r="AB1079" s="54">
        <v>12</v>
      </c>
      <c r="AC1079" s="54">
        <v>0</v>
      </c>
      <c r="BA1079" s="15">
        <v>0.91</v>
      </c>
    </row>
    <row r="1080" spans="1:7" ht="15">
      <c r="A1080" s="55"/>
      <c r="B1080" s="56"/>
      <c r="C1080" s="867" t="s">
        <v>911</v>
      </c>
      <c r="D1080" s="868"/>
      <c r="E1080" s="57">
        <v>0</v>
      </c>
      <c r="F1080" s="58"/>
      <c r="G1080" s="59"/>
    </row>
    <row r="1081" spans="1:7" ht="15">
      <c r="A1081" s="55"/>
      <c r="B1081" s="56"/>
      <c r="C1081" s="867" t="s">
        <v>393</v>
      </c>
      <c r="D1081" s="868"/>
      <c r="E1081" s="57">
        <v>0</v>
      </c>
      <c r="F1081" s="58"/>
      <c r="G1081" s="59"/>
    </row>
    <row r="1082" spans="1:7" ht="15">
      <c r="A1082" s="55"/>
      <c r="B1082" s="56"/>
      <c r="C1082" s="867" t="s">
        <v>930</v>
      </c>
      <c r="D1082" s="868"/>
      <c r="E1082" s="57">
        <v>1.01</v>
      </c>
      <c r="F1082" s="58"/>
      <c r="G1082" s="59"/>
    </row>
    <row r="1083" spans="1:7" ht="15">
      <c r="A1083" s="34"/>
      <c r="B1083" s="35" t="s">
        <v>19</v>
      </c>
      <c r="C1083" s="36" t="str">
        <f>CONCATENATE(B783," ",C783)</f>
        <v>4 Vodorovné konstrukce</v>
      </c>
      <c r="D1083" s="37"/>
      <c r="E1083" s="38"/>
      <c r="F1083" s="39"/>
      <c r="G1083" s="40">
        <f>SUM(G783:G1082)</f>
        <v>0</v>
      </c>
    </row>
    <row r="1084" spans="1:7" ht="15">
      <c r="A1084" s="41" t="s">
        <v>21</v>
      </c>
      <c r="B1084" s="42" t="s">
        <v>931</v>
      </c>
      <c r="C1084" s="43" t="s">
        <v>932</v>
      </c>
      <c r="D1084" s="44"/>
      <c r="E1084" s="45"/>
      <c r="F1084" s="45"/>
      <c r="G1084" s="46"/>
    </row>
    <row r="1085" spans="1:53" ht="15">
      <c r="A1085" s="48">
        <v>137</v>
      </c>
      <c r="B1085" s="49" t="s">
        <v>933</v>
      </c>
      <c r="C1085" s="50" t="s">
        <v>934</v>
      </c>
      <c r="D1085" s="51" t="s">
        <v>206</v>
      </c>
      <c r="E1085" s="52">
        <v>70.618</v>
      </c>
      <c r="F1085" s="697"/>
      <c r="G1085" s="53">
        <f>E1085*F1085</f>
        <v>0</v>
      </c>
      <c r="AB1085" s="54">
        <v>1</v>
      </c>
      <c r="AC1085" s="54">
        <v>1</v>
      </c>
      <c r="BA1085" s="15">
        <v>0.16192</v>
      </c>
    </row>
    <row r="1086" spans="1:7" ht="15">
      <c r="A1086" s="55"/>
      <c r="B1086" s="56"/>
      <c r="C1086" s="867" t="s">
        <v>242</v>
      </c>
      <c r="D1086" s="868"/>
      <c r="E1086" s="57">
        <v>0</v>
      </c>
      <c r="F1086" s="58"/>
      <c r="G1086" s="59"/>
    </row>
    <row r="1087" spans="1:7" ht="15">
      <c r="A1087" s="55"/>
      <c r="B1087" s="56"/>
      <c r="C1087" s="867" t="s">
        <v>935</v>
      </c>
      <c r="D1087" s="868"/>
      <c r="E1087" s="57">
        <v>70.618</v>
      </c>
      <c r="F1087" s="58"/>
      <c r="G1087" s="59"/>
    </row>
    <row r="1088" spans="1:53" ht="15">
      <c r="A1088" s="48">
        <v>138</v>
      </c>
      <c r="B1088" s="49" t="s">
        <v>936</v>
      </c>
      <c r="C1088" s="50" t="s">
        <v>937</v>
      </c>
      <c r="D1088" s="51" t="s">
        <v>206</v>
      </c>
      <c r="E1088" s="52">
        <v>70.618</v>
      </c>
      <c r="F1088" s="697"/>
      <c r="G1088" s="53">
        <f>E1088*F1088</f>
        <v>0</v>
      </c>
      <c r="AB1088" s="54">
        <v>1</v>
      </c>
      <c r="AC1088" s="54">
        <v>1</v>
      </c>
      <c r="BA1088" s="15">
        <v>0.378</v>
      </c>
    </row>
    <row r="1089" spans="1:7" ht="15">
      <c r="A1089" s="55"/>
      <c r="B1089" s="56"/>
      <c r="C1089" s="867" t="s">
        <v>242</v>
      </c>
      <c r="D1089" s="868"/>
      <c r="E1089" s="57">
        <v>0</v>
      </c>
      <c r="F1089" s="58"/>
      <c r="G1089" s="59"/>
    </row>
    <row r="1090" spans="1:7" ht="15">
      <c r="A1090" s="55"/>
      <c r="B1090" s="56"/>
      <c r="C1090" s="867" t="s">
        <v>935</v>
      </c>
      <c r="D1090" s="868"/>
      <c r="E1090" s="57">
        <v>70.618</v>
      </c>
      <c r="F1090" s="58"/>
      <c r="G1090" s="59"/>
    </row>
    <row r="1091" spans="1:53" ht="15">
      <c r="A1091" s="48">
        <v>139</v>
      </c>
      <c r="B1091" s="49" t="s">
        <v>938</v>
      </c>
      <c r="C1091" s="50" t="s">
        <v>939</v>
      </c>
      <c r="D1091" s="51" t="s">
        <v>206</v>
      </c>
      <c r="E1091" s="52">
        <v>70.618</v>
      </c>
      <c r="F1091" s="697"/>
      <c r="G1091" s="53">
        <f>E1091*F1091</f>
        <v>0</v>
      </c>
      <c r="AB1091" s="54">
        <v>1</v>
      </c>
      <c r="AC1091" s="54">
        <v>1</v>
      </c>
      <c r="BA1091" s="15">
        <v>0.072</v>
      </c>
    </row>
    <row r="1092" spans="1:7" ht="15">
      <c r="A1092" s="55"/>
      <c r="B1092" s="56"/>
      <c r="C1092" s="867" t="s">
        <v>242</v>
      </c>
      <c r="D1092" s="868"/>
      <c r="E1092" s="57">
        <v>0</v>
      </c>
      <c r="F1092" s="58"/>
      <c r="G1092" s="59"/>
    </row>
    <row r="1093" spans="1:7" ht="15">
      <c r="A1093" s="55"/>
      <c r="B1093" s="56"/>
      <c r="C1093" s="867" t="s">
        <v>935</v>
      </c>
      <c r="D1093" s="868"/>
      <c r="E1093" s="57">
        <v>70.618</v>
      </c>
      <c r="F1093" s="58"/>
      <c r="G1093" s="59"/>
    </row>
    <row r="1094" spans="1:53" ht="15">
      <c r="A1094" s="48">
        <v>140</v>
      </c>
      <c r="B1094" s="49" t="s">
        <v>940</v>
      </c>
      <c r="C1094" s="50" t="s">
        <v>941</v>
      </c>
      <c r="D1094" s="51" t="s">
        <v>206</v>
      </c>
      <c r="E1094" s="52">
        <v>71.3242</v>
      </c>
      <c r="F1094" s="697"/>
      <c r="G1094" s="53">
        <f>E1094*F1094</f>
        <v>0</v>
      </c>
      <c r="AB1094" s="54">
        <v>3</v>
      </c>
      <c r="AC1094" s="54">
        <v>1</v>
      </c>
      <c r="BA1094" s="15">
        <v>0.173</v>
      </c>
    </row>
    <row r="1095" spans="1:7" ht="15">
      <c r="A1095" s="55"/>
      <c r="B1095" s="56"/>
      <c r="C1095" s="867" t="s">
        <v>942</v>
      </c>
      <c r="D1095" s="868"/>
      <c r="E1095" s="57">
        <v>71.3242</v>
      </c>
      <c r="F1095" s="58"/>
      <c r="G1095" s="59"/>
    </row>
    <row r="1096" spans="1:7" ht="15">
      <c r="A1096" s="34"/>
      <c r="B1096" s="35" t="s">
        <v>19</v>
      </c>
      <c r="C1096" s="36" t="str">
        <f>CONCATENATE(B1084," ",C1084)</f>
        <v>5 Komunikace</v>
      </c>
      <c r="D1096" s="37"/>
      <c r="E1096" s="38"/>
      <c r="F1096" s="39"/>
      <c r="G1096" s="40">
        <f>SUM(G1084:G1095)</f>
        <v>0</v>
      </c>
    </row>
    <row r="1097" spans="1:7" ht="15">
      <c r="A1097" s="41" t="s">
        <v>21</v>
      </c>
      <c r="B1097" s="42" t="s">
        <v>943</v>
      </c>
      <c r="C1097" s="43" t="s">
        <v>944</v>
      </c>
      <c r="D1097" s="44"/>
      <c r="E1097" s="45"/>
      <c r="F1097" s="45"/>
      <c r="G1097" s="46"/>
    </row>
    <row r="1098" spans="1:104" ht="12.75" customHeight="1">
      <c r="A1098" s="753">
        <v>141</v>
      </c>
      <c r="B1098" s="754" t="s">
        <v>5587</v>
      </c>
      <c r="C1098" s="755" t="s">
        <v>5588</v>
      </c>
      <c r="D1098" s="756" t="s">
        <v>206</v>
      </c>
      <c r="E1098" s="757">
        <v>895.4247</v>
      </c>
      <c r="F1098" s="697"/>
      <c r="G1098" s="758">
        <f>E1098*F1098</f>
        <v>0</v>
      </c>
      <c r="O1098" s="759">
        <v>2</v>
      </c>
      <c r="AA1098" s="15">
        <v>1</v>
      </c>
      <c r="AB1098" s="15">
        <v>1</v>
      </c>
      <c r="AC1098" s="15">
        <v>1</v>
      </c>
      <c r="AZ1098" s="15">
        <v>1</v>
      </c>
      <c r="BA1098" s="15">
        <f>IF(AZ1098=1,G1098,0)</f>
        <v>0</v>
      </c>
      <c r="BB1098" s="15">
        <f>IF(AZ1098=2,G1098,0)</f>
        <v>0</v>
      </c>
      <c r="BC1098" s="15">
        <f>IF(AZ1098=3,G1098,0)</f>
        <v>0</v>
      </c>
      <c r="BD1098" s="15">
        <f>IF(AZ1098=4,G1098,0)</f>
        <v>0</v>
      </c>
      <c r="BE1098" s="15">
        <f>IF(AZ1098=5,G1098,0)</f>
        <v>0</v>
      </c>
      <c r="CA1098" s="54">
        <v>1</v>
      </c>
      <c r="CB1098" s="54">
        <v>1</v>
      </c>
      <c r="CZ1098" s="15">
        <v>4E-05</v>
      </c>
    </row>
    <row r="1099" spans="1:15" ht="12.75" customHeight="1">
      <c r="A1099" s="55"/>
      <c r="B1099" s="56"/>
      <c r="C1099" s="907" t="s">
        <v>5589</v>
      </c>
      <c r="D1099" s="908"/>
      <c r="E1099" s="57">
        <v>883.95</v>
      </c>
      <c r="F1099" s="58"/>
      <c r="G1099" s="760"/>
      <c r="M1099" s="761" t="s">
        <v>5589</v>
      </c>
      <c r="O1099" s="759"/>
    </row>
    <row r="1100" spans="1:15" ht="12.75" customHeight="1">
      <c r="A1100" s="55"/>
      <c r="B1100" s="56"/>
      <c r="C1100" s="883" t="s">
        <v>5590</v>
      </c>
      <c r="D1100" s="889"/>
      <c r="E1100" s="57">
        <v>11.4747</v>
      </c>
      <c r="F1100" s="58"/>
      <c r="G1100" s="760"/>
      <c r="M1100" s="761" t="s">
        <v>5590</v>
      </c>
      <c r="O1100" s="759"/>
    </row>
    <row r="1101" spans="1:53" ht="15">
      <c r="A1101" s="48" t="s">
        <v>5591</v>
      </c>
      <c r="B1101" s="49" t="s">
        <v>945</v>
      </c>
      <c r="C1101" s="50" t="s">
        <v>946</v>
      </c>
      <c r="D1101" s="51" t="s">
        <v>206</v>
      </c>
      <c r="E1101" s="52">
        <v>1315.3726</v>
      </c>
      <c r="F1101" s="697"/>
      <c r="G1101" s="53">
        <f>E1101*F1101</f>
        <v>0</v>
      </c>
      <c r="AB1101" s="54">
        <v>1</v>
      </c>
      <c r="AC1101" s="54">
        <v>1</v>
      </c>
      <c r="BA1101" s="15">
        <v>0.00826</v>
      </c>
    </row>
    <row r="1102" spans="1:7" ht="15">
      <c r="A1102" s="55"/>
      <c r="B1102" s="56"/>
      <c r="C1102" s="867" t="s">
        <v>947</v>
      </c>
      <c r="D1102" s="868"/>
      <c r="E1102" s="57">
        <v>0</v>
      </c>
      <c r="F1102" s="58"/>
      <c r="G1102" s="59"/>
    </row>
    <row r="1103" spans="1:7" ht="15">
      <c r="A1103" s="55"/>
      <c r="B1103" s="56"/>
      <c r="C1103" s="867" t="s">
        <v>389</v>
      </c>
      <c r="D1103" s="868"/>
      <c r="E1103" s="57">
        <v>0</v>
      </c>
      <c r="F1103" s="58"/>
      <c r="G1103" s="59"/>
    </row>
    <row r="1104" spans="1:7" ht="15">
      <c r="A1104" s="55"/>
      <c r="B1104" s="56"/>
      <c r="C1104" s="867" t="s">
        <v>948</v>
      </c>
      <c r="D1104" s="868"/>
      <c r="E1104" s="57">
        <v>965.41</v>
      </c>
      <c r="F1104" s="58"/>
      <c r="G1104" s="59"/>
    </row>
    <row r="1105" spans="1:7" ht="15">
      <c r="A1105" s="55"/>
      <c r="B1105" s="56"/>
      <c r="C1105" s="867" t="s">
        <v>949</v>
      </c>
      <c r="D1105" s="868"/>
      <c r="E1105" s="57">
        <v>119.66</v>
      </c>
      <c r="F1105" s="58"/>
      <c r="G1105" s="59"/>
    </row>
    <row r="1106" spans="1:7" ht="15">
      <c r="A1106" s="55"/>
      <c r="B1106" s="56"/>
      <c r="C1106" s="867" t="s">
        <v>950</v>
      </c>
      <c r="D1106" s="868"/>
      <c r="E1106" s="57">
        <v>14.5</v>
      </c>
      <c r="F1106" s="58"/>
      <c r="G1106" s="59"/>
    </row>
    <row r="1107" spans="1:7" ht="15">
      <c r="A1107" s="55"/>
      <c r="B1107" s="56"/>
      <c r="C1107" s="867" t="s">
        <v>393</v>
      </c>
      <c r="D1107" s="868"/>
      <c r="E1107" s="57">
        <v>0</v>
      </c>
      <c r="F1107" s="58"/>
      <c r="G1107" s="59"/>
    </row>
    <row r="1108" spans="1:7" ht="15">
      <c r="A1108" s="55"/>
      <c r="B1108" s="56"/>
      <c r="C1108" s="867" t="s">
        <v>951</v>
      </c>
      <c r="D1108" s="868"/>
      <c r="E1108" s="57">
        <v>71.0326</v>
      </c>
      <c r="F1108" s="58"/>
      <c r="G1108" s="59"/>
    </row>
    <row r="1109" spans="1:7" ht="15">
      <c r="A1109" s="55"/>
      <c r="B1109" s="56"/>
      <c r="C1109" s="867" t="s">
        <v>952</v>
      </c>
      <c r="D1109" s="868"/>
      <c r="E1109" s="57">
        <v>85.18</v>
      </c>
      <c r="F1109" s="58"/>
      <c r="G1109" s="59"/>
    </row>
    <row r="1110" spans="1:7" ht="15">
      <c r="A1110" s="55"/>
      <c r="B1110" s="56"/>
      <c r="C1110" s="867" t="s">
        <v>953</v>
      </c>
      <c r="D1110" s="868"/>
      <c r="E1110" s="57">
        <v>12.59</v>
      </c>
      <c r="F1110" s="58"/>
      <c r="G1110" s="59"/>
    </row>
    <row r="1111" spans="1:7" ht="15">
      <c r="A1111" s="55"/>
      <c r="B1111" s="56"/>
      <c r="C1111" s="867" t="s">
        <v>395</v>
      </c>
      <c r="D1111" s="868"/>
      <c r="E1111" s="57">
        <v>0</v>
      </c>
      <c r="F1111" s="58"/>
      <c r="G1111" s="59"/>
    </row>
    <row r="1112" spans="1:7" ht="15">
      <c r="A1112" s="55"/>
      <c r="B1112" s="56"/>
      <c r="C1112" s="867" t="s">
        <v>954</v>
      </c>
      <c r="D1112" s="868"/>
      <c r="E1112" s="57">
        <v>47</v>
      </c>
      <c r="F1112" s="58"/>
      <c r="G1112" s="59"/>
    </row>
    <row r="1113" spans="1:53" ht="15">
      <c r="A1113" s="48">
        <v>142</v>
      </c>
      <c r="B1113" s="49" t="s">
        <v>955</v>
      </c>
      <c r="C1113" s="50" t="s">
        <v>956</v>
      </c>
      <c r="D1113" s="51" t="s">
        <v>206</v>
      </c>
      <c r="E1113" s="52">
        <v>247.952</v>
      </c>
      <c r="F1113" s="697"/>
      <c r="G1113" s="53">
        <f>E1113*F1113</f>
        <v>0</v>
      </c>
      <c r="AB1113" s="54">
        <v>1</v>
      </c>
      <c r="AC1113" s="54">
        <v>1</v>
      </c>
      <c r="BA1113" s="15">
        <v>0</v>
      </c>
    </row>
    <row r="1114" spans="1:7" ht="15">
      <c r="A1114" s="55"/>
      <c r="B1114" s="56"/>
      <c r="C1114" s="867" t="s">
        <v>957</v>
      </c>
      <c r="D1114" s="868"/>
      <c r="E1114" s="57">
        <v>247.952</v>
      </c>
      <c r="F1114" s="58"/>
      <c r="G1114" s="59"/>
    </row>
    <row r="1115" spans="1:53" ht="15">
      <c r="A1115" s="48">
        <v>143</v>
      </c>
      <c r="B1115" s="49" t="s">
        <v>958</v>
      </c>
      <c r="C1115" s="50" t="s">
        <v>959</v>
      </c>
      <c r="D1115" s="51" t="s">
        <v>206</v>
      </c>
      <c r="E1115" s="52">
        <v>533.3973</v>
      </c>
      <c r="F1115" s="697"/>
      <c r="G1115" s="53">
        <f>E1115*F1115</f>
        <v>0</v>
      </c>
      <c r="AB1115" s="54">
        <v>1</v>
      </c>
      <c r="AC1115" s="54">
        <v>1</v>
      </c>
      <c r="BA1115" s="15">
        <v>0.01285</v>
      </c>
    </row>
    <row r="1116" spans="1:7" ht="15">
      <c r="A1116" s="55"/>
      <c r="B1116" s="56"/>
      <c r="C1116" s="867" t="s">
        <v>960</v>
      </c>
      <c r="D1116" s="868"/>
      <c r="E1116" s="57">
        <v>0</v>
      </c>
      <c r="F1116" s="58"/>
      <c r="G1116" s="59"/>
    </row>
    <row r="1117" spans="1:7" ht="15">
      <c r="A1117" s="55"/>
      <c r="B1117" s="56"/>
      <c r="C1117" s="867" t="s">
        <v>389</v>
      </c>
      <c r="D1117" s="868"/>
      <c r="E1117" s="57">
        <v>0</v>
      </c>
      <c r="F1117" s="58"/>
      <c r="G1117" s="59"/>
    </row>
    <row r="1118" spans="1:7" ht="15">
      <c r="A1118" s="55"/>
      <c r="B1118" s="56"/>
      <c r="C1118" s="867" t="s">
        <v>961</v>
      </c>
      <c r="D1118" s="868"/>
      <c r="E1118" s="57">
        <v>23.6686</v>
      </c>
      <c r="F1118" s="58"/>
      <c r="G1118" s="59"/>
    </row>
    <row r="1119" spans="1:7" ht="15">
      <c r="A1119" s="55"/>
      <c r="B1119" s="56"/>
      <c r="C1119" s="867" t="s">
        <v>962</v>
      </c>
      <c r="D1119" s="868"/>
      <c r="E1119" s="57">
        <v>20.6592</v>
      </c>
      <c r="F1119" s="58"/>
      <c r="G1119" s="59"/>
    </row>
    <row r="1120" spans="1:7" ht="15">
      <c r="A1120" s="55"/>
      <c r="B1120" s="56"/>
      <c r="C1120" s="867" t="s">
        <v>963</v>
      </c>
      <c r="D1120" s="868"/>
      <c r="E1120" s="57">
        <v>32.99</v>
      </c>
      <c r="F1120" s="58"/>
      <c r="G1120" s="59"/>
    </row>
    <row r="1121" spans="1:7" ht="15">
      <c r="A1121" s="55"/>
      <c r="B1121" s="56"/>
      <c r="C1121" s="867" t="s">
        <v>964</v>
      </c>
      <c r="D1121" s="868"/>
      <c r="E1121" s="57">
        <v>0.625</v>
      </c>
      <c r="F1121" s="58"/>
      <c r="G1121" s="59"/>
    </row>
    <row r="1122" spans="1:7" ht="15">
      <c r="A1122" s="55"/>
      <c r="B1122" s="56"/>
      <c r="C1122" s="867" t="s">
        <v>965</v>
      </c>
      <c r="D1122" s="868"/>
      <c r="E1122" s="57">
        <v>33.256</v>
      </c>
      <c r="F1122" s="58"/>
      <c r="G1122" s="59"/>
    </row>
    <row r="1123" spans="1:7" ht="15">
      <c r="A1123" s="55"/>
      <c r="B1123" s="56"/>
      <c r="C1123" s="867" t="s">
        <v>966</v>
      </c>
      <c r="D1123" s="868"/>
      <c r="E1123" s="57">
        <v>46.573</v>
      </c>
      <c r="F1123" s="58"/>
      <c r="G1123" s="59"/>
    </row>
    <row r="1124" spans="1:7" ht="15">
      <c r="A1124" s="55"/>
      <c r="B1124" s="56"/>
      <c r="C1124" s="867" t="s">
        <v>967</v>
      </c>
      <c r="D1124" s="868"/>
      <c r="E1124" s="57">
        <v>1.175</v>
      </c>
      <c r="F1124" s="58"/>
      <c r="G1124" s="59"/>
    </row>
    <row r="1125" spans="1:7" ht="15">
      <c r="A1125" s="55"/>
      <c r="B1125" s="56"/>
      <c r="C1125" s="867" t="s">
        <v>968</v>
      </c>
      <c r="D1125" s="868"/>
      <c r="E1125" s="57">
        <v>56.5365</v>
      </c>
      <c r="F1125" s="58"/>
      <c r="G1125" s="59"/>
    </row>
    <row r="1126" spans="1:7" ht="15">
      <c r="A1126" s="55"/>
      <c r="B1126" s="56"/>
      <c r="C1126" s="867" t="s">
        <v>969</v>
      </c>
      <c r="D1126" s="868"/>
      <c r="E1126" s="57">
        <v>0.5875</v>
      </c>
      <c r="F1126" s="58"/>
      <c r="G1126" s="59"/>
    </row>
    <row r="1127" spans="1:7" ht="15">
      <c r="A1127" s="55"/>
      <c r="B1127" s="56"/>
      <c r="C1127" s="867" t="s">
        <v>970</v>
      </c>
      <c r="D1127" s="868"/>
      <c r="E1127" s="57">
        <v>56.5085</v>
      </c>
      <c r="F1127" s="58"/>
      <c r="G1127" s="59"/>
    </row>
    <row r="1128" spans="1:7" ht="15">
      <c r="A1128" s="55"/>
      <c r="B1128" s="56"/>
      <c r="C1128" s="867" t="s">
        <v>969</v>
      </c>
      <c r="D1128" s="868"/>
      <c r="E1128" s="57">
        <v>0.5875</v>
      </c>
      <c r="F1128" s="58"/>
      <c r="G1128" s="59"/>
    </row>
    <row r="1129" spans="1:7" ht="15">
      <c r="A1129" s="55"/>
      <c r="B1129" s="56"/>
      <c r="C1129" s="867" t="s">
        <v>971</v>
      </c>
      <c r="D1129" s="868"/>
      <c r="E1129" s="57">
        <v>45.8</v>
      </c>
      <c r="F1129" s="58"/>
      <c r="G1129" s="59"/>
    </row>
    <row r="1130" spans="1:7" ht="15">
      <c r="A1130" s="55"/>
      <c r="B1130" s="56"/>
      <c r="C1130" s="867" t="s">
        <v>393</v>
      </c>
      <c r="D1130" s="868"/>
      <c r="E1130" s="57">
        <v>0</v>
      </c>
      <c r="F1130" s="58"/>
      <c r="G1130" s="59"/>
    </row>
    <row r="1131" spans="1:7" ht="15">
      <c r="A1131" s="55"/>
      <c r="B1131" s="56"/>
      <c r="C1131" s="867" t="s">
        <v>972</v>
      </c>
      <c r="D1131" s="868"/>
      <c r="E1131" s="57">
        <v>15.089</v>
      </c>
      <c r="F1131" s="58"/>
      <c r="G1131" s="59"/>
    </row>
    <row r="1132" spans="1:7" ht="15">
      <c r="A1132" s="55"/>
      <c r="B1132" s="56"/>
      <c r="C1132" s="867" t="s">
        <v>973</v>
      </c>
      <c r="D1132" s="868"/>
      <c r="E1132" s="57">
        <v>18.044</v>
      </c>
      <c r="F1132" s="58"/>
      <c r="G1132" s="59"/>
    </row>
    <row r="1133" spans="1:7" ht="15">
      <c r="A1133" s="55"/>
      <c r="B1133" s="56"/>
      <c r="C1133" s="867" t="s">
        <v>974</v>
      </c>
      <c r="D1133" s="868"/>
      <c r="E1133" s="57">
        <v>25.3304</v>
      </c>
      <c r="F1133" s="58"/>
      <c r="G1133" s="59"/>
    </row>
    <row r="1134" spans="1:7" ht="15">
      <c r="A1134" s="55"/>
      <c r="B1134" s="56"/>
      <c r="C1134" s="867" t="s">
        <v>975</v>
      </c>
      <c r="D1134" s="868"/>
      <c r="E1134" s="57">
        <v>22.897</v>
      </c>
      <c r="F1134" s="58"/>
      <c r="G1134" s="59"/>
    </row>
    <row r="1135" spans="1:7" ht="15">
      <c r="A1135" s="55"/>
      <c r="B1135" s="56"/>
      <c r="C1135" s="867" t="s">
        <v>976</v>
      </c>
      <c r="D1135" s="868"/>
      <c r="E1135" s="57">
        <v>11.277</v>
      </c>
      <c r="F1135" s="58"/>
      <c r="G1135" s="59"/>
    </row>
    <row r="1136" spans="1:7" ht="15">
      <c r="A1136" s="55"/>
      <c r="B1136" s="56"/>
      <c r="C1136" s="867" t="s">
        <v>977</v>
      </c>
      <c r="D1136" s="868"/>
      <c r="E1136" s="57">
        <v>14.228</v>
      </c>
      <c r="F1136" s="58"/>
      <c r="G1136" s="59"/>
    </row>
    <row r="1137" spans="1:7" ht="15">
      <c r="A1137" s="55"/>
      <c r="B1137" s="56"/>
      <c r="C1137" s="867" t="s">
        <v>978</v>
      </c>
      <c r="D1137" s="868"/>
      <c r="E1137" s="57">
        <v>12.277</v>
      </c>
      <c r="F1137" s="58"/>
      <c r="G1137" s="59"/>
    </row>
    <row r="1138" spans="1:7" ht="15">
      <c r="A1138" s="55"/>
      <c r="B1138" s="56"/>
      <c r="C1138" s="867" t="s">
        <v>979</v>
      </c>
      <c r="D1138" s="868"/>
      <c r="E1138" s="57">
        <v>11.837</v>
      </c>
      <c r="F1138" s="58"/>
      <c r="G1138" s="59"/>
    </row>
    <row r="1139" spans="1:7" ht="15">
      <c r="A1139" s="55"/>
      <c r="B1139" s="56"/>
      <c r="C1139" s="867" t="s">
        <v>980</v>
      </c>
      <c r="D1139" s="868"/>
      <c r="E1139" s="57">
        <v>28.376</v>
      </c>
      <c r="F1139" s="58"/>
      <c r="G1139" s="59"/>
    </row>
    <row r="1140" spans="1:7" ht="15">
      <c r="A1140" s="55"/>
      <c r="B1140" s="56"/>
      <c r="C1140" s="867" t="s">
        <v>981</v>
      </c>
      <c r="D1140" s="868"/>
      <c r="E1140" s="57">
        <v>17.968</v>
      </c>
      <c r="F1140" s="58"/>
      <c r="G1140" s="59"/>
    </row>
    <row r="1141" spans="1:7" ht="15">
      <c r="A1141" s="55"/>
      <c r="B1141" s="56"/>
      <c r="C1141" s="867" t="s">
        <v>982</v>
      </c>
      <c r="D1141" s="868"/>
      <c r="E1141" s="57">
        <v>13.181</v>
      </c>
      <c r="F1141" s="58"/>
      <c r="G1141" s="59"/>
    </row>
    <row r="1142" spans="1:7" ht="15">
      <c r="A1142" s="55"/>
      <c r="B1142" s="56"/>
      <c r="C1142" s="867" t="s">
        <v>983</v>
      </c>
      <c r="D1142" s="868"/>
      <c r="E1142" s="57">
        <v>23.926</v>
      </c>
      <c r="F1142" s="58"/>
      <c r="G1142" s="59"/>
    </row>
    <row r="1143" spans="1:53" ht="22.5">
      <c r="A1143" s="48">
        <v>144</v>
      </c>
      <c r="B1143" s="49" t="s">
        <v>984</v>
      </c>
      <c r="C1143" s="50" t="s">
        <v>985</v>
      </c>
      <c r="D1143" s="51" t="s">
        <v>206</v>
      </c>
      <c r="E1143" s="52">
        <v>2033.6243</v>
      </c>
      <c r="F1143" s="697"/>
      <c r="G1143" s="53">
        <f>E1143*F1143</f>
        <v>0</v>
      </c>
      <c r="AB1143" s="54">
        <v>1</v>
      </c>
      <c r="AC1143" s="54">
        <v>1</v>
      </c>
      <c r="BA1143" s="15">
        <v>0.00693</v>
      </c>
    </row>
    <row r="1144" spans="1:7" ht="15">
      <c r="A1144" s="55"/>
      <c r="B1144" s="56"/>
      <c r="C1144" s="867" t="s">
        <v>986</v>
      </c>
      <c r="D1144" s="868"/>
      <c r="E1144" s="57">
        <v>0</v>
      </c>
      <c r="F1144" s="58"/>
      <c r="G1144" s="59"/>
    </row>
    <row r="1145" spans="1:7" ht="15">
      <c r="A1145" s="55"/>
      <c r="B1145" s="56"/>
      <c r="C1145" s="867" t="s">
        <v>415</v>
      </c>
      <c r="D1145" s="868"/>
      <c r="E1145" s="57">
        <v>0</v>
      </c>
      <c r="F1145" s="58"/>
      <c r="G1145" s="59"/>
    </row>
    <row r="1146" spans="1:7" ht="15">
      <c r="A1146" s="55"/>
      <c r="B1146" s="56"/>
      <c r="C1146" s="867" t="s">
        <v>416</v>
      </c>
      <c r="D1146" s="868"/>
      <c r="E1146" s="57">
        <v>0</v>
      </c>
      <c r="F1146" s="58"/>
      <c r="G1146" s="59"/>
    </row>
    <row r="1147" spans="1:7" ht="15">
      <c r="A1147" s="55"/>
      <c r="B1147" s="56"/>
      <c r="C1147" s="867" t="s">
        <v>987</v>
      </c>
      <c r="D1147" s="868"/>
      <c r="E1147" s="57">
        <v>313.843</v>
      </c>
      <c r="F1147" s="58"/>
      <c r="G1147" s="59"/>
    </row>
    <row r="1148" spans="1:7" ht="15">
      <c r="A1148" s="55"/>
      <c r="B1148" s="56"/>
      <c r="C1148" s="867" t="s">
        <v>988</v>
      </c>
      <c r="D1148" s="868"/>
      <c r="E1148" s="57">
        <v>-42.212</v>
      </c>
      <c r="F1148" s="58"/>
      <c r="G1148" s="59"/>
    </row>
    <row r="1149" spans="1:7" ht="15">
      <c r="A1149" s="55"/>
      <c r="B1149" s="56"/>
      <c r="C1149" s="867" t="s">
        <v>486</v>
      </c>
      <c r="D1149" s="868"/>
      <c r="E1149" s="57">
        <v>21.204</v>
      </c>
      <c r="F1149" s="58"/>
      <c r="G1149" s="59"/>
    </row>
    <row r="1150" spans="1:7" ht="15">
      <c r="A1150" s="55"/>
      <c r="B1150" s="56"/>
      <c r="C1150" s="867" t="s">
        <v>989</v>
      </c>
      <c r="D1150" s="868"/>
      <c r="E1150" s="57">
        <v>175.84</v>
      </c>
      <c r="F1150" s="58"/>
      <c r="G1150" s="59"/>
    </row>
    <row r="1151" spans="1:7" ht="15">
      <c r="A1151" s="55"/>
      <c r="B1151" s="56"/>
      <c r="C1151" s="867" t="s">
        <v>990</v>
      </c>
      <c r="D1151" s="868"/>
      <c r="E1151" s="57">
        <v>-19.115</v>
      </c>
      <c r="F1151" s="58"/>
      <c r="G1151" s="59"/>
    </row>
    <row r="1152" spans="1:7" ht="15">
      <c r="A1152" s="55"/>
      <c r="B1152" s="56"/>
      <c r="C1152" s="867" t="s">
        <v>991</v>
      </c>
      <c r="D1152" s="868"/>
      <c r="E1152" s="57">
        <v>320.8295</v>
      </c>
      <c r="F1152" s="58"/>
      <c r="G1152" s="59"/>
    </row>
    <row r="1153" spans="1:7" ht="15">
      <c r="A1153" s="55"/>
      <c r="B1153" s="56"/>
      <c r="C1153" s="867" t="s">
        <v>992</v>
      </c>
      <c r="D1153" s="868"/>
      <c r="E1153" s="57">
        <v>-7.747</v>
      </c>
      <c r="F1153" s="58"/>
      <c r="G1153" s="59"/>
    </row>
    <row r="1154" spans="1:7" ht="15">
      <c r="A1154" s="55"/>
      <c r="B1154" s="56"/>
      <c r="C1154" s="867" t="s">
        <v>491</v>
      </c>
      <c r="D1154" s="868"/>
      <c r="E1154" s="57">
        <v>7.03</v>
      </c>
      <c r="F1154" s="58"/>
      <c r="G1154" s="59"/>
    </row>
    <row r="1155" spans="1:7" ht="15">
      <c r="A1155" s="55"/>
      <c r="B1155" s="56"/>
      <c r="C1155" s="867" t="s">
        <v>993</v>
      </c>
      <c r="D1155" s="868"/>
      <c r="E1155" s="57">
        <v>-11.792</v>
      </c>
      <c r="F1155" s="58"/>
      <c r="G1155" s="59"/>
    </row>
    <row r="1156" spans="1:7" ht="15">
      <c r="A1156" s="55"/>
      <c r="B1156" s="56"/>
      <c r="C1156" s="867" t="s">
        <v>994</v>
      </c>
      <c r="D1156" s="868"/>
      <c r="E1156" s="57">
        <v>27.161</v>
      </c>
      <c r="F1156" s="58"/>
      <c r="G1156" s="59"/>
    </row>
    <row r="1157" spans="1:7" ht="15">
      <c r="A1157" s="55"/>
      <c r="B1157" s="56"/>
      <c r="C1157" s="867" t="s">
        <v>995</v>
      </c>
      <c r="D1157" s="868"/>
      <c r="E1157" s="57">
        <v>4.5991</v>
      </c>
      <c r="F1157" s="58"/>
      <c r="G1157" s="59"/>
    </row>
    <row r="1158" spans="1:7" ht="15">
      <c r="A1158" s="55"/>
      <c r="B1158" s="56"/>
      <c r="C1158" s="867" t="s">
        <v>996</v>
      </c>
      <c r="D1158" s="868"/>
      <c r="E1158" s="57">
        <v>5.808</v>
      </c>
      <c r="F1158" s="58"/>
      <c r="G1158" s="59"/>
    </row>
    <row r="1159" spans="1:7" ht="15">
      <c r="A1159" s="55"/>
      <c r="B1159" s="56"/>
      <c r="C1159" s="867" t="s">
        <v>997</v>
      </c>
      <c r="D1159" s="868"/>
      <c r="E1159" s="57">
        <v>33.003</v>
      </c>
      <c r="F1159" s="58"/>
      <c r="G1159" s="59"/>
    </row>
    <row r="1160" spans="1:7" ht="15">
      <c r="A1160" s="55"/>
      <c r="B1160" s="56"/>
      <c r="C1160" s="867" t="s">
        <v>998</v>
      </c>
      <c r="D1160" s="868"/>
      <c r="E1160" s="57">
        <v>28.1675</v>
      </c>
      <c r="F1160" s="58"/>
      <c r="G1160" s="59"/>
    </row>
    <row r="1161" spans="1:7" ht="15">
      <c r="A1161" s="55"/>
      <c r="B1161" s="56"/>
      <c r="C1161" s="867" t="s">
        <v>429</v>
      </c>
      <c r="D1161" s="868"/>
      <c r="E1161" s="57">
        <v>0</v>
      </c>
      <c r="F1161" s="58"/>
      <c r="G1161" s="59"/>
    </row>
    <row r="1162" spans="1:7" ht="15">
      <c r="A1162" s="55"/>
      <c r="B1162" s="56"/>
      <c r="C1162" s="867" t="s">
        <v>999</v>
      </c>
      <c r="D1162" s="868"/>
      <c r="E1162" s="57">
        <v>124.475</v>
      </c>
      <c r="F1162" s="58"/>
      <c r="G1162" s="59"/>
    </row>
    <row r="1163" spans="1:7" ht="15">
      <c r="A1163" s="55"/>
      <c r="B1163" s="56"/>
      <c r="C1163" s="867" t="s">
        <v>1000</v>
      </c>
      <c r="D1163" s="868"/>
      <c r="E1163" s="57">
        <v>-3.52</v>
      </c>
      <c r="F1163" s="58"/>
      <c r="G1163" s="59"/>
    </row>
    <row r="1164" spans="1:7" ht="15">
      <c r="A1164" s="55"/>
      <c r="B1164" s="56"/>
      <c r="C1164" s="867" t="s">
        <v>500</v>
      </c>
      <c r="D1164" s="868"/>
      <c r="E1164" s="57">
        <v>2.975</v>
      </c>
      <c r="F1164" s="58"/>
      <c r="G1164" s="59"/>
    </row>
    <row r="1165" spans="1:7" ht="15">
      <c r="A1165" s="55"/>
      <c r="B1165" s="56"/>
      <c r="C1165" s="867" t="s">
        <v>1001</v>
      </c>
      <c r="D1165" s="868"/>
      <c r="E1165" s="57">
        <v>-6.088</v>
      </c>
      <c r="F1165" s="58"/>
      <c r="G1165" s="59"/>
    </row>
    <row r="1166" spans="1:7" ht="15">
      <c r="A1166" s="55"/>
      <c r="B1166" s="56"/>
      <c r="C1166" s="867" t="s">
        <v>1002</v>
      </c>
      <c r="D1166" s="868"/>
      <c r="E1166" s="57">
        <v>38.22</v>
      </c>
      <c r="F1166" s="58"/>
      <c r="G1166" s="59"/>
    </row>
    <row r="1167" spans="1:7" ht="15">
      <c r="A1167" s="55"/>
      <c r="B1167" s="56"/>
      <c r="C1167" s="867" t="s">
        <v>1003</v>
      </c>
      <c r="D1167" s="868"/>
      <c r="E1167" s="57">
        <v>102.765</v>
      </c>
      <c r="F1167" s="58"/>
      <c r="G1167" s="59"/>
    </row>
    <row r="1168" spans="1:7" ht="15">
      <c r="A1168" s="55"/>
      <c r="B1168" s="56"/>
      <c r="C1168" s="867" t="s">
        <v>1004</v>
      </c>
      <c r="D1168" s="868"/>
      <c r="E1168" s="57">
        <v>-4.4395</v>
      </c>
      <c r="F1168" s="58"/>
      <c r="G1168" s="59"/>
    </row>
    <row r="1169" spans="1:7" ht="15">
      <c r="A1169" s="55"/>
      <c r="B1169" s="56"/>
      <c r="C1169" s="867" t="s">
        <v>1005</v>
      </c>
      <c r="D1169" s="868"/>
      <c r="E1169" s="57">
        <v>-2.6875</v>
      </c>
      <c r="F1169" s="58"/>
      <c r="G1169" s="59"/>
    </row>
    <row r="1170" spans="1:7" ht="15">
      <c r="A1170" s="55"/>
      <c r="B1170" s="56"/>
      <c r="C1170" s="867" t="s">
        <v>1006</v>
      </c>
      <c r="D1170" s="868"/>
      <c r="E1170" s="57">
        <v>-5.062</v>
      </c>
      <c r="F1170" s="58"/>
      <c r="G1170" s="59"/>
    </row>
    <row r="1171" spans="1:7" ht="15">
      <c r="A1171" s="55"/>
      <c r="B1171" s="56"/>
      <c r="C1171" s="867" t="s">
        <v>438</v>
      </c>
      <c r="D1171" s="868"/>
      <c r="E1171" s="57">
        <v>0</v>
      </c>
      <c r="F1171" s="58"/>
      <c r="G1171" s="59"/>
    </row>
    <row r="1172" spans="1:7" ht="15">
      <c r="A1172" s="55"/>
      <c r="B1172" s="56"/>
      <c r="C1172" s="867" t="s">
        <v>507</v>
      </c>
      <c r="D1172" s="868"/>
      <c r="E1172" s="57">
        <v>72.691</v>
      </c>
      <c r="F1172" s="58"/>
      <c r="G1172" s="59"/>
    </row>
    <row r="1173" spans="1:7" ht="15">
      <c r="A1173" s="55"/>
      <c r="B1173" s="56"/>
      <c r="C1173" s="867" t="s">
        <v>508</v>
      </c>
      <c r="D1173" s="868"/>
      <c r="E1173" s="57">
        <v>86.978</v>
      </c>
      <c r="F1173" s="58"/>
      <c r="G1173" s="59"/>
    </row>
    <row r="1174" spans="1:7" ht="15">
      <c r="A1174" s="55"/>
      <c r="B1174" s="56"/>
      <c r="C1174" s="867" t="s">
        <v>509</v>
      </c>
      <c r="D1174" s="868"/>
      <c r="E1174" s="57">
        <v>-9.9024</v>
      </c>
      <c r="F1174" s="58"/>
      <c r="G1174" s="59"/>
    </row>
    <row r="1175" spans="1:7" ht="15">
      <c r="A1175" s="55"/>
      <c r="B1175" s="56"/>
      <c r="C1175" s="867" t="s">
        <v>510</v>
      </c>
      <c r="D1175" s="868"/>
      <c r="E1175" s="57">
        <v>3.025</v>
      </c>
      <c r="F1175" s="58"/>
      <c r="G1175" s="59"/>
    </row>
    <row r="1176" spans="1:7" ht="15">
      <c r="A1176" s="55"/>
      <c r="B1176" s="56"/>
      <c r="C1176" s="867" t="s">
        <v>511</v>
      </c>
      <c r="D1176" s="868"/>
      <c r="E1176" s="57">
        <v>9.372</v>
      </c>
      <c r="F1176" s="58"/>
      <c r="G1176" s="59"/>
    </row>
    <row r="1177" spans="1:7" ht="15">
      <c r="A1177" s="55"/>
      <c r="B1177" s="56"/>
      <c r="C1177" s="867" t="s">
        <v>443</v>
      </c>
      <c r="D1177" s="868"/>
      <c r="E1177" s="57">
        <v>0</v>
      </c>
      <c r="F1177" s="58"/>
      <c r="G1177" s="59"/>
    </row>
    <row r="1178" spans="1:7" ht="15">
      <c r="A1178" s="55"/>
      <c r="B1178" s="56"/>
      <c r="C1178" s="867" t="s">
        <v>512</v>
      </c>
      <c r="D1178" s="868"/>
      <c r="E1178" s="57">
        <v>109.504</v>
      </c>
      <c r="F1178" s="58"/>
      <c r="G1178" s="59"/>
    </row>
    <row r="1179" spans="1:7" ht="15">
      <c r="A1179" s="55"/>
      <c r="B1179" s="56"/>
      <c r="C1179" s="867" t="s">
        <v>513</v>
      </c>
      <c r="D1179" s="868"/>
      <c r="E1179" s="57">
        <v>70.466</v>
      </c>
      <c r="F1179" s="58"/>
      <c r="G1179" s="59"/>
    </row>
    <row r="1180" spans="1:7" ht="15">
      <c r="A1180" s="55"/>
      <c r="B1180" s="56"/>
      <c r="C1180" s="867" t="s">
        <v>514</v>
      </c>
      <c r="D1180" s="868"/>
      <c r="E1180" s="57">
        <v>-3.496</v>
      </c>
      <c r="F1180" s="58"/>
      <c r="G1180" s="59"/>
    </row>
    <row r="1181" spans="1:7" ht="15">
      <c r="A1181" s="55"/>
      <c r="B1181" s="56"/>
      <c r="C1181" s="867" t="s">
        <v>1007</v>
      </c>
      <c r="D1181" s="868"/>
      <c r="E1181" s="57">
        <v>3.3264</v>
      </c>
      <c r="F1181" s="58"/>
      <c r="G1181" s="59"/>
    </row>
    <row r="1182" spans="1:7" ht="15">
      <c r="A1182" s="55"/>
      <c r="B1182" s="56"/>
      <c r="C1182" s="867" t="s">
        <v>448</v>
      </c>
      <c r="D1182" s="868"/>
      <c r="E1182" s="57">
        <v>0</v>
      </c>
      <c r="F1182" s="58"/>
      <c r="G1182" s="59"/>
    </row>
    <row r="1183" spans="1:7" ht="15">
      <c r="A1183" s="55"/>
      <c r="B1183" s="56"/>
      <c r="C1183" s="867" t="s">
        <v>449</v>
      </c>
      <c r="D1183" s="868"/>
      <c r="E1183" s="57">
        <v>0</v>
      </c>
      <c r="F1183" s="58"/>
      <c r="G1183" s="59"/>
    </row>
    <row r="1184" spans="1:7" ht="15">
      <c r="A1184" s="55"/>
      <c r="B1184" s="56"/>
      <c r="C1184" s="867" t="s">
        <v>1008</v>
      </c>
      <c r="D1184" s="868"/>
      <c r="E1184" s="57">
        <v>91.5516</v>
      </c>
      <c r="F1184" s="58"/>
      <c r="G1184" s="59"/>
    </row>
    <row r="1185" spans="1:7" ht="15">
      <c r="A1185" s="55"/>
      <c r="B1185" s="56"/>
      <c r="C1185" s="867" t="s">
        <v>1009</v>
      </c>
      <c r="D1185" s="868"/>
      <c r="E1185" s="57">
        <v>-3.4806</v>
      </c>
      <c r="F1185" s="58"/>
      <c r="G1185" s="59"/>
    </row>
    <row r="1186" spans="1:7" ht="15">
      <c r="A1186" s="55"/>
      <c r="B1186" s="56"/>
      <c r="C1186" s="867" t="s">
        <v>1010</v>
      </c>
      <c r="D1186" s="868"/>
      <c r="E1186" s="57">
        <v>54.6996</v>
      </c>
      <c r="F1186" s="58"/>
      <c r="G1186" s="59"/>
    </row>
    <row r="1187" spans="1:7" ht="15">
      <c r="A1187" s="55"/>
      <c r="B1187" s="56"/>
      <c r="C1187" s="867" t="s">
        <v>1011</v>
      </c>
      <c r="D1187" s="868"/>
      <c r="E1187" s="57">
        <v>-22.147</v>
      </c>
      <c r="F1187" s="58"/>
      <c r="G1187" s="59"/>
    </row>
    <row r="1188" spans="1:7" ht="15">
      <c r="A1188" s="55"/>
      <c r="B1188" s="56"/>
      <c r="C1188" s="867" t="s">
        <v>455</v>
      </c>
      <c r="D1188" s="868"/>
      <c r="E1188" s="57">
        <v>0</v>
      </c>
      <c r="F1188" s="58"/>
      <c r="G1188" s="59"/>
    </row>
    <row r="1189" spans="1:7" ht="15">
      <c r="A1189" s="55"/>
      <c r="B1189" s="56"/>
      <c r="C1189" s="867" t="s">
        <v>1012</v>
      </c>
      <c r="D1189" s="868"/>
      <c r="E1189" s="57">
        <v>119.7679</v>
      </c>
      <c r="F1189" s="58"/>
      <c r="G1189" s="59"/>
    </row>
    <row r="1190" spans="1:7" ht="15">
      <c r="A1190" s="55"/>
      <c r="B1190" s="56"/>
      <c r="C1190" s="867" t="s">
        <v>1013</v>
      </c>
      <c r="D1190" s="868"/>
      <c r="E1190" s="57">
        <v>-1.8473</v>
      </c>
      <c r="F1190" s="58"/>
      <c r="G1190" s="59"/>
    </row>
    <row r="1191" spans="1:7" ht="15">
      <c r="A1191" s="55"/>
      <c r="B1191" s="56"/>
      <c r="C1191" s="867" t="s">
        <v>523</v>
      </c>
      <c r="D1191" s="868"/>
      <c r="E1191" s="57">
        <v>1.3425</v>
      </c>
      <c r="F1191" s="58"/>
      <c r="G1191" s="59"/>
    </row>
    <row r="1192" spans="1:7" ht="15">
      <c r="A1192" s="55"/>
      <c r="B1192" s="56"/>
      <c r="C1192" s="867" t="s">
        <v>1014</v>
      </c>
      <c r="D1192" s="868"/>
      <c r="E1192" s="57">
        <v>-2.34</v>
      </c>
      <c r="F1192" s="58"/>
      <c r="G1192" s="59"/>
    </row>
    <row r="1193" spans="1:7" ht="15">
      <c r="A1193" s="55"/>
      <c r="B1193" s="56"/>
      <c r="C1193" s="867" t="s">
        <v>525</v>
      </c>
      <c r="D1193" s="868"/>
      <c r="E1193" s="57">
        <v>1.75</v>
      </c>
      <c r="F1193" s="58"/>
      <c r="G1193" s="59"/>
    </row>
    <row r="1194" spans="1:7" ht="15">
      <c r="A1194" s="55"/>
      <c r="B1194" s="56"/>
      <c r="C1194" s="867" t="s">
        <v>526</v>
      </c>
      <c r="D1194" s="868"/>
      <c r="E1194" s="57">
        <v>-4.919</v>
      </c>
      <c r="F1194" s="58"/>
      <c r="G1194" s="59"/>
    </row>
    <row r="1195" spans="1:7" ht="15">
      <c r="A1195" s="55"/>
      <c r="B1195" s="56"/>
      <c r="C1195" s="867" t="s">
        <v>389</v>
      </c>
      <c r="D1195" s="868"/>
      <c r="E1195" s="57">
        <v>0</v>
      </c>
      <c r="F1195" s="58"/>
      <c r="G1195" s="59"/>
    </row>
    <row r="1196" spans="1:7" ht="15">
      <c r="A1196" s="55"/>
      <c r="B1196" s="56"/>
      <c r="C1196" s="867" t="s">
        <v>460</v>
      </c>
      <c r="D1196" s="868"/>
      <c r="E1196" s="57">
        <v>0</v>
      </c>
      <c r="F1196" s="58"/>
      <c r="G1196" s="59"/>
    </row>
    <row r="1197" spans="1:7" ht="15">
      <c r="A1197" s="55"/>
      <c r="B1197" s="56"/>
      <c r="C1197" s="867" t="s">
        <v>527</v>
      </c>
      <c r="D1197" s="868"/>
      <c r="E1197" s="57">
        <v>12.8826</v>
      </c>
      <c r="F1197" s="58"/>
      <c r="G1197" s="59"/>
    </row>
    <row r="1198" spans="1:7" ht="15">
      <c r="A1198" s="55"/>
      <c r="B1198" s="56"/>
      <c r="C1198" s="867" t="s">
        <v>528</v>
      </c>
      <c r="D1198" s="868"/>
      <c r="E1198" s="57">
        <v>1.5</v>
      </c>
      <c r="F1198" s="58"/>
      <c r="G1198" s="59"/>
    </row>
    <row r="1199" spans="1:7" ht="15">
      <c r="A1199" s="55"/>
      <c r="B1199" s="56"/>
      <c r="C1199" s="867" t="s">
        <v>462</v>
      </c>
      <c r="D1199" s="868"/>
      <c r="E1199" s="57">
        <v>0</v>
      </c>
      <c r="F1199" s="58"/>
      <c r="G1199" s="59"/>
    </row>
    <row r="1200" spans="1:7" ht="15">
      <c r="A1200" s="55"/>
      <c r="B1200" s="56"/>
      <c r="C1200" s="867" t="s">
        <v>1015</v>
      </c>
      <c r="D1200" s="868"/>
      <c r="E1200" s="57">
        <v>7.3556</v>
      </c>
      <c r="F1200" s="58"/>
      <c r="G1200" s="59"/>
    </row>
    <row r="1201" spans="1:7" ht="15">
      <c r="A1201" s="55"/>
      <c r="B1201" s="56"/>
      <c r="C1201" s="867" t="s">
        <v>1016</v>
      </c>
      <c r="D1201" s="868"/>
      <c r="E1201" s="57">
        <v>1.136</v>
      </c>
      <c r="F1201" s="58"/>
      <c r="G1201" s="59"/>
    </row>
    <row r="1202" spans="1:7" ht="15">
      <c r="A1202" s="55"/>
      <c r="B1202" s="56"/>
      <c r="C1202" s="867" t="s">
        <v>465</v>
      </c>
      <c r="D1202" s="868"/>
      <c r="E1202" s="57">
        <v>0</v>
      </c>
      <c r="F1202" s="58"/>
      <c r="G1202" s="59"/>
    </row>
    <row r="1203" spans="1:7" ht="15">
      <c r="A1203" s="55"/>
      <c r="B1203" s="56"/>
      <c r="C1203" s="867" t="s">
        <v>531</v>
      </c>
      <c r="D1203" s="868"/>
      <c r="E1203" s="57">
        <v>10.6777</v>
      </c>
      <c r="F1203" s="58"/>
      <c r="G1203" s="59"/>
    </row>
    <row r="1204" spans="1:7" ht="15">
      <c r="A1204" s="55"/>
      <c r="B1204" s="56"/>
      <c r="C1204" s="867" t="s">
        <v>393</v>
      </c>
      <c r="D1204" s="868"/>
      <c r="E1204" s="57">
        <v>0</v>
      </c>
      <c r="F1204" s="58"/>
      <c r="G1204" s="59"/>
    </row>
    <row r="1205" spans="1:7" ht="15">
      <c r="A1205" s="55"/>
      <c r="B1205" s="56"/>
      <c r="C1205" s="867" t="s">
        <v>467</v>
      </c>
      <c r="D1205" s="868"/>
      <c r="E1205" s="57">
        <v>0</v>
      </c>
      <c r="F1205" s="58"/>
      <c r="G1205" s="59"/>
    </row>
    <row r="1206" spans="1:7" ht="15">
      <c r="A1206" s="55"/>
      <c r="B1206" s="56"/>
      <c r="C1206" s="867" t="s">
        <v>534</v>
      </c>
      <c r="D1206" s="868"/>
      <c r="E1206" s="57">
        <v>4.58</v>
      </c>
      <c r="F1206" s="58"/>
      <c r="G1206" s="59"/>
    </row>
    <row r="1207" spans="1:7" ht="15">
      <c r="A1207" s="55"/>
      <c r="B1207" s="56"/>
      <c r="C1207" s="867" t="s">
        <v>469</v>
      </c>
      <c r="D1207" s="868"/>
      <c r="E1207" s="57">
        <v>0</v>
      </c>
      <c r="F1207" s="58"/>
      <c r="G1207" s="59"/>
    </row>
    <row r="1208" spans="1:7" ht="15">
      <c r="A1208" s="55"/>
      <c r="B1208" s="56"/>
      <c r="C1208" s="867" t="s">
        <v>1017</v>
      </c>
      <c r="D1208" s="868"/>
      <c r="E1208" s="57">
        <v>4.9669</v>
      </c>
      <c r="F1208" s="58"/>
      <c r="G1208" s="59"/>
    </row>
    <row r="1209" spans="1:7" ht="15">
      <c r="A1209" s="55"/>
      <c r="B1209" s="56"/>
      <c r="C1209" s="867" t="s">
        <v>536</v>
      </c>
      <c r="D1209" s="868"/>
      <c r="E1209" s="57">
        <v>2.3675</v>
      </c>
      <c r="F1209" s="58"/>
      <c r="G1209" s="59"/>
    </row>
    <row r="1210" spans="1:7" ht="15">
      <c r="A1210" s="55"/>
      <c r="B1210" s="56"/>
      <c r="C1210" s="867" t="s">
        <v>395</v>
      </c>
      <c r="D1210" s="868"/>
      <c r="E1210" s="57">
        <v>0</v>
      </c>
      <c r="F1210" s="58"/>
      <c r="G1210" s="59"/>
    </row>
    <row r="1211" spans="1:7" ht="15">
      <c r="A1211" s="55"/>
      <c r="B1211" s="56"/>
      <c r="C1211" s="867" t="s">
        <v>471</v>
      </c>
      <c r="D1211" s="868"/>
      <c r="E1211" s="57">
        <v>0</v>
      </c>
      <c r="F1211" s="58"/>
      <c r="G1211" s="59"/>
    </row>
    <row r="1212" spans="1:7" ht="15">
      <c r="A1212" s="55"/>
      <c r="B1212" s="56"/>
      <c r="C1212" s="867" t="s">
        <v>537</v>
      </c>
      <c r="D1212" s="868"/>
      <c r="E1212" s="57">
        <v>110.0112</v>
      </c>
      <c r="F1212" s="58"/>
      <c r="G1212" s="59"/>
    </row>
    <row r="1213" spans="1:7" ht="15">
      <c r="A1213" s="55"/>
      <c r="B1213" s="56"/>
      <c r="C1213" s="867" t="s">
        <v>538</v>
      </c>
      <c r="D1213" s="868"/>
      <c r="E1213" s="57">
        <v>-14.7</v>
      </c>
      <c r="F1213" s="58"/>
      <c r="G1213" s="59"/>
    </row>
    <row r="1214" spans="1:7" ht="15">
      <c r="A1214" s="55"/>
      <c r="B1214" s="56"/>
      <c r="C1214" s="867" t="s">
        <v>539</v>
      </c>
      <c r="D1214" s="868"/>
      <c r="E1214" s="57">
        <v>2.975</v>
      </c>
      <c r="F1214" s="58"/>
      <c r="G1214" s="59"/>
    </row>
    <row r="1215" spans="1:7" ht="15">
      <c r="A1215" s="55"/>
      <c r="B1215" s="56"/>
      <c r="C1215" s="867" t="s">
        <v>1018</v>
      </c>
      <c r="D1215" s="868"/>
      <c r="E1215" s="57">
        <v>-18.9888</v>
      </c>
      <c r="F1215" s="58"/>
      <c r="G1215" s="59"/>
    </row>
    <row r="1216" spans="1:7" ht="15">
      <c r="A1216" s="55"/>
      <c r="B1216" s="56"/>
      <c r="C1216" s="867" t="s">
        <v>1019</v>
      </c>
      <c r="D1216" s="868"/>
      <c r="E1216" s="57">
        <v>0</v>
      </c>
      <c r="F1216" s="58"/>
      <c r="G1216" s="59"/>
    </row>
    <row r="1217" spans="1:7" ht="15">
      <c r="A1217" s="55"/>
      <c r="B1217" s="56"/>
      <c r="C1217" s="867" t="s">
        <v>613</v>
      </c>
      <c r="D1217" s="868"/>
      <c r="E1217" s="57">
        <v>17.8845</v>
      </c>
      <c r="F1217" s="58"/>
      <c r="G1217" s="59"/>
    </row>
    <row r="1218" spans="1:7" ht="15">
      <c r="A1218" s="55"/>
      <c r="B1218" s="56"/>
      <c r="C1218" s="867" t="s">
        <v>614</v>
      </c>
      <c r="D1218" s="868"/>
      <c r="E1218" s="57">
        <v>-2.678</v>
      </c>
      <c r="F1218" s="58"/>
      <c r="G1218" s="59"/>
    </row>
    <row r="1219" spans="1:7" ht="15">
      <c r="A1219" s="55"/>
      <c r="B1219" s="56"/>
      <c r="C1219" s="867" t="s">
        <v>615</v>
      </c>
      <c r="D1219" s="868"/>
      <c r="E1219" s="57">
        <v>27.222</v>
      </c>
      <c r="F1219" s="58"/>
      <c r="G1219" s="59"/>
    </row>
    <row r="1220" spans="1:7" ht="15">
      <c r="A1220" s="55"/>
      <c r="B1220" s="56"/>
      <c r="C1220" s="867" t="s">
        <v>393</v>
      </c>
      <c r="D1220" s="868"/>
      <c r="E1220" s="57">
        <v>0</v>
      </c>
      <c r="F1220" s="58"/>
      <c r="G1220" s="59"/>
    </row>
    <row r="1221" spans="1:7" ht="15">
      <c r="A1221" s="55"/>
      <c r="B1221" s="56"/>
      <c r="C1221" s="867" t="s">
        <v>616</v>
      </c>
      <c r="D1221" s="868"/>
      <c r="E1221" s="57">
        <v>14.6238</v>
      </c>
      <c r="F1221" s="58"/>
      <c r="G1221" s="59"/>
    </row>
    <row r="1222" spans="1:7" ht="15">
      <c r="A1222" s="55"/>
      <c r="B1222" s="56"/>
      <c r="C1222" s="867" t="s">
        <v>617</v>
      </c>
      <c r="D1222" s="868"/>
      <c r="E1222" s="57">
        <v>1.32</v>
      </c>
      <c r="F1222" s="58"/>
      <c r="G1222" s="59"/>
    </row>
    <row r="1223" spans="1:7" ht="15">
      <c r="A1223" s="55"/>
      <c r="B1223" s="56"/>
      <c r="C1223" s="867" t="s">
        <v>618</v>
      </c>
      <c r="D1223" s="868"/>
      <c r="E1223" s="57">
        <v>39.8624</v>
      </c>
      <c r="F1223" s="58"/>
      <c r="G1223" s="59"/>
    </row>
    <row r="1224" spans="1:7" ht="15">
      <c r="A1224" s="55"/>
      <c r="B1224" s="56"/>
      <c r="C1224" s="867" t="s">
        <v>619</v>
      </c>
      <c r="D1224" s="868"/>
      <c r="E1224" s="57">
        <v>22.091</v>
      </c>
      <c r="F1224" s="58"/>
      <c r="G1224" s="59"/>
    </row>
    <row r="1225" spans="1:7" ht="15">
      <c r="A1225" s="55"/>
      <c r="B1225" s="56"/>
      <c r="C1225" s="867" t="s">
        <v>620</v>
      </c>
      <c r="D1225" s="868"/>
      <c r="E1225" s="57">
        <v>1.749</v>
      </c>
      <c r="F1225" s="58"/>
      <c r="G1225" s="59"/>
    </row>
    <row r="1226" spans="1:7" ht="15">
      <c r="A1226" s="55"/>
      <c r="B1226" s="56"/>
      <c r="C1226" s="867" t="s">
        <v>395</v>
      </c>
      <c r="D1226" s="868"/>
      <c r="E1226" s="57">
        <v>0</v>
      </c>
      <c r="F1226" s="58"/>
      <c r="G1226" s="59"/>
    </row>
    <row r="1227" spans="1:7" ht="15">
      <c r="A1227" s="55"/>
      <c r="B1227" s="56"/>
      <c r="C1227" s="867" t="s">
        <v>621</v>
      </c>
      <c r="D1227" s="868"/>
      <c r="E1227" s="57">
        <v>39.6288</v>
      </c>
      <c r="F1227" s="58"/>
      <c r="G1227" s="59"/>
    </row>
    <row r="1228" spans="1:7" ht="15">
      <c r="A1228" s="55"/>
      <c r="B1228" s="56"/>
      <c r="C1228" s="867" t="s">
        <v>1020</v>
      </c>
      <c r="D1228" s="868"/>
      <c r="E1228" s="57">
        <v>67.5583</v>
      </c>
      <c r="F1228" s="58"/>
      <c r="G1228" s="59"/>
    </row>
    <row r="1229" spans="1:53" ht="15">
      <c r="A1229" s="48">
        <v>145</v>
      </c>
      <c r="B1229" s="49" t="s">
        <v>1021</v>
      </c>
      <c r="C1229" s="50" t="s">
        <v>1022</v>
      </c>
      <c r="D1229" s="51" t="s">
        <v>206</v>
      </c>
      <c r="E1229" s="52">
        <v>750.6678</v>
      </c>
      <c r="F1229" s="697"/>
      <c r="G1229" s="53">
        <f>E1229*F1229</f>
        <v>0</v>
      </c>
      <c r="AB1229" s="54">
        <v>1</v>
      </c>
      <c r="AC1229" s="54">
        <v>1</v>
      </c>
      <c r="BA1229" s="15">
        <v>0.0357</v>
      </c>
    </row>
    <row r="1230" spans="1:7" ht="15">
      <c r="A1230" s="55"/>
      <c r="B1230" s="56"/>
      <c r="C1230" s="867" t="s">
        <v>1023</v>
      </c>
      <c r="D1230" s="868"/>
      <c r="E1230" s="57">
        <v>0</v>
      </c>
      <c r="F1230" s="58"/>
      <c r="G1230" s="59"/>
    </row>
    <row r="1231" spans="1:7" ht="15">
      <c r="A1231" s="55"/>
      <c r="B1231" s="56"/>
      <c r="C1231" s="867" t="s">
        <v>389</v>
      </c>
      <c r="D1231" s="868"/>
      <c r="E1231" s="57">
        <v>0</v>
      </c>
      <c r="F1231" s="58"/>
      <c r="G1231" s="59"/>
    </row>
    <row r="1232" spans="1:7" ht="15">
      <c r="A1232" s="55"/>
      <c r="B1232" s="56"/>
      <c r="C1232" s="867" t="s">
        <v>1024</v>
      </c>
      <c r="D1232" s="868"/>
      <c r="E1232" s="57">
        <v>11.8731</v>
      </c>
      <c r="F1232" s="58"/>
      <c r="G1232" s="59"/>
    </row>
    <row r="1233" spans="1:7" ht="15">
      <c r="A1233" s="55"/>
      <c r="B1233" s="56"/>
      <c r="C1233" s="867" t="s">
        <v>1025</v>
      </c>
      <c r="D1233" s="868"/>
      <c r="E1233" s="57">
        <v>6.7048</v>
      </c>
      <c r="F1233" s="58"/>
      <c r="G1233" s="59"/>
    </row>
    <row r="1234" spans="1:7" ht="15">
      <c r="A1234" s="55"/>
      <c r="B1234" s="56"/>
      <c r="C1234" s="867" t="s">
        <v>1026</v>
      </c>
      <c r="D1234" s="868"/>
      <c r="E1234" s="57">
        <v>16.092</v>
      </c>
      <c r="F1234" s="58"/>
      <c r="G1234" s="59"/>
    </row>
    <row r="1235" spans="1:7" ht="15">
      <c r="A1235" s="55"/>
      <c r="B1235" s="56"/>
      <c r="C1235" s="867" t="s">
        <v>1027</v>
      </c>
      <c r="D1235" s="868"/>
      <c r="E1235" s="57">
        <v>27.936</v>
      </c>
      <c r="F1235" s="58"/>
      <c r="G1235" s="59"/>
    </row>
    <row r="1236" spans="1:7" ht="15">
      <c r="A1236" s="55"/>
      <c r="B1236" s="56"/>
      <c r="C1236" s="867" t="s">
        <v>1028</v>
      </c>
      <c r="D1236" s="868"/>
      <c r="E1236" s="57">
        <v>34.242</v>
      </c>
      <c r="F1236" s="58"/>
      <c r="G1236" s="59"/>
    </row>
    <row r="1237" spans="1:7" ht="15">
      <c r="A1237" s="55"/>
      <c r="B1237" s="56"/>
      <c r="C1237" s="867" t="s">
        <v>1029</v>
      </c>
      <c r="D1237" s="868"/>
      <c r="E1237" s="57">
        <v>48.068</v>
      </c>
      <c r="F1237" s="58"/>
      <c r="G1237" s="59"/>
    </row>
    <row r="1238" spans="1:7" ht="15">
      <c r="A1238" s="55"/>
      <c r="B1238" s="56"/>
      <c r="C1238" s="867" t="s">
        <v>1030</v>
      </c>
      <c r="D1238" s="868"/>
      <c r="E1238" s="57">
        <v>48.054</v>
      </c>
      <c r="F1238" s="58"/>
      <c r="G1238" s="59"/>
    </row>
    <row r="1239" spans="1:7" ht="15">
      <c r="A1239" s="55"/>
      <c r="B1239" s="56"/>
      <c r="C1239" s="867" t="s">
        <v>1031</v>
      </c>
      <c r="D1239" s="868"/>
      <c r="E1239" s="57">
        <v>14.6332</v>
      </c>
      <c r="F1239" s="58"/>
      <c r="G1239" s="59"/>
    </row>
    <row r="1240" spans="1:7" ht="15">
      <c r="A1240" s="55"/>
      <c r="B1240" s="56"/>
      <c r="C1240" s="867" t="s">
        <v>1032</v>
      </c>
      <c r="D1240" s="868"/>
      <c r="E1240" s="57">
        <v>36.516</v>
      </c>
      <c r="F1240" s="58"/>
      <c r="G1240" s="59"/>
    </row>
    <row r="1241" spans="1:7" ht="15">
      <c r="A1241" s="55"/>
      <c r="B1241" s="56"/>
      <c r="C1241" s="867" t="s">
        <v>1033</v>
      </c>
      <c r="D1241" s="868"/>
      <c r="E1241" s="57">
        <v>20.4344</v>
      </c>
      <c r="F1241" s="58"/>
      <c r="G1241" s="59"/>
    </row>
    <row r="1242" spans="1:7" ht="15">
      <c r="A1242" s="55"/>
      <c r="B1242" s="56"/>
      <c r="C1242" s="867" t="s">
        <v>1034</v>
      </c>
      <c r="D1242" s="868"/>
      <c r="E1242" s="57">
        <v>6.7554</v>
      </c>
      <c r="F1242" s="58"/>
      <c r="G1242" s="59"/>
    </row>
    <row r="1243" spans="1:7" ht="15">
      <c r="A1243" s="55"/>
      <c r="B1243" s="56"/>
      <c r="C1243" s="867" t="s">
        <v>1035</v>
      </c>
      <c r="D1243" s="868"/>
      <c r="E1243" s="57">
        <v>13.936</v>
      </c>
      <c r="F1243" s="58"/>
      <c r="G1243" s="59"/>
    </row>
    <row r="1244" spans="1:7" ht="15">
      <c r="A1244" s="55"/>
      <c r="B1244" s="56"/>
      <c r="C1244" s="867" t="s">
        <v>393</v>
      </c>
      <c r="D1244" s="868"/>
      <c r="E1244" s="57">
        <v>0</v>
      </c>
      <c r="F1244" s="58"/>
      <c r="G1244" s="59"/>
    </row>
    <row r="1245" spans="1:7" ht="15">
      <c r="A1245" s="55"/>
      <c r="B1245" s="56"/>
      <c r="C1245" s="867" t="s">
        <v>1036</v>
      </c>
      <c r="D1245" s="868"/>
      <c r="E1245" s="57">
        <v>9.6627</v>
      </c>
      <c r="F1245" s="58"/>
      <c r="G1245" s="59"/>
    </row>
    <row r="1246" spans="1:7" ht="15">
      <c r="A1246" s="55"/>
      <c r="B1246" s="56"/>
      <c r="C1246" s="867" t="s">
        <v>1037</v>
      </c>
      <c r="D1246" s="868"/>
      <c r="E1246" s="57">
        <v>35.9954</v>
      </c>
      <c r="F1246" s="58"/>
      <c r="G1246" s="59"/>
    </row>
    <row r="1247" spans="1:7" ht="15">
      <c r="A1247" s="55"/>
      <c r="B1247" s="56"/>
      <c r="C1247" s="867" t="s">
        <v>1038</v>
      </c>
      <c r="D1247" s="868"/>
      <c r="E1247" s="57">
        <v>73.4288</v>
      </c>
      <c r="F1247" s="58"/>
      <c r="G1247" s="59"/>
    </row>
    <row r="1248" spans="1:7" ht="15">
      <c r="A1248" s="55"/>
      <c r="B1248" s="56"/>
      <c r="C1248" s="867" t="s">
        <v>1039</v>
      </c>
      <c r="D1248" s="868"/>
      <c r="E1248" s="57">
        <v>-13.4902</v>
      </c>
      <c r="F1248" s="58"/>
      <c r="G1248" s="59"/>
    </row>
    <row r="1249" spans="1:7" ht="15">
      <c r="A1249" s="55"/>
      <c r="B1249" s="56"/>
      <c r="C1249" s="867" t="s">
        <v>1040</v>
      </c>
      <c r="D1249" s="868"/>
      <c r="E1249" s="57">
        <v>1.908</v>
      </c>
      <c r="F1249" s="58"/>
      <c r="G1249" s="59"/>
    </row>
    <row r="1250" spans="1:7" ht="15">
      <c r="A1250" s="55"/>
      <c r="B1250" s="56"/>
      <c r="C1250" s="867" t="s">
        <v>1041</v>
      </c>
      <c r="D1250" s="868"/>
      <c r="E1250" s="57">
        <v>11.409</v>
      </c>
      <c r="F1250" s="58"/>
      <c r="G1250" s="59"/>
    </row>
    <row r="1251" spans="1:7" ht="15">
      <c r="A1251" s="55"/>
      <c r="B1251" s="56"/>
      <c r="C1251" s="867" t="s">
        <v>1042</v>
      </c>
      <c r="D1251" s="868"/>
      <c r="E1251" s="57">
        <v>12.864</v>
      </c>
      <c r="F1251" s="58"/>
      <c r="G1251" s="59"/>
    </row>
    <row r="1252" spans="1:7" ht="15">
      <c r="A1252" s="55"/>
      <c r="B1252" s="56"/>
      <c r="C1252" s="867" t="s">
        <v>1043</v>
      </c>
      <c r="D1252" s="868"/>
      <c r="E1252" s="57">
        <v>11.9757</v>
      </c>
      <c r="F1252" s="58"/>
      <c r="G1252" s="59"/>
    </row>
    <row r="1253" spans="1:7" ht="15">
      <c r="A1253" s="55"/>
      <c r="B1253" s="56"/>
      <c r="C1253" s="867" t="s">
        <v>1044</v>
      </c>
      <c r="D1253" s="868"/>
      <c r="E1253" s="57">
        <v>11.436</v>
      </c>
      <c r="F1253" s="58"/>
      <c r="G1253" s="59"/>
    </row>
    <row r="1254" spans="1:7" ht="15">
      <c r="A1254" s="55"/>
      <c r="B1254" s="56"/>
      <c r="C1254" s="867" t="s">
        <v>1045</v>
      </c>
      <c r="D1254" s="868"/>
      <c r="E1254" s="57">
        <v>10.077</v>
      </c>
      <c r="F1254" s="58"/>
      <c r="G1254" s="59"/>
    </row>
    <row r="1255" spans="1:7" ht="15">
      <c r="A1255" s="55"/>
      <c r="B1255" s="56"/>
      <c r="C1255" s="867" t="s">
        <v>1046</v>
      </c>
      <c r="D1255" s="868"/>
      <c r="E1255" s="57">
        <v>16.295</v>
      </c>
      <c r="F1255" s="58"/>
      <c r="G1255" s="59"/>
    </row>
    <row r="1256" spans="1:7" ht="15">
      <c r="A1256" s="55"/>
      <c r="B1256" s="56"/>
      <c r="C1256" s="867" t="s">
        <v>977</v>
      </c>
      <c r="D1256" s="868"/>
      <c r="E1256" s="57">
        <v>14.228</v>
      </c>
      <c r="F1256" s="58"/>
      <c r="G1256" s="59"/>
    </row>
    <row r="1257" spans="1:7" ht="15">
      <c r="A1257" s="55"/>
      <c r="B1257" s="56"/>
      <c r="C1257" s="867" t="s">
        <v>1047</v>
      </c>
      <c r="D1257" s="868"/>
      <c r="E1257" s="57">
        <v>6.745</v>
      </c>
      <c r="F1257" s="58"/>
      <c r="G1257" s="59"/>
    </row>
    <row r="1258" spans="1:7" ht="15">
      <c r="A1258" s="55"/>
      <c r="B1258" s="56"/>
      <c r="C1258" s="867" t="s">
        <v>1048</v>
      </c>
      <c r="D1258" s="868"/>
      <c r="E1258" s="57">
        <v>7.825</v>
      </c>
      <c r="F1258" s="58"/>
      <c r="G1258" s="59"/>
    </row>
    <row r="1259" spans="1:7" ht="15">
      <c r="A1259" s="55"/>
      <c r="B1259" s="56"/>
      <c r="C1259" s="867" t="s">
        <v>1049</v>
      </c>
      <c r="D1259" s="868"/>
      <c r="E1259" s="57">
        <v>32.208</v>
      </c>
      <c r="F1259" s="58"/>
      <c r="G1259" s="59"/>
    </row>
    <row r="1260" spans="1:7" ht="15">
      <c r="A1260" s="55"/>
      <c r="B1260" s="56"/>
      <c r="C1260" s="867" t="s">
        <v>1050</v>
      </c>
      <c r="D1260" s="868"/>
      <c r="E1260" s="57">
        <v>38.592</v>
      </c>
      <c r="F1260" s="58"/>
      <c r="G1260" s="59"/>
    </row>
    <row r="1261" spans="1:7" ht="15">
      <c r="A1261" s="55"/>
      <c r="B1261" s="56"/>
      <c r="C1261" s="867" t="s">
        <v>1051</v>
      </c>
      <c r="D1261" s="868"/>
      <c r="E1261" s="57">
        <v>0.755</v>
      </c>
      <c r="F1261" s="58"/>
      <c r="G1261" s="59"/>
    </row>
    <row r="1262" spans="1:7" ht="15">
      <c r="A1262" s="55"/>
      <c r="B1262" s="56"/>
      <c r="C1262" s="867" t="s">
        <v>1052</v>
      </c>
      <c r="D1262" s="868"/>
      <c r="E1262" s="57">
        <v>76.1726</v>
      </c>
      <c r="F1262" s="58"/>
      <c r="G1262" s="59"/>
    </row>
    <row r="1263" spans="1:7" ht="15">
      <c r="A1263" s="55"/>
      <c r="B1263" s="56"/>
      <c r="C1263" s="867" t="s">
        <v>1053</v>
      </c>
      <c r="D1263" s="868"/>
      <c r="E1263" s="57">
        <v>1.485</v>
      </c>
      <c r="F1263" s="58"/>
      <c r="G1263" s="59"/>
    </row>
    <row r="1264" spans="1:7" ht="15">
      <c r="A1264" s="55"/>
      <c r="B1264" s="56"/>
      <c r="C1264" s="867" t="s">
        <v>1054</v>
      </c>
      <c r="D1264" s="868"/>
      <c r="E1264" s="57">
        <v>35.9768</v>
      </c>
      <c r="F1264" s="58"/>
      <c r="G1264" s="59"/>
    </row>
    <row r="1265" spans="1:7" ht="15">
      <c r="A1265" s="55"/>
      <c r="B1265" s="56"/>
      <c r="C1265" s="867" t="s">
        <v>1055</v>
      </c>
      <c r="D1265" s="868"/>
      <c r="E1265" s="57">
        <v>16.469</v>
      </c>
      <c r="F1265" s="58"/>
      <c r="G1265" s="59"/>
    </row>
    <row r="1266" spans="1:7" ht="15">
      <c r="A1266" s="55"/>
      <c r="B1266" s="56"/>
      <c r="C1266" s="867" t="s">
        <v>1056</v>
      </c>
      <c r="D1266" s="868"/>
      <c r="E1266" s="57">
        <v>21.276</v>
      </c>
      <c r="F1266" s="58"/>
      <c r="G1266" s="59"/>
    </row>
    <row r="1267" spans="1:7" ht="15">
      <c r="A1267" s="55"/>
      <c r="B1267" s="56"/>
      <c r="C1267" s="867" t="s">
        <v>1057</v>
      </c>
      <c r="D1267" s="868"/>
      <c r="E1267" s="57">
        <v>8.196</v>
      </c>
      <c r="F1267" s="58"/>
      <c r="G1267" s="59"/>
    </row>
    <row r="1268" spans="1:7" ht="15">
      <c r="A1268" s="55"/>
      <c r="B1268" s="56"/>
      <c r="C1268" s="867" t="s">
        <v>1058</v>
      </c>
      <c r="D1268" s="868"/>
      <c r="E1268" s="57">
        <v>10.549</v>
      </c>
      <c r="F1268" s="58"/>
      <c r="G1268" s="59"/>
    </row>
    <row r="1269" spans="1:7" ht="15">
      <c r="A1269" s="55"/>
      <c r="B1269" s="56"/>
      <c r="C1269" s="867" t="s">
        <v>1059</v>
      </c>
      <c r="D1269" s="868"/>
      <c r="E1269" s="57">
        <v>13.384</v>
      </c>
      <c r="F1269" s="58"/>
      <c r="G1269" s="59"/>
    </row>
    <row r="1270" spans="1:53" ht="15">
      <c r="A1270" s="48">
        <v>146</v>
      </c>
      <c r="B1270" s="49" t="s">
        <v>1060</v>
      </c>
      <c r="C1270" s="50" t="s">
        <v>1061</v>
      </c>
      <c r="D1270" s="51" t="s">
        <v>206</v>
      </c>
      <c r="E1270" s="52">
        <v>603.8816</v>
      </c>
      <c r="F1270" s="697"/>
      <c r="G1270" s="53">
        <f>E1270*F1270</f>
        <v>0</v>
      </c>
      <c r="AB1270" s="54">
        <v>1</v>
      </c>
      <c r="AC1270" s="54">
        <v>1</v>
      </c>
      <c r="BA1270" s="15">
        <v>0.0357</v>
      </c>
    </row>
    <row r="1271" spans="1:7" ht="15">
      <c r="A1271" s="55"/>
      <c r="B1271" s="56"/>
      <c r="C1271" s="867" t="s">
        <v>1062</v>
      </c>
      <c r="D1271" s="868"/>
      <c r="E1271" s="57">
        <v>0</v>
      </c>
      <c r="F1271" s="58"/>
      <c r="G1271" s="59"/>
    </row>
    <row r="1272" spans="1:7" ht="15">
      <c r="A1272" s="55"/>
      <c r="B1272" s="56"/>
      <c r="C1272" s="867" t="s">
        <v>395</v>
      </c>
      <c r="D1272" s="868"/>
      <c r="E1272" s="57">
        <v>0</v>
      </c>
      <c r="F1272" s="58"/>
      <c r="G1272" s="59"/>
    </row>
    <row r="1273" spans="1:7" ht="15">
      <c r="A1273" s="55"/>
      <c r="B1273" s="56"/>
      <c r="C1273" s="867" t="s">
        <v>1063</v>
      </c>
      <c r="D1273" s="868"/>
      <c r="E1273" s="57">
        <v>474.012</v>
      </c>
      <c r="F1273" s="58"/>
      <c r="G1273" s="59"/>
    </row>
    <row r="1274" spans="1:7" ht="15">
      <c r="A1274" s="55"/>
      <c r="B1274" s="56"/>
      <c r="C1274" s="867" t="s">
        <v>1064</v>
      </c>
      <c r="D1274" s="868"/>
      <c r="E1274" s="57">
        <v>243.6636</v>
      </c>
      <c r="F1274" s="58"/>
      <c r="G1274" s="59"/>
    </row>
    <row r="1275" spans="1:7" ht="15">
      <c r="A1275" s="55"/>
      <c r="B1275" s="56"/>
      <c r="C1275" s="867" t="s">
        <v>1065</v>
      </c>
      <c r="D1275" s="868"/>
      <c r="E1275" s="57">
        <v>-126.582</v>
      </c>
      <c r="F1275" s="58"/>
      <c r="G1275" s="59"/>
    </row>
    <row r="1276" spans="1:7" ht="15">
      <c r="A1276" s="55"/>
      <c r="B1276" s="56"/>
      <c r="C1276" s="867" t="s">
        <v>1066</v>
      </c>
      <c r="D1276" s="868"/>
      <c r="E1276" s="57">
        <v>-25.821</v>
      </c>
      <c r="F1276" s="58"/>
      <c r="G1276" s="59"/>
    </row>
    <row r="1277" spans="1:7" ht="15">
      <c r="A1277" s="55"/>
      <c r="B1277" s="56"/>
      <c r="C1277" s="867" t="s">
        <v>1067</v>
      </c>
      <c r="D1277" s="868"/>
      <c r="E1277" s="57">
        <v>12.44</v>
      </c>
      <c r="F1277" s="58"/>
      <c r="G1277" s="59"/>
    </row>
    <row r="1278" spans="1:7" ht="15">
      <c r="A1278" s="55"/>
      <c r="B1278" s="56"/>
      <c r="C1278" s="867" t="s">
        <v>1068</v>
      </c>
      <c r="D1278" s="868"/>
      <c r="E1278" s="57">
        <v>26.169</v>
      </c>
      <c r="F1278" s="58"/>
      <c r="G1278" s="59"/>
    </row>
    <row r="1279" spans="1:53" ht="15">
      <c r="A1279" s="48">
        <v>147</v>
      </c>
      <c r="B1279" s="49" t="s">
        <v>1069</v>
      </c>
      <c r="C1279" s="50" t="s">
        <v>1070</v>
      </c>
      <c r="D1279" s="51" t="s">
        <v>694</v>
      </c>
      <c r="E1279" s="52">
        <v>128.09</v>
      </c>
      <c r="F1279" s="697"/>
      <c r="G1279" s="53">
        <f>E1279*F1279</f>
        <v>0</v>
      </c>
      <c r="AB1279" s="54">
        <v>1</v>
      </c>
      <c r="AC1279" s="54">
        <v>1</v>
      </c>
      <c r="BA1279" s="15">
        <v>0.00046</v>
      </c>
    </row>
    <row r="1280" spans="1:7" ht="15">
      <c r="A1280" s="55"/>
      <c r="B1280" s="56"/>
      <c r="C1280" s="867" t="s">
        <v>389</v>
      </c>
      <c r="D1280" s="868"/>
      <c r="E1280" s="57">
        <v>0</v>
      </c>
      <c r="F1280" s="58"/>
      <c r="G1280" s="59"/>
    </row>
    <row r="1281" spans="1:7" ht="15">
      <c r="A1281" s="55"/>
      <c r="B1281" s="56"/>
      <c r="C1281" s="867" t="s">
        <v>1071</v>
      </c>
      <c r="D1281" s="868"/>
      <c r="E1281" s="57">
        <v>5.2</v>
      </c>
      <c r="F1281" s="58"/>
      <c r="G1281" s="59"/>
    </row>
    <row r="1282" spans="1:7" ht="15">
      <c r="A1282" s="55"/>
      <c r="B1282" s="56"/>
      <c r="C1282" s="867" t="s">
        <v>393</v>
      </c>
      <c r="D1282" s="868"/>
      <c r="E1282" s="57">
        <v>0</v>
      </c>
      <c r="F1282" s="58"/>
      <c r="G1282" s="59"/>
    </row>
    <row r="1283" spans="1:7" ht="15">
      <c r="A1283" s="55"/>
      <c r="B1283" s="56"/>
      <c r="C1283" s="867" t="s">
        <v>1072</v>
      </c>
      <c r="D1283" s="868"/>
      <c r="E1283" s="57">
        <v>18.02</v>
      </c>
      <c r="F1283" s="58"/>
      <c r="G1283" s="59"/>
    </row>
    <row r="1284" spans="1:7" ht="15">
      <c r="A1284" s="55"/>
      <c r="B1284" s="56"/>
      <c r="C1284" s="867" t="s">
        <v>1073</v>
      </c>
      <c r="D1284" s="868"/>
      <c r="E1284" s="57">
        <v>12.44</v>
      </c>
      <c r="F1284" s="58"/>
      <c r="G1284" s="59"/>
    </row>
    <row r="1285" spans="1:7" ht="15">
      <c r="A1285" s="55"/>
      <c r="B1285" s="56"/>
      <c r="C1285" s="867" t="s">
        <v>395</v>
      </c>
      <c r="D1285" s="868"/>
      <c r="E1285" s="57">
        <v>0</v>
      </c>
      <c r="F1285" s="58"/>
      <c r="G1285" s="59"/>
    </row>
    <row r="1286" spans="1:7" ht="15">
      <c r="A1286" s="55"/>
      <c r="B1286" s="56"/>
      <c r="C1286" s="867" t="s">
        <v>1074</v>
      </c>
      <c r="D1286" s="868"/>
      <c r="E1286" s="57">
        <v>22.59</v>
      </c>
      <c r="F1286" s="58"/>
      <c r="G1286" s="59"/>
    </row>
    <row r="1287" spans="1:7" ht="15">
      <c r="A1287" s="55"/>
      <c r="B1287" s="56"/>
      <c r="C1287" s="867" t="s">
        <v>1075</v>
      </c>
      <c r="D1287" s="868"/>
      <c r="E1287" s="57">
        <v>69.84</v>
      </c>
      <c r="F1287" s="58"/>
      <c r="G1287" s="59"/>
    </row>
    <row r="1288" spans="1:53" ht="15">
      <c r="A1288" s="48">
        <v>148</v>
      </c>
      <c r="B1288" s="49" t="s">
        <v>1076</v>
      </c>
      <c r="C1288" s="50" t="s">
        <v>1077</v>
      </c>
      <c r="D1288" s="51" t="s">
        <v>206</v>
      </c>
      <c r="E1288" s="52">
        <v>750.6678</v>
      </c>
      <c r="F1288" s="697"/>
      <c r="G1288" s="53">
        <f>E1288*F1288</f>
        <v>0</v>
      </c>
      <c r="AB1288" s="54">
        <v>1</v>
      </c>
      <c r="AC1288" s="54">
        <v>1</v>
      </c>
      <c r="BA1288" s="15">
        <v>0.00034</v>
      </c>
    </row>
    <row r="1289" spans="1:7" ht="15">
      <c r="A1289" s="55"/>
      <c r="B1289" s="56"/>
      <c r="C1289" s="867" t="s">
        <v>1078</v>
      </c>
      <c r="D1289" s="868"/>
      <c r="E1289" s="57">
        <v>750.6678</v>
      </c>
      <c r="F1289" s="58"/>
      <c r="G1289" s="59"/>
    </row>
    <row r="1290" spans="1:53" ht="22.5">
      <c r="A1290" s="48">
        <v>149</v>
      </c>
      <c r="B1290" s="49" t="s">
        <v>1079</v>
      </c>
      <c r="C1290" s="50" t="s">
        <v>1080</v>
      </c>
      <c r="D1290" s="51" t="s">
        <v>206</v>
      </c>
      <c r="E1290" s="52">
        <v>3952.8785</v>
      </c>
      <c r="F1290" s="697"/>
      <c r="G1290" s="53">
        <f>E1290*F1290</f>
        <v>0</v>
      </c>
      <c r="AB1290" s="54">
        <v>1</v>
      </c>
      <c r="AC1290" s="54">
        <v>1</v>
      </c>
      <c r="BA1290" s="15">
        <v>0.00186</v>
      </c>
    </row>
    <row r="1291" spans="1:7" ht="15">
      <c r="A1291" s="55"/>
      <c r="B1291" s="56"/>
      <c r="C1291" s="867" t="s">
        <v>1081</v>
      </c>
      <c r="D1291" s="868"/>
      <c r="E1291" s="57">
        <v>3348.9969</v>
      </c>
      <c r="F1291" s="58"/>
      <c r="G1291" s="59"/>
    </row>
    <row r="1292" spans="1:7" ht="15">
      <c r="A1292" s="55"/>
      <c r="B1292" s="56"/>
      <c r="C1292" s="867" t="s">
        <v>1082</v>
      </c>
      <c r="D1292" s="868"/>
      <c r="E1292" s="57">
        <v>603.8816</v>
      </c>
      <c r="F1292" s="58"/>
      <c r="G1292" s="59"/>
    </row>
    <row r="1293" spans="1:53" ht="22.5">
      <c r="A1293" s="48">
        <v>150</v>
      </c>
      <c r="B1293" s="49" t="s">
        <v>1083</v>
      </c>
      <c r="C1293" s="50" t="s">
        <v>1084</v>
      </c>
      <c r="D1293" s="51" t="s">
        <v>206</v>
      </c>
      <c r="E1293" s="52">
        <v>16.065</v>
      </c>
      <c r="F1293" s="697"/>
      <c r="G1293" s="53">
        <f>E1293*F1293</f>
        <v>0</v>
      </c>
      <c r="AB1293" s="54">
        <v>2</v>
      </c>
      <c r="AC1293" s="54">
        <v>1</v>
      </c>
      <c r="BA1293" s="15">
        <v>0.01373</v>
      </c>
    </row>
    <row r="1294" spans="1:7" ht="15">
      <c r="A1294" s="55"/>
      <c r="B1294" s="56"/>
      <c r="C1294" s="867" t="s">
        <v>1085</v>
      </c>
      <c r="D1294" s="868"/>
      <c r="E1294" s="57">
        <v>0</v>
      </c>
      <c r="F1294" s="58"/>
      <c r="G1294" s="59"/>
    </row>
    <row r="1295" spans="1:7" ht="15">
      <c r="A1295" s="55"/>
      <c r="B1295" s="56"/>
      <c r="C1295" s="867" t="s">
        <v>665</v>
      </c>
      <c r="D1295" s="868"/>
      <c r="E1295" s="57">
        <v>0</v>
      </c>
      <c r="F1295" s="58"/>
      <c r="G1295" s="59"/>
    </row>
    <row r="1296" spans="1:7" ht="15">
      <c r="A1296" s="55"/>
      <c r="B1296" s="56"/>
      <c r="C1296" s="867" t="s">
        <v>666</v>
      </c>
      <c r="D1296" s="868"/>
      <c r="E1296" s="57">
        <v>0</v>
      </c>
      <c r="F1296" s="58"/>
      <c r="G1296" s="59"/>
    </row>
    <row r="1297" spans="1:7" ht="15">
      <c r="A1297" s="55"/>
      <c r="B1297" s="56"/>
      <c r="C1297" s="867" t="s">
        <v>1086</v>
      </c>
      <c r="D1297" s="868"/>
      <c r="E1297" s="57">
        <v>5.76</v>
      </c>
      <c r="F1297" s="58"/>
      <c r="G1297" s="59"/>
    </row>
    <row r="1298" spans="1:7" ht="15">
      <c r="A1298" s="55"/>
      <c r="B1298" s="56"/>
      <c r="C1298" s="867" t="s">
        <v>672</v>
      </c>
      <c r="D1298" s="868"/>
      <c r="E1298" s="57">
        <v>10.305</v>
      </c>
      <c r="F1298" s="58"/>
      <c r="G1298" s="59"/>
    </row>
    <row r="1299" spans="1:7" ht="15">
      <c r="A1299" s="34"/>
      <c r="B1299" s="35" t="s">
        <v>19</v>
      </c>
      <c r="C1299" s="36" t="str">
        <f>CONCATENATE(B1097," ",C1097)</f>
        <v>61 Upravy povrchů vnitřní</v>
      </c>
      <c r="D1299" s="37"/>
      <c r="E1299" s="38"/>
      <c r="F1299" s="39"/>
      <c r="G1299" s="40">
        <f>SUM(G1097:G1298)</f>
        <v>0</v>
      </c>
    </row>
    <row r="1300" spans="1:7" ht="15">
      <c r="A1300" s="41" t="s">
        <v>21</v>
      </c>
      <c r="B1300" s="42" t="s">
        <v>1087</v>
      </c>
      <c r="C1300" s="43" t="s">
        <v>1088</v>
      </c>
      <c r="D1300" s="44"/>
      <c r="E1300" s="45"/>
      <c r="F1300" s="45"/>
      <c r="G1300" s="46"/>
    </row>
    <row r="1301" spans="1:53" ht="15">
      <c r="A1301" s="48">
        <v>151</v>
      </c>
      <c r="B1301" s="49" t="s">
        <v>1089</v>
      </c>
      <c r="C1301" s="50" t="s">
        <v>1090</v>
      </c>
      <c r="D1301" s="51" t="s">
        <v>206</v>
      </c>
      <c r="E1301" s="52">
        <v>687.0161</v>
      </c>
      <c r="F1301" s="697"/>
      <c r="G1301" s="53">
        <f>E1301*F1301</f>
        <v>0</v>
      </c>
      <c r="AB1301" s="54">
        <v>1</v>
      </c>
      <c r="AC1301" s="54">
        <v>1</v>
      </c>
      <c r="BA1301" s="15">
        <v>0.00032</v>
      </c>
    </row>
    <row r="1302" spans="1:7" ht="15">
      <c r="A1302" s="55"/>
      <c r="B1302" s="56"/>
      <c r="C1302" s="867" t="s">
        <v>1091</v>
      </c>
      <c r="D1302" s="868"/>
      <c r="E1302" s="57">
        <v>0</v>
      </c>
      <c r="F1302" s="58"/>
      <c r="G1302" s="59"/>
    </row>
    <row r="1303" spans="1:7" ht="15">
      <c r="A1303" s="55"/>
      <c r="B1303" s="56"/>
      <c r="C1303" s="867" t="s">
        <v>1092</v>
      </c>
      <c r="D1303" s="868"/>
      <c r="E1303" s="57">
        <v>687.0161</v>
      </c>
      <c r="F1303" s="58"/>
      <c r="G1303" s="59"/>
    </row>
    <row r="1304" spans="1:104" ht="12.75" customHeight="1">
      <c r="A1304" s="753" t="s">
        <v>5594</v>
      </c>
      <c r="B1304" s="754" t="s">
        <v>5592</v>
      </c>
      <c r="C1304" s="755" t="s">
        <v>5593</v>
      </c>
      <c r="D1304" s="756" t="s">
        <v>206</v>
      </c>
      <c r="E1304" s="757">
        <v>895.4247</v>
      </c>
      <c r="F1304" s="697"/>
      <c r="G1304" s="758">
        <f>E1304*F1304</f>
        <v>0</v>
      </c>
      <c r="O1304" s="759">
        <v>2</v>
      </c>
      <c r="AA1304" s="15">
        <v>1</v>
      </c>
      <c r="AB1304" s="15">
        <v>1</v>
      </c>
      <c r="AC1304" s="15">
        <v>1</v>
      </c>
      <c r="AZ1304" s="15">
        <v>1</v>
      </c>
      <c r="BA1304" s="15">
        <f>IF(AZ1304=1,G1304,0)</f>
        <v>0</v>
      </c>
      <c r="BB1304" s="15">
        <f>IF(AZ1304=2,G1304,0)</f>
        <v>0</v>
      </c>
      <c r="BC1304" s="15">
        <f>IF(AZ1304=3,G1304,0)</f>
        <v>0</v>
      </c>
      <c r="BD1304" s="15">
        <f>IF(AZ1304=4,G1304,0)</f>
        <v>0</v>
      </c>
      <c r="BE1304" s="15">
        <f>IF(AZ1304=5,G1304,0)</f>
        <v>0</v>
      </c>
      <c r="CA1304" s="54">
        <v>1</v>
      </c>
      <c r="CB1304" s="54">
        <v>1</v>
      </c>
      <c r="CZ1304" s="15">
        <v>4E-05</v>
      </c>
    </row>
    <row r="1305" spans="1:15" ht="12.75" customHeight="1">
      <c r="A1305" s="55"/>
      <c r="B1305" s="56"/>
      <c r="C1305" s="867" t="s">
        <v>5589</v>
      </c>
      <c r="D1305" s="906"/>
      <c r="E1305" s="57">
        <v>883.95</v>
      </c>
      <c r="F1305" s="58"/>
      <c r="G1305" s="760"/>
      <c r="M1305" s="761" t="s">
        <v>5589</v>
      </c>
      <c r="O1305" s="759"/>
    </row>
    <row r="1306" spans="1:15" ht="12.75" customHeight="1">
      <c r="A1306" s="55"/>
      <c r="B1306" s="56"/>
      <c r="C1306" s="867" t="s">
        <v>5590</v>
      </c>
      <c r="D1306" s="906"/>
      <c r="E1306" s="57">
        <v>11.4747</v>
      </c>
      <c r="F1306" s="58"/>
      <c r="G1306" s="760"/>
      <c r="M1306" s="761" t="s">
        <v>5590</v>
      </c>
      <c r="O1306" s="759"/>
    </row>
    <row r="1307" spans="1:53" ht="22.5">
      <c r="A1307" s="48">
        <v>152</v>
      </c>
      <c r="B1307" s="49" t="s">
        <v>1093</v>
      </c>
      <c r="C1307" s="50" t="s">
        <v>1094</v>
      </c>
      <c r="D1307" s="51" t="s">
        <v>206</v>
      </c>
      <c r="E1307" s="52">
        <v>705.839</v>
      </c>
      <c r="F1307" s="697"/>
      <c r="G1307" s="53">
        <f>E1307*F1307</f>
        <v>0</v>
      </c>
      <c r="AB1307" s="54">
        <v>1</v>
      </c>
      <c r="AC1307" s="54">
        <v>1</v>
      </c>
      <c r="BA1307" s="15">
        <v>0.03852</v>
      </c>
    </row>
    <row r="1308" spans="1:7" ht="15">
      <c r="A1308" s="55"/>
      <c r="B1308" s="56"/>
      <c r="C1308" s="867" t="s">
        <v>1095</v>
      </c>
      <c r="D1308" s="868"/>
      <c r="E1308" s="57">
        <v>705.839</v>
      </c>
      <c r="F1308" s="58"/>
      <c r="G1308" s="59"/>
    </row>
    <row r="1309" spans="1:53" ht="22.5">
      <c r="A1309" s="48">
        <v>153</v>
      </c>
      <c r="B1309" s="49" t="s">
        <v>1096</v>
      </c>
      <c r="C1309" s="50" t="s">
        <v>1097</v>
      </c>
      <c r="D1309" s="51" t="s">
        <v>206</v>
      </c>
      <c r="E1309" s="52">
        <v>29.306</v>
      </c>
      <c r="F1309" s="697"/>
      <c r="G1309" s="53">
        <f>E1309*F1309</f>
        <v>0</v>
      </c>
      <c r="AB1309" s="54">
        <v>1</v>
      </c>
      <c r="AC1309" s="54">
        <v>1</v>
      </c>
      <c r="BA1309" s="15">
        <v>0.02098</v>
      </c>
    </row>
    <row r="1310" spans="1:7" ht="15">
      <c r="A1310" s="55"/>
      <c r="B1310" s="56"/>
      <c r="C1310" s="867" t="s">
        <v>1098</v>
      </c>
      <c r="D1310" s="868"/>
      <c r="E1310" s="57">
        <v>0</v>
      </c>
      <c r="F1310" s="58"/>
      <c r="G1310" s="59"/>
    </row>
    <row r="1311" spans="1:7" ht="15">
      <c r="A1311" s="55"/>
      <c r="B1311" s="56"/>
      <c r="C1311" s="867" t="s">
        <v>1099</v>
      </c>
      <c r="D1311" s="868"/>
      <c r="E1311" s="57">
        <v>0</v>
      </c>
      <c r="F1311" s="58"/>
      <c r="G1311" s="59"/>
    </row>
    <row r="1312" spans="1:7" ht="15">
      <c r="A1312" s="55"/>
      <c r="B1312" s="56"/>
      <c r="C1312" s="867" t="s">
        <v>1100</v>
      </c>
      <c r="D1312" s="868"/>
      <c r="E1312" s="57">
        <v>3.392</v>
      </c>
      <c r="F1312" s="58"/>
      <c r="G1312" s="59"/>
    </row>
    <row r="1313" spans="1:7" ht="15">
      <c r="A1313" s="55"/>
      <c r="B1313" s="56"/>
      <c r="C1313" s="867" t="s">
        <v>1101</v>
      </c>
      <c r="D1313" s="868"/>
      <c r="E1313" s="57">
        <v>0</v>
      </c>
      <c r="F1313" s="58"/>
      <c r="G1313" s="59"/>
    </row>
    <row r="1314" spans="1:7" ht="15">
      <c r="A1314" s="55"/>
      <c r="B1314" s="56"/>
      <c r="C1314" s="867" t="s">
        <v>1102</v>
      </c>
      <c r="D1314" s="868"/>
      <c r="E1314" s="57">
        <v>2.88</v>
      </c>
      <c r="F1314" s="58"/>
      <c r="G1314" s="59"/>
    </row>
    <row r="1315" spans="1:7" ht="15">
      <c r="A1315" s="55"/>
      <c r="B1315" s="56"/>
      <c r="C1315" s="867" t="s">
        <v>1103</v>
      </c>
      <c r="D1315" s="868"/>
      <c r="E1315" s="57">
        <v>0.5</v>
      </c>
      <c r="F1315" s="58"/>
      <c r="G1315" s="59"/>
    </row>
    <row r="1316" spans="1:7" ht="15">
      <c r="A1316" s="55"/>
      <c r="B1316" s="56"/>
      <c r="C1316" s="867" t="s">
        <v>1104</v>
      </c>
      <c r="D1316" s="868"/>
      <c r="E1316" s="57">
        <v>2.608</v>
      </c>
      <c r="F1316" s="58"/>
      <c r="G1316" s="59"/>
    </row>
    <row r="1317" spans="1:7" ht="15">
      <c r="A1317" s="55"/>
      <c r="B1317" s="56"/>
      <c r="C1317" s="867" t="s">
        <v>1105</v>
      </c>
      <c r="D1317" s="868"/>
      <c r="E1317" s="57">
        <v>1.894</v>
      </c>
      <c r="F1317" s="58"/>
      <c r="G1317" s="59"/>
    </row>
    <row r="1318" spans="1:7" ht="15">
      <c r="A1318" s="55"/>
      <c r="B1318" s="56"/>
      <c r="C1318" s="867" t="s">
        <v>1106</v>
      </c>
      <c r="D1318" s="868"/>
      <c r="E1318" s="57">
        <v>7.212</v>
      </c>
      <c r="F1318" s="58"/>
      <c r="G1318" s="59"/>
    </row>
    <row r="1319" spans="1:7" ht="15">
      <c r="A1319" s="55"/>
      <c r="B1319" s="56"/>
      <c r="C1319" s="867" t="s">
        <v>1107</v>
      </c>
      <c r="D1319" s="868"/>
      <c r="E1319" s="57">
        <v>0</v>
      </c>
      <c r="F1319" s="58"/>
      <c r="G1319" s="59"/>
    </row>
    <row r="1320" spans="1:7" ht="15">
      <c r="A1320" s="55"/>
      <c r="B1320" s="56"/>
      <c r="C1320" s="867" t="s">
        <v>1108</v>
      </c>
      <c r="D1320" s="868"/>
      <c r="E1320" s="57">
        <v>3.852</v>
      </c>
      <c r="F1320" s="58"/>
      <c r="G1320" s="59"/>
    </row>
    <row r="1321" spans="1:7" ht="15">
      <c r="A1321" s="55"/>
      <c r="B1321" s="56"/>
      <c r="C1321" s="867" t="s">
        <v>1109</v>
      </c>
      <c r="D1321" s="868"/>
      <c r="E1321" s="57">
        <v>0</v>
      </c>
      <c r="F1321" s="58"/>
      <c r="G1321" s="59"/>
    </row>
    <row r="1322" spans="1:7" ht="15">
      <c r="A1322" s="55"/>
      <c r="B1322" s="56"/>
      <c r="C1322" s="867" t="s">
        <v>1110</v>
      </c>
      <c r="D1322" s="868"/>
      <c r="E1322" s="57">
        <v>2.016</v>
      </c>
      <c r="F1322" s="58"/>
      <c r="G1322" s="59"/>
    </row>
    <row r="1323" spans="1:7" ht="15">
      <c r="A1323" s="55"/>
      <c r="B1323" s="56"/>
      <c r="C1323" s="867" t="s">
        <v>1111</v>
      </c>
      <c r="D1323" s="868"/>
      <c r="E1323" s="57">
        <v>3.912</v>
      </c>
      <c r="F1323" s="58"/>
      <c r="G1323" s="59"/>
    </row>
    <row r="1324" spans="1:7" ht="15">
      <c r="A1324" s="55"/>
      <c r="B1324" s="56"/>
      <c r="C1324" s="867" t="s">
        <v>1112</v>
      </c>
      <c r="D1324" s="868"/>
      <c r="E1324" s="57">
        <v>1.04</v>
      </c>
      <c r="F1324" s="58"/>
      <c r="G1324" s="59"/>
    </row>
    <row r="1325" spans="1:53" ht="22.5">
      <c r="A1325" s="48">
        <v>154</v>
      </c>
      <c r="B1325" s="49" t="s">
        <v>1113</v>
      </c>
      <c r="C1325" s="50" t="s">
        <v>1114</v>
      </c>
      <c r="D1325" s="51" t="s">
        <v>206</v>
      </c>
      <c r="E1325" s="52">
        <v>62.84</v>
      </c>
      <c r="F1325" s="697"/>
      <c r="G1325" s="53">
        <f>E1325*F1325</f>
        <v>0</v>
      </c>
      <c r="AB1325" s="54">
        <v>1</v>
      </c>
      <c r="AC1325" s="54">
        <v>1</v>
      </c>
      <c r="BA1325" s="15">
        <v>0.00618</v>
      </c>
    </row>
    <row r="1326" spans="1:7" ht="15">
      <c r="A1326" s="55"/>
      <c r="B1326" s="56"/>
      <c r="C1326" s="867" t="s">
        <v>1115</v>
      </c>
      <c r="D1326" s="868"/>
      <c r="E1326" s="57">
        <v>62.84</v>
      </c>
      <c r="F1326" s="58"/>
      <c r="G1326" s="59"/>
    </row>
    <row r="1327" spans="1:53" ht="22.5">
      <c r="A1327" s="48">
        <v>155</v>
      </c>
      <c r="B1327" s="49" t="s">
        <v>1116</v>
      </c>
      <c r="C1327" s="50" t="s">
        <v>1117</v>
      </c>
      <c r="D1327" s="51" t="s">
        <v>694</v>
      </c>
      <c r="E1327" s="52">
        <v>276.04</v>
      </c>
      <c r="F1327" s="697"/>
      <c r="G1327" s="53">
        <f>E1327*F1327</f>
        <v>0</v>
      </c>
      <c r="AB1327" s="54">
        <v>1</v>
      </c>
      <c r="AC1327" s="54">
        <v>1</v>
      </c>
      <c r="BA1327" s="15">
        <v>0.00015</v>
      </c>
    </row>
    <row r="1328" spans="1:7" ht="15">
      <c r="A1328" s="55"/>
      <c r="B1328" s="56"/>
      <c r="C1328" s="867" t="s">
        <v>1118</v>
      </c>
      <c r="D1328" s="868"/>
      <c r="E1328" s="57">
        <v>0</v>
      </c>
      <c r="F1328" s="58"/>
      <c r="G1328" s="59"/>
    </row>
    <row r="1329" spans="1:7" ht="15">
      <c r="A1329" s="55"/>
      <c r="B1329" s="56"/>
      <c r="C1329" s="867" t="s">
        <v>395</v>
      </c>
      <c r="D1329" s="868"/>
      <c r="E1329" s="57">
        <v>0</v>
      </c>
      <c r="F1329" s="58"/>
      <c r="G1329" s="59"/>
    </row>
    <row r="1330" spans="1:7" ht="15">
      <c r="A1330" s="55"/>
      <c r="B1330" s="56"/>
      <c r="C1330" s="867" t="s">
        <v>1119</v>
      </c>
      <c r="D1330" s="868"/>
      <c r="E1330" s="57">
        <v>22.13</v>
      </c>
      <c r="F1330" s="58"/>
      <c r="G1330" s="59"/>
    </row>
    <row r="1331" spans="1:7" ht="15">
      <c r="A1331" s="55"/>
      <c r="B1331" s="56"/>
      <c r="C1331" s="867" t="s">
        <v>1120</v>
      </c>
      <c r="D1331" s="868"/>
      <c r="E1331" s="57">
        <v>107.84</v>
      </c>
      <c r="F1331" s="58"/>
      <c r="G1331" s="59"/>
    </row>
    <row r="1332" spans="1:7" ht="15">
      <c r="A1332" s="55"/>
      <c r="B1332" s="56"/>
      <c r="C1332" s="867" t="s">
        <v>1121</v>
      </c>
      <c r="D1332" s="868"/>
      <c r="E1332" s="57">
        <v>0</v>
      </c>
      <c r="F1332" s="58"/>
      <c r="G1332" s="59"/>
    </row>
    <row r="1333" spans="1:7" ht="15">
      <c r="A1333" s="55"/>
      <c r="B1333" s="56"/>
      <c r="C1333" s="867" t="s">
        <v>1099</v>
      </c>
      <c r="D1333" s="868"/>
      <c r="E1333" s="57">
        <v>0</v>
      </c>
      <c r="F1333" s="58"/>
      <c r="G1333" s="59"/>
    </row>
    <row r="1334" spans="1:7" ht="15">
      <c r="A1334" s="55"/>
      <c r="B1334" s="56"/>
      <c r="C1334" s="867" t="s">
        <v>1122</v>
      </c>
      <c r="D1334" s="868"/>
      <c r="E1334" s="57">
        <v>16.96</v>
      </c>
      <c r="F1334" s="58"/>
      <c r="G1334" s="59"/>
    </row>
    <row r="1335" spans="1:7" ht="15">
      <c r="A1335" s="55"/>
      <c r="B1335" s="56"/>
      <c r="C1335" s="867" t="s">
        <v>1101</v>
      </c>
      <c r="D1335" s="868"/>
      <c r="E1335" s="57">
        <v>0</v>
      </c>
      <c r="F1335" s="58"/>
      <c r="G1335" s="59"/>
    </row>
    <row r="1336" spans="1:7" ht="15">
      <c r="A1336" s="55"/>
      <c r="B1336" s="56"/>
      <c r="C1336" s="867" t="s">
        <v>1123</v>
      </c>
      <c r="D1336" s="868"/>
      <c r="E1336" s="57">
        <v>14.4</v>
      </c>
      <c r="F1336" s="58"/>
      <c r="G1336" s="59"/>
    </row>
    <row r="1337" spans="1:7" ht="15">
      <c r="A1337" s="55"/>
      <c r="B1337" s="56"/>
      <c r="C1337" s="867" t="s">
        <v>1124</v>
      </c>
      <c r="D1337" s="868"/>
      <c r="E1337" s="57">
        <v>2.5</v>
      </c>
      <c r="F1337" s="58"/>
      <c r="G1337" s="59"/>
    </row>
    <row r="1338" spans="1:7" ht="15">
      <c r="A1338" s="55"/>
      <c r="B1338" s="56"/>
      <c r="C1338" s="867" t="s">
        <v>1125</v>
      </c>
      <c r="D1338" s="868"/>
      <c r="E1338" s="57">
        <v>13.04</v>
      </c>
      <c r="F1338" s="58"/>
      <c r="G1338" s="59"/>
    </row>
    <row r="1339" spans="1:7" ht="15">
      <c r="A1339" s="55"/>
      <c r="B1339" s="56"/>
      <c r="C1339" s="867" t="s">
        <v>1126</v>
      </c>
      <c r="D1339" s="868"/>
      <c r="E1339" s="57">
        <v>9.47</v>
      </c>
      <c r="F1339" s="58"/>
      <c r="G1339" s="59"/>
    </row>
    <row r="1340" spans="1:7" ht="15">
      <c r="A1340" s="55"/>
      <c r="B1340" s="56"/>
      <c r="C1340" s="867" t="s">
        <v>1127</v>
      </c>
      <c r="D1340" s="868"/>
      <c r="E1340" s="57">
        <v>36.06</v>
      </c>
      <c r="F1340" s="58"/>
      <c r="G1340" s="59"/>
    </row>
    <row r="1341" spans="1:7" ht="15">
      <c r="A1341" s="55"/>
      <c r="B1341" s="56"/>
      <c r="C1341" s="867" t="s">
        <v>1107</v>
      </c>
      <c r="D1341" s="868"/>
      <c r="E1341" s="57">
        <v>0</v>
      </c>
      <c r="F1341" s="58"/>
      <c r="G1341" s="59"/>
    </row>
    <row r="1342" spans="1:7" ht="15">
      <c r="A1342" s="55"/>
      <c r="B1342" s="56"/>
      <c r="C1342" s="867" t="s">
        <v>1128</v>
      </c>
      <c r="D1342" s="868"/>
      <c r="E1342" s="57">
        <v>19.26</v>
      </c>
      <c r="F1342" s="58"/>
      <c r="G1342" s="59"/>
    </row>
    <row r="1343" spans="1:7" ht="15">
      <c r="A1343" s="55"/>
      <c r="B1343" s="56"/>
      <c r="C1343" s="867" t="s">
        <v>1109</v>
      </c>
      <c r="D1343" s="868"/>
      <c r="E1343" s="57">
        <v>0</v>
      </c>
      <c r="F1343" s="58"/>
      <c r="G1343" s="59"/>
    </row>
    <row r="1344" spans="1:7" ht="15">
      <c r="A1344" s="55"/>
      <c r="B1344" s="56"/>
      <c r="C1344" s="867" t="s">
        <v>1129</v>
      </c>
      <c r="D1344" s="868"/>
      <c r="E1344" s="57">
        <v>10.08</v>
      </c>
      <c r="F1344" s="58"/>
      <c r="G1344" s="59"/>
    </row>
    <row r="1345" spans="1:7" ht="15">
      <c r="A1345" s="55"/>
      <c r="B1345" s="56"/>
      <c r="C1345" s="867" t="s">
        <v>1130</v>
      </c>
      <c r="D1345" s="868"/>
      <c r="E1345" s="57">
        <v>19.56</v>
      </c>
      <c r="F1345" s="58"/>
      <c r="G1345" s="59"/>
    </row>
    <row r="1346" spans="1:7" ht="15">
      <c r="A1346" s="55"/>
      <c r="B1346" s="56"/>
      <c r="C1346" s="867" t="s">
        <v>1131</v>
      </c>
      <c r="D1346" s="868"/>
      <c r="E1346" s="57">
        <v>4.74</v>
      </c>
      <c r="F1346" s="58"/>
      <c r="G1346" s="59"/>
    </row>
    <row r="1347" spans="1:53" ht="22.5">
      <c r="A1347" s="48">
        <v>156</v>
      </c>
      <c r="B1347" s="49" t="s">
        <v>1132</v>
      </c>
      <c r="C1347" s="50" t="s">
        <v>1133</v>
      </c>
      <c r="D1347" s="51" t="s">
        <v>206</v>
      </c>
      <c r="E1347" s="52">
        <v>62.84</v>
      </c>
      <c r="F1347" s="697"/>
      <c r="G1347" s="53">
        <f>E1347*F1347</f>
        <v>0</v>
      </c>
      <c r="AB1347" s="54">
        <v>1</v>
      </c>
      <c r="AC1347" s="54">
        <v>1</v>
      </c>
      <c r="BA1347" s="15">
        <v>0.00367</v>
      </c>
    </row>
    <row r="1348" spans="1:7" ht="15">
      <c r="A1348" s="55"/>
      <c r="B1348" s="56"/>
      <c r="C1348" s="867" t="s">
        <v>1115</v>
      </c>
      <c r="D1348" s="868"/>
      <c r="E1348" s="57">
        <v>62.84</v>
      </c>
      <c r="F1348" s="58"/>
      <c r="G1348" s="59"/>
    </row>
    <row r="1349" spans="1:7" ht="15">
      <c r="A1349" s="34"/>
      <c r="B1349" s="35" t="s">
        <v>19</v>
      </c>
      <c r="C1349" s="36" t="str">
        <f>CONCATENATE(B1300," ",C1300)</f>
        <v>62 Úpravy povrchů vnější</v>
      </c>
      <c r="D1349" s="37"/>
      <c r="E1349" s="38"/>
      <c r="F1349" s="39"/>
      <c r="G1349" s="40">
        <f>SUM(G1300:G1348)</f>
        <v>0</v>
      </c>
    </row>
    <row r="1350" spans="1:7" ht="15">
      <c r="A1350" s="41" t="s">
        <v>21</v>
      </c>
      <c r="B1350" s="42" t="s">
        <v>1134</v>
      </c>
      <c r="C1350" s="43" t="s">
        <v>1135</v>
      </c>
      <c r="D1350" s="44"/>
      <c r="E1350" s="45"/>
      <c r="F1350" s="45"/>
      <c r="G1350" s="46"/>
    </row>
    <row r="1351" spans="1:53" ht="15">
      <c r="A1351" s="48">
        <v>157</v>
      </c>
      <c r="B1351" s="49" t="s">
        <v>1136</v>
      </c>
      <c r="C1351" s="755" t="s">
        <v>1137</v>
      </c>
      <c r="D1351" s="756" t="s">
        <v>75</v>
      </c>
      <c r="E1351" s="757">
        <v>106.6433</v>
      </c>
      <c r="F1351" s="697"/>
      <c r="G1351" s="53">
        <f>E1351*F1351</f>
        <v>0</v>
      </c>
      <c r="AB1351" s="54">
        <v>1</v>
      </c>
      <c r="AC1351" s="54">
        <v>1</v>
      </c>
      <c r="BA1351" s="15">
        <v>2.525</v>
      </c>
    </row>
    <row r="1352" spans="1:7" ht="15">
      <c r="A1352" s="55"/>
      <c r="B1352" s="56"/>
      <c r="C1352" s="867" t="s">
        <v>1139</v>
      </c>
      <c r="D1352" s="906"/>
      <c r="E1352" s="57">
        <v>0</v>
      </c>
      <c r="F1352" s="58"/>
      <c r="G1352" s="59"/>
    </row>
    <row r="1353" spans="1:7" ht="15">
      <c r="A1353" s="55"/>
      <c r="B1353" s="56"/>
      <c r="C1353" s="867" t="s">
        <v>5595</v>
      </c>
      <c r="D1353" s="906"/>
      <c r="E1353" s="57">
        <v>10.0957</v>
      </c>
      <c r="F1353" s="58"/>
      <c r="G1353" s="59"/>
    </row>
    <row r="1354" spans="1:7" ht="15">
      <c r="A1354" s="55"/>
      <c r="B1354" s="56"/>
      <c r="C1354" s="867" t="s">
        <v>1138</v>
      </c>
      <c r="D1354" s="906"/>
      <c r="E1354" s="57">
        <v>0</v>
      </c>
      <c r="F1354" s="58"/>
      <c r="G1354" s="59"/>
    </row>
    <row r="1355" spans="1:7" ht="15">
      <c r="A1355" s="55"/>
      <c r="B1355" s="56"/>
      <c r="C1355" s="867" t="s">
        <v>5596</v>
      </c>
      <c r="D1355" s="906"/>
      <c r="E1355" s="57">
        <v>2.4502</v>
      </c>
      <c r="F1355" s="58"/>
      <c r="G1355" s="59"/>
    </row>
    <row r="1356" spans="1:7" ht="15">
      <c r="A1356" s="55"/>
      <c r="B1356" s="56"/>
      <c r="C1356" s="867" t="s">
        <v>5597</v>
      </c>
      <c r="D1356" s="906"/>
      <c r="E1356" s="57">
        <v>0</v>
      </c>
      <c r="F1356" s="58"/>
      <c r="G1356" s="59"/>
    </row>
    <row r="1357" spans="1:7" ht="15">
      <c r="A1357" s="55"/>
      <c r="B1357" s="56"/>
      <c r="C1357" s="867" t="s">
        <v>5598</v>
      </c>
      <c r="D1357" s="906"/>
      <c r="E1357" s="57">
        <v>7.0524</v>
      </c>
      <c r="F1357" s="58"/>
      <c r="G1357" s="59"/>
    </row>
    <row r="1358" spans="1:7" ht="15">
      <c r="A1358" s="55"/>
      <c r="B1358" s="56"/>
      <c r="C1358" s="867" t="s">
        <v>5599</v>
      </c>
      <c r="D1358" s="906"/>
      <c r="E1358" s="57">
        <v>0</v>
      </c>
      <c r="F1358" s="58"/>
      <c r="G1358" s="59"/>
    </row>
    <row r="1359" spans="1:7" ht="15">
      <c r="A1359" s="55"/>
      <c r="B1359" s="56"/>
      <c r="C1359" s="867" t="s">
        <v>5600</v>
      </c>
      <c r="D1359" s="906"/>
      <c r="E1359" s="57">
        <v>4.3719</v>
      </c>
      <c r="F1359" s="58"/>
      <c r="G1359" s="59"/>
    </row>
    <row r="1360" spans="1:7" ht="15">
      <c r="A1360" s="55"/>
      <c r="B1360" s="56"/>
      <c r="C1360" s="867" t="s">
        <v>5601</v>
      </c>
      <c r="D1360" s="906"/>
      <c r="E1360" s="57">
        <v>0</v>
      </c>
      <c r="F1360" s="58"/>
      <c r="G1360" s="59"/>
    </row>
    <row r="1361" spans="1:7" ht="15">
      <c r="A1361" s="55"/>
      <c r="B1361" s="56"/>
      <c r="C1361" s="867" t="s">
        <v>5602</v>
      </c>
      <c r="D1361" s="906"/>
      <c r="E1361" s="57">
        <v>8.3954</v>
      </c>
      <c r="F1361" s="58"/>
      <c r="G1361" s="59"/>
    </row>
    <row r="1362" spans="1:7" ht="15">
      <c r="A1362" s="55"/>
      <c r="B1362" s="56"/>
      <c r="C1362" s="867" t="s">
        <v>1140</v>
      </c>
      <c r="D1362" s="906"/>
      <c r="E1362" s="57">
        <v>0</v>
      </c>
      <c r="F1362" s="58"/>
      <c r="G1362" s="59"/>
    </row>
    <row r="1363" spans="1:7" ht="15">
      <c r="A1363" s="55"/>
      <c r="B1363" s="56"/>
      <c r="C1363" s="867" t="s">
        <v>1141</v>
      </c>
      <c r="D1363" s="906"/>
      <c r="E1363" s="57">
        <v>1.8787</v>
      </c>
      <c r="F1363" s="58"/>
      <c r="G1363" s="59"/>
    </row>
    <row r="1364" spans="1:7" ht="15">
      <c r="A1364" s="55"/>
      <c r="B1364" s="56"/>
      <c r="C1364" s="867" t="s">
        <v>5603</v>
      </c>
      <c r="D1364" s="906"/>
      <c r="E1364" s="57">
        <v>0</v>
      </c>
      <c r="F1364" s="58"/>
      <c r="G1364" s="59"/>
    </row>
    <row r="1365" spans="1:7" ht="15">
      <c r="A1365" s="55"/>
      <c r="B1365" s="56"/>
      <c r="C1365" s="867" t="s">
        <v>5604</v>
      </c>
      <c r="D1365" s="906"/>
      <c r="E1365" s="57">
        <v>69.4803</v>
      </c>
      <c r="F1365" s="58"/>
      <c r="G1365" s="59"/>
    </row>
    <row r="1366" spans="1:7" ht="12.75" customHeight="1">
      <c r="A1366" s="55"/>
      <c r="B1366" s="56"/>
      <c r="C1366" s="867" t="s">
        <v>5605</v>
      </c>
      <c r="D1366" s="906"/>
      <c r="E1366" s="57">
        <v>0</v>
      </c>
      <c r="F1366" s="58"/>
      <c r="G1366" s="59"/>
    </row>
    <row r="1367" spans="1:7" ht="12.75" customHeight="1">
      <c r="A1367" s="55"/>
      <c r="B1367" s="56"/>
      <c r="C1367" s="867" t="s">
        <v>5606</v>
      </c>
      <c r="D1367" s="906"/>
      <c r="E1367" s="57">
        <v>1.3067</v>
      </c>
      <c r="F1367" s="58"/>
      <c r="G1367" s="59"/>
    </row>
    <row r="1368" spans="1:7" ht="12.75" customHeight="1">
      <c r="A1368" s="55"/>
      <c r="B1368" s="56"/>
      <c r="C1368" s="867" t="s">
        <v>5607</v>
      </c>
      <c r="D1368" s="906"/>
      <c r="E1368" s="57">
        <v>0</v>
      </c>
      <c r="F1368" s="58"/>
      <c r="G1368" s="59"/>
    </row>
    <row r="1369" spans="1:7" ht="12.75" customHeight="1">
      <c r="A1369" s="55"/>
      <c r="B1369" s="56"/>
      <c r="C1369" s="867" t="s">
        <v>5608</v>
      </c>
      <c r="D1369" s="906"/>
      <c r="E1369" s="57">
        <v>1.612</v>
      </c>
      <c r="F1369" s="58"/>
      <c r="G1369" s="59"/>
    </row>
    <row r="1370" spans="1:53" ht="12.75" customHeight="1">
      <c r="A1370" s="48">
        <v>158</v>
      </c>
      <c r="B1370" s="49" t="s">
        <v>1142</v>
      </c>
      <c r="C1370" s="755" t="s">
        <v>1143</v>
      </c>
      <c r="D1370" s="756" t="s">
        <v>75</v>
      </c>
      <c r="E1370" s="757">
        <v>68.7587</v>
      </c>
      <c r="F1370" s="697"/>
      <c r="G1370" s="53">
        <f>E1370*F1370</f>
        <v>0</v>
      </c>
      <c r="AB1370" s="54">
        <v>1</v>
      </c>
      <c r="AC1370" s="54">
        <v>1</v>
      </c>
      <c r="BA1370" s="15">
        <v>2.525</v>
      </c>
    </row>
    <row r="1371" spans="1:7" ht="12.75" customHeight="1">
      <c r="A1371" s="55"/>
      <c r="B1371" s="56"/>
      <c r="C1371" s="867" t="s">
        <v>1144</v>
      </c>
      <c r="D1371" s="906"/>
      <c r="E1371" s="57">
        <v>0</v>
      </c>
      <c r="F1371" s="58"/>
      <c r="G1371" s="59"/>
    </row>
    <row r="1372" spans="1:7" ht="12.75" customHeight="1">
      <c r="A1372" s="55"/>
      <c r="B1372" s="56"/>
      <c r="C1372" s="867" t="s">
        <v>5609</v>
      </c>
      <c r="D1372" s="906"/>
      <c r="E1372" s="57">
        <v>63.0008</v>
      </c>
      <c r="F1372" s="58"/>
      <c r="G1372" s="59"/>
    </row>
    <row r="1373" spans="1:7" ht="12.75" customHeight="1">
      <c r="A1373" s="55"/>
      <c r="B1373" s="56"/>
      <c r="C1373" s="867" t="s">
        <v>5610</v>
      </c>
      <c r="D1373" s="906"/>
      <c r="E1373" s="57">
        <v>0</v>
      </c>
      <c r="F1373" s="58"/>
      <c r="G1373" s="59"/>
    </row>
    <row r="1374" spans="1:7" ht="12.75" customHeight="1">
      <c r="A1374" s="55"/>
      <c r="B1374" s="56"/>
      <c r="C1374" s="867" t="s">
        <v>5611</v>
      </c>
      <c r="D1374" s="906"/>
      <c r="E1374" s="57">
        <v>5.7579</v>
      </c>
      <c r="F1374" s="58"/>
      <c r="G1374" s="59"/>
    </row>
    <row r="1375" spans="1:53" ht="12.75" customHeight="1">
      <c r="A1375" s="48">
        <v>159</v>
      </c>
      <c r="B1375" s="49" t="s">
        <v>1145</v>
      </c>
      <c r="C1375" s="50" t="s">
        <v>1146</v>
      </c>
      <c r="D1375" s="51" t="s">
        <v>206</v>
      </c>
      <c r="E1375" s="52">
        <v>87.89</v>
      </c>
      <c r="F1375" s="697"/>
      <c r="G1375" s="53">
        <f>E1375*F1375</f>
        <v>0</v>
      </c>
      <c r="AB1375" s="54">
        <v>1</v>
      </c>
      <c r="AC1375" s="54">
        <v>1</v>
      </c>
      <c r="BA1375" s="15">
        <v>0</v>
      </c>
    </row>
    <row r="1376" spans="1:7" ht="12.75" customHeight="1">
      <c r="A1376" s="55"/>
      <c r="B1376" s="56"/>
      <c r="C1376" s="867" t="s">
        <v>1144</v>
      </c>
      <c r="D1376" s="868"/>
      <c r="E1376" s="57">
        <v>0</v>
      </c>
      <c r="F1376" s="58"/>
      <c r="G1376" s="59"/>
    </row>
    <row r="1377" spans="1:7" ht="15">
      <c r="A1377" s="55"/>
      <c r="B1377" s="56"/>
      <c r="C1377" s="867" t="s">
        <v>1147</v>
      </c>
      <c r="D1377" s="868"/>
      <c r="E1377" s="57">
        <v>67.74</v>
      </c>
      <c r="F1377" s="58"/>
      <c r="G1377" s="59"/>
    </row>
    <row r="1378" spans="1:7" ht="15">
      <c r="A1378" s="55"/>
      <c r="B1378" s="56"/>
      <c r="C1378" s="867" t="s">
        <v>1148</v>
      </c>
      <c r="D1378" s="868"/>
      <c r="E1378" s="57">
        <v>20.15</v>
      </c>
      <c r="F1378" s="58"/>
      <c r="G1378" s="59"/>
    </row>
    <row r="1379" spans="1:53" ht="15">
      <c r="A1379" s="48">
        <v>160</v>
      </c>
      <c r="B1379" s="49" t="s">
        <v>1149</v>
      </c>
      <c r="C1379" s="50" t="s">
        <v>1150</v>
      </c>
      <c r="D1379" s="51" t="s">
        <v>75</v>
      </c>
      <c r="E1379" s="52">
        <v>94.94</v>
      </c>
      <c r="F1379" s="697"/>
      <c r="G1379" s="53">
        <f>E1379*F1379</f>
        <v>0</v>
      </c>
      <c r="AB1379" s="54">
        <v>1</v>
      </c>
      <c r="AC1379" s="54">
        <v>1</v>
      </c>
      <c r="BA1379" s="15">
        <v>0</v>
      </c>
    </row>
    <row r="1380" spans="1:7" ht="15">
      <c r="A1380" s="55"/>
      <c r="B1380" s="56"/>
      <c r="C1380" s="867" t="s">
        <v>1138</v>
      </c>
      <c r="D1380" s="906"/>
      <c r="E1380" s="57">
        <v>0</v>
      </c>
      <c r="F1380" s="58"/>
      <c r="G1380" s="59"/>
    </row>
    <row r="1381" spans="1:7" ht="15">
      <c r="A1381" s="55"/>
      <c r="B1381" s="56"/>
      <c r="C1381" s="867" t="s">
        <v>5596</v>
      </c>
      <c r="D1381" s="906"/>
      <c r="E1381" s="57">
        <v>2.4502</v>
      </c>
      <c r="F1381" s="58"/>
      <c r="G1381" s="59"/>
    </row>
    <row r="1382" spans="1:7" ht="15">
      <c r="A1382" s="55"/>
      <c r="B1382" s="56"/>
      <c r="C1382" s="867" t="s">
        <v>5597</v>
      </c>
      <c r="D1382" s="906"/>
      <c r="E1382" s="57">
        <v>0</v>
      </c>
      <c r="F1382" s="58"/>
      <c r="G1382" s="59"/>
    </row>
    <row r="1383" spans="1:7" ht="15">
      <c r="A1383" s="55"/>
      <c r="B1383" s="56"/>
      <c r="C1383" s="867" t="s">
        <v>5598</v>
      </c>
      <c r="D1383" s="906"/>
      <c r="E1383" s="57">
        <v>7.0524</v>
      </c>
      <c r="F1383" s="58"/>
      <c r="G1383" s="59"/>
    </row>
    <row r="1384" spans="1:7" ht="15">
      <c r="A1384" s="55"/>
      <c r="B1384" s="56"/>
      <c r="C1384" s="867" t="s">
        <v>5599</v>
      </c>
      <c r="D1384" s="906"/>
      <c r="E1384" s="57">
        <v>0</v>
      </c>
      <c r="F1384" s="58"/>
      <c r="G1384" s="59"/>
    </row>
    <row r="1385" spans="1:7" ht="15">
      <c r="A1385" s="55"/>
      <c r="B1385" s="56"/>
      <c r="C1385" s="867" t="s">
        <v>5600</v>
      </c>
      <c r="D1385" s="906"/>
      <c r="E1385" s="57">
        <v>4.3719</v>
      </c>
      <c r="F1385" s="58"/>
      <c r="G1385" s="59"/>
    </row>
    <row r="1386" spans="1:7" ht="15">
      <c r="A1386" s="55"/>
      <c r="B1386" s="56"/>
      <c r="C1386" s="867" t="s">
        <v>5601</v>
      </c>
      <c r="D1386" s="906"/>
      <c r="E1386" s="57">
        <v>0</v>
      </c>
      <c r="F1386" s="58"/>
      <c r="G1386" s="59"/>
    </row>
    <row r="1387" spans="1:7" ht="15">
      <c r="A1387" s="55"/>
      <c r="B1387" s="56"/>
      <c r="C1387" s="867" t="s">
        <v>5602</v>
      </c>
      <c r="D1387" s="906"/>
      <c r="E1387" s="57">
        <v>8.3954</v>
      </c>
      <c r="F1387" s="58"/>
      <c r="G1387" s="59"/>
    </row>
    <row r="1388" spans="1:7" ht="15">
      <c r="A1388" s="55"/>
      <c r="B1388" s="56"/>
      <c r="C1388" s="867" t="s">
        <v>1140</v>
      </c>
      <c r="D1388" s="906"/>
      <c r="E1388" s="57">
        <v>0</v>
      </c>
      <c r="F1388" s="58"/>
      <c r="G1388" s="59"/>
    </row>
    <row r="1389" spans="1:7" ht="15">
      <c r="A1389" s="55"/>
      <c r="B1389" s="56"/>
      <c r="C1389" s="867" t="s">
        <v>1141</v>
      </c>
      <c r="D1389" s="906"/>
      <c r="E1389" s="57">
        <v>1.8787</v>
      </c>
      <c r="F1389" s="58"/>
      <c r="G1389" s="59"/>
    </row>
    <row r="1390" spans="1:7" ht="15">
      <c r="A1390" s="55"/>
      <c r="B1390" s="56"/>
      <c r="C1390" s="867" t="s">
        <v>5603</v>
      </c>
      <c r="D1390" s="906"/>
      <c r="E1390" s="57">
        <v>0</v>
      </c>
      <c r="F1390" s="58"/>
      <c r="G1390" s="59"/>
    </row>
    <row r="1391" spans="1:7" ht="15">
      <c r="A1391" s="55"/>
      <c r="B1391" s="56"/>
      <c r="C1391" s="867" t="s">
        <v>5604</v>
      </c>
      <c r="D1391" s="906"/>
      <c r="E1391" s="57">
        <v>69.4803</v>
      </c>
      <c r="F1391" s="58"/>
      <c r="G1391" s="59"/>
    </row>
    <row r="1392" spans="1:7" ht="15">
      <c r="A1392" s="55"/>
      <c r="B1392" s="56"/>
      <c r="C1392" s="867" t="s">
        <v>5605</v>
      </c>
      <c r="D1392" s="906"/>
      <c r="E1392" s="57">
        <v>0</v>
      </c>
      <c r="F1392" s="58"/>
      <c r="G1392" s="59"/>
    </row>
    <row r="1393" spans="1:7" ht="15">
      <c r="A1393" s="55"/>
      <c r="B1393" s="56"/>
      <c r="C1393" s="867" t="s">
        <v>5606</v>
      </c>
      <c r="D1393" s="906"/>
      <c r="E1393" s="57">
        <v>1.3067</v>
      </c>
      <c r="F1393" s="58"/>
      <c r="G1393" s="59"/>
    </row>
    <row r="1394" spans="1:53" ht="15">
      <c r="A1394" s="48">
        <v>161</v>
      </c>
      <c r="B1394" s="49" t="s">
        <v>1151</v>
      </c>
      <c r="C1394" s="50" t="s">
        <v>1152</v>
      </c>
      <c r="D1394" s="51" t="s">
        <v>75</v>
      </c>
      <c r="E1394" s="52">
        <v>63</v>
      </c>
      <c r="F1394" s="697"/>
      <c r="G1394" s="53">
        <f>E1394*F1394</f>
        <v>0</v>
      </c>
      <c r="AB1394" s="54">
        <v>1</v>
      </c>
      <c r="AC1394" s="54">
        <v>1</v>
      </c>
      <c r="BA1394" s="15">
        <v>0</v>
      </c>
    </row>
    <row r="1395" spans="1:7" ht="15">
      <c r="A1395" s="55"/>
      <c r="B1395" s="56"/>
      <c r="C1395" s="867" t="s">
        <v>1144</v>
      </c>
      <c r="D1395" s="906"/>
      <c r="E1395" s="57">
        <v>0</v>
      </c>
      <c r="F1395" s="58"/>
      <c r="G1395" s="59"/>
    </row>
    <row r="1396" spans="1:7" ht="15">
      <c r="A1396" s="55"/>
      <c r="B1396" s="56"/>
      <c r="C1396" s="867" t="s">
        <v>5609</v>
      </c>
      <c r="D1396" s="906"/>
      <c r="E1396" s="57">
        <v>63.0008</v>
      </c>
      <c r="F1396" s="58"/>
      <c r="G1396" s="59"/>
    </row>
    <row r="1397" spans="1:53" ht="15">
      <c r="A1397" s="48">
        <v>162</v>
      </c>
      <c r="B1397" s="49" t="s">
        <v>1153</v>
      </c>
      <c r="C1397" s="50" t="s">
        <v>1154</v>
      </c>
      <c r="D1397" s="51" t="s">
        <v>75</v>
      </c>
      <c r="E1397" s="52">
        <v>10.1</v>
      </c>
      <c r="F1397" s="697"/>
      <c r="G1397" s="53">
        <f>E1397*F1397</f>
        <v>0</v>
      </c>
      <c r="AB1397" s="54">
        <v>1</v>
      </c>
      <c r="AC1397" s="54">
        <v>1</v>
      </c>
      <c r="BA1397" s="15">
        <v>0.04</v>
      </c>
    </row>
    <row r="1398" spans="1:7" ht="15">
      <c r="A1398" s="55"/>
      <c r="B1398" s="56"/>
      <c r="C1398" s="867" t="s">
        <v>1139</v>
      </c>
      <c r="D1398" s="906"/>
      <c r="E1398" s="57">
        <v>0</v>
      </c>
      <c r="F1398" s="58"/>
      <c r="G1398" s="59"/>
    </row>
    <row r="1399" spans="1:7" ht="15">
      <c r="A1399" s="55"/>
      <c r="B1399" s="56"/>
      <c r="C1399" s="867" t="s">
        <v>5595</v>
      </c>
      <c r="D1399" s="906"/>
      <c r="E1399" s="57">
        <v>10.0957</v>
      </c>
      <c r="F1399" s="58"/>
      <c r="G1399" s="59"/>
    </row>
    <row r="1400" spans="1:53" ht="15">
      <c r="A1400" s="48">
        <v>163</v>
      </c>
      <c r="B1400" s="49" t="s">
        <v>1155</v>
      </c>
      <c r="C1400" s="50" t="s">
        <v>1156</v>
      </c>
      <c r="D1400" s="51" t="s">
        <v>75</v>
      </c>
      <c r="E1400" s="52">
        <v>106.64</v>
      </c>
      <c r="F1400" s="697"/>
      <c r="G1400" s="53">
        <f>E1400*F1400</f>
        <v>0</v>
      </c>
      <c r="AB1400" s="54">
        <v>1</v>
      </c>
      <c r="AC1400" s="54">
        <v>1</v>
      </c>
      <c r="BA1400" s="15">
        <v>0</v>
      </c>
    </row>
    <row r="1401" spans="1:7" ht="15">
      <c r="A1401" s="55"/>
      <c r="B1401" s="56"/>
      <c r="C1401" s="867" t="s">
        <v>1139</v>
      </c>
      <c r="D1401" s="906"/>
      <c r="E1401" s="57">
        <v>0</v>
      </c>
      <c r="F1401" s="58"/>
      <c r="G1401" s="59"/>
    </row>
    <row r="1402" spans="1:7" ht="15">
      <c r="A1402" s="55"/>
      <c r="B1402" s="56"/>
      <c r="C1402" s="867" t="s">
        <v>5595</v>
      </c>
      <c r="D1402" s="906"/>
      <c r="E1402" s="57">
        <v>10.0957</v>
      </c>
      <c r="F1402" s="58"/>
      <c r="G1402" s="59"/>
    </row>
    <row r="1403" spans="1:7" ht="15">
      <c r="A1403" s="55"/>
      <c r="B1403" s="56"/>
      <c r="C1403" s="867" t="s">
        <v>1138</v>
      </c>
      <c r="D1403" s="906"/>
      <c r="E1403" s="57">
        <v>0</v>
      </c>
      <c r="F1403" s="58"/>
      <c r="G1403" s="59"/>
    </row>
    <row r="1404" spans="1:7" ht="15">
      <c r="A1404" s="55"/>
      <c r="B1404" s="56"/>
      <c r="C1404" s="867" t="s">
        <v>5596</v>
      </c>
      <c r="D1404" s="906"/>
      <c r="E1404" s="57">
        <v>2.4502</v>
      </c>
      <c r="F1404" s="58"/>
      <c r="G1404" s="59"/>
    </row>
    <row r="1405" spans="1:7" ht="15">
      <c r="A1405" s="55"/>
      <c r="B1405" s="56"/>
      <c r="C1405" s="867" t="s">
        <v>5597</v>
      </c>
      <c r="D1405" s="906"/>
      <c r="E1405" s="57">
        <v>0</v>
      </c>
      <c r="F1405" s="58"/>
      <c r="G1405" s="59"/>
    </row>
    <row r="1406" spans="1:7" ht="15">
      <c r="A1406" s="55"/>
      <c r="B1406" s="56"/>
      <c r="C1406" s="867" t="s">
        <v>5598</v>
      </c>
      <c r="D1406" s="906"/>
      <c r="E1406" s="57">
        <v>7.0524</v>
      </c>
      <c r="F1406" s="58"/>
      <c r="G1406" s="59"/>
    </row>
    <row r="1407" spans="1:7" ht="15">
      <c r="A1407" s="55"/>
      <c r="B1407" s="56"/>
      <c r="C1407" s="867" t="s">
        <v>5599</v>
      </c>
      <c r="D1407" s="906"/>
      <c r="E1407" s="57">
        <v>0</v>
      </c>
      <c r="F1407" s="58"/>
      <c r="G1407" s="59"/>
    </row>
    <row r="1408" spans="1:7" ht="15">
      <c r="A1408" s="55"/>
      <c r="B1408" s="56"/>
      <c r="C1408" s="867" t="s">
        <v>5600</v>
      </c>
      <c r="D1408" s="906"/>
      <c r="E1408" s="57">
        <v>4.3719</v>
      </c>
      <c r="F1408" s="58"/>
      <c r="G1408" s="59"/>
    </row>
    <row r="1409" spans="1:7" ht="15">
      <c r="A1409" s="55"/>
      <c r="B1409" s="56"/>
      <c r="C1409" s="867" t="s">
        <v>5601</v>
      </c>
      <c r="D1409" s="906"/>
      <c r="E1409" s="57">
        <v>0</v>
      </c>
      <c r="F1409" s="58"/>
      <c r="G1409" s="59"/>
    </row>
    <row r="1410" spans="1:7" ht="15">
      <c r="A1410" s="55"/>
      <c r="B1410" s="56"/>
      <c r="C1410" s="867" t="s">
        <v>5602</v>
      </c>
      <c r="D1410" s="906"/>
      <c r="E1410" s="57">
        <v>8.3954</v>
      </c>
      <c r="F1410" s="58"/>
      <c r="G1410" s="59"/>
    </row>
    <row r="1411" spans="1:7" ht="15">
      <c r="A1411" s="55"/>
      <c r="B1411" s="56"/>
      <c r="C1411" s="867" t="s">
        <v>1140</v>
      </c>
      <c r="D1411" s="906"/>
      <c r="E1411" s="57">
        <v>0</v>
      </c>
      <c r="F1411" s="58"/>
      <c r="G1411" s="59"/>
    </row>
    <row r="1412" spans="1:7" ht="15">
      <c r="A1412" s="55"/>
      <c r="B1412" s="56"/>
      <c r="C1412" s="867" t="s">
        <v>1141</v>
      </c>
      <c r="D1412" s="906"/>
      <c r="E1412" s="57">
        <v>1.8787</v>
      </c>
      <c r="F1412" s="58"/>
      <c r="G1412" s="59"/>
    </row>
    <row r="1413" spans="1:7" ht="15">
      <c r="A1413" s="55"/>
      <c r="B1413" s="56"/>
      <c r="C1413" s="867" t="s">
        <v>5603</v>
      </c>
      <c r="D1413" s="906"/>
      <c r="E1413" s="57">
        <v>0</v>
      </c>
      <c r="F1413" s="58"/>
      <c r="G1413" s="59"/>
    </row>
    <row r="1414" spans="1:7" ht="15">
      <c r="A1414" s="55"/>
      <c r="B1414" s="56"/>
      <c r="C1414" s="867" t="s">
        <v>5604</v>
      </c>
      <c r="D1414" s="906"/>
      <c r="E1414" s="57">
        <v>69.4803</v>
      </c>
      <c r="F1414" s="58"/>
      <c r="G1414" s="59"/>
    </row>
    <row r="1415" spans="1:7" ht="15">
      <c r="A1415" s="55"/>
      <c r="B1415" s="56"/>
      <c r="C1415" s="867" t="s">
        <v>5605</v>
      </c>
      <c r="D1415" s="906"/>
      <c r="E1415" s="57">
        <v>0</v>
      </c>
      <c r="F1415" s="58"/>
      <c r="G1415" s="59"/>
    </row>
    <row r="1416" spans="1:7" ht="15">
      <c r="A1416" s="55"/>
      <c r="B1416" s="56"/>
      <c r="C1416" s="867" t="s">
        <v>5606</v>
      </c>
      <c r="D1416" s="906"/>
      <c r="E1416" s="57">
        <v>1.3067</v>
      </c>
      <c r="F1416" s="58"/>
      <c r="G1416" s="59"/>
    </row>
    <row r="1417" spans="1:7" ht="15">
      <c r="A1417" s="55"/>
      <c r="B1417" s="56"/>
      <c r="C1417" s="867" t="s">
        <v>5607</v>
      </c>
      <c r="D1417" s="906"/>
      <c r="E1417" s="57">
        <v>0</v>
      </c>
      <c r="F1417" s="58"/>
      <c r="G1417" s="59"/>
    </row>
    <row r="1418" spans="1:7" ht="15">
      <c r="A1418" s="55"/>
      <c r="B1418" s="56"/>
      <c r="C1418" s="867" t="s">
        <v>5608</v>
      </c>
      <c r="D1418" s="906"/>
      <c r="E1418" s="57">
        <v>1.612</v>
      </c>
      <c r="F1418" s="58"/>
      <c r="G1418" s="59"/>
    </row>
    <row r="1419" spans="1:53" ht="15">
      <c r="A1419" s="48">
        <v>164</v>
      </c>
      <c r="B1419" s="49" t="s">
        <v>1157</v>
      </c>
      <c r="C1419" s="50" t="s">
        <v>1158</v>
      </c>
      <c r="D1419" s="51" t="s">
        <v>75</v>
      </c>
      <c r="E1419" s="52">
        <v>68.76</v>
      </c>
      <c r="F1419" s="697"/>
      <c r="G1419" s="53">
        <f>E1419*F1419</f>
        <v>0</v>
      </c>
      <c r="AB1419" s="54">
        <v>1</v>
      </c>
      <c r="AC1419" s="54">
        <v>1</v>
      </c>
      <c r="BA1419" s="15">
        <v>0</v>
      </c>
    </row>
    <row r="1420" spans="1:7" ht="15">
      <c r="A1420" s="55"/>
      <c r="B1420" s="56"/>
      <c r="C1420" s="867" t="s">
        <v>1144</v>
      </c>
      <c r="D1420" s="906"/>
      <c r="E1420" s="57">
        <v>0</v>
      </c>
      <c r="F1420" s="58"/>
      <c r="G1420" s="59"/>
    </row>
    <row r="1421" spans="1:7" ht="15">
      <c r="A1421" s="55"/>
      <c r="B1421" s="56"/>
      <c r="C1421" s="867" t="s">
        <v>5609</v>
      </c>
      <c r="D1421" s="906"/>
      <c r="E1421" s="57">
        <v>63.0008</v>
      </c>
      <c r="F1421" s="58"/>
      <c r="G1421" s="59"/>
    </row>
    <row r="1422" spans="1:7" ht="15">
      <c r="A1422" s="55"/>
      <c r="B1422" s="56"/>
      <c r="C1422" s="867" t="s">
        <v>5610</v>
      </c>
      <c r="D1422" s="906"/>
      <c r="E1422" s="57">
        <v>0</v>
      </c>
      <c r="F1422" s="58"/>
      <c r="G1422" s="59"/>
    </row>
    <row r="1423" spans="1:7" ht="15">
      <c r="A1423" s="55"/>
      <c r="B1423" s="56"/>
      <c r="C1423" s="867" t="s">
        <v>5611</v>
      </c>
      <c r="D1423" s="906"/>
      <c r="E1423" s="57">
        <v>5.7579</v>
      </c>
      <c r="F1423" s="58"/>
      <c r="G1423" s="59"/>
    </row>
    <row r="1424" spans="1:53" ht="15">
      <c r="A1424" s="48">
        <v>165</v>
      </c>
      <c r="B1424" s="49" t="s">
        <v>1159</v>
      </c>
      <c r="C1424" s="50" t="s">
        <v>1160</v>
      </c>
      <c r="D1424" s="51" t="s">
        <v>226</v>
      </c>
      <c r="E1424" s="52">
        <v>5.91</v>
      </c>
      <c r="F1424" s="697"/>
      <c r="G1424" s="53">
        <f>E1424*F1424</f>
        <v>0</v>
      </c>
      <c r="AB1424" s="54">
        <v>1</v>
      </c>
      <c r="AC1424" s="54">
        <v>1</v>
      </c>
      <c r="BA1424" s="15">
        <v>1.06625</v>
      </c>
    </row>
    <row r="1425" spans="1:7" ht="15">
      <c r="A1425" s="55"/>
      <c r="B1425" s="56"/>
      <c r="C1425" s="867" t="s">
        <v>1161</v>
      </c>
      <c r="D1425" s="906"/>
      <c r="E1425" s="57">
        <v>0</v>
      </c>
      <c r="F1425" s="58"/>
      <c r="G1425" s="59"/>
    </row>
    <row r="1426" spans="1:7" ht="15">
      <c r="A1426" s="55"/>
      <c r="B1426" s="56"/>
      <c r="C1426" s="867" t="s">
        <v>5612</v>
      </c>
      <c r="D1426" s="906"/>
      <c r="E1426" s="57">
        <v>1.7262</v>
      </c>
      <c r="F1426" s="58"/>
      <c r="G1426" s="59"/>
    </row>
    <row r="1427" spans="1:7" ht="15">
      <c r="A1427" s="55"/>
      <c r="B1427" s="56"/>
      <c r="C1427" s="867" t="s">
        <v>5613</v>
      </c>
      <c r="D1427" s="906"/>
      <c r="E1427" s="57">
        <v>0.383</v>
      </c>
      <c r="F1427" s="58"/>
      <c r="G1427" s="59"/>
    </row>
    <row r="1428" spans="1:7" ht="15">
      <c r="A1428" s="55"/>
      <c r="B1428" s="56"/>
      <c r="C1428" s="867" t="s">
        <v>5614</v>
      </c>
      <c r="D1428" s="906"/>
      <c r="E1428" s="57">
        <v>0.0863</v>
      </c>
      <c r="F1428" s="58"/>
      <c r="G1428" s="59"/>
    </row>
    <row r="1429" spans="1:7" ht="15">
      <c r="A1429" s="55"/>
      <c r="B1429" s="56"/>
      <c r="C1429" s="867" t="s">
        <v>5615</v>
      </c>
      <c r="D1429" s="906"/>
      <c r="E1429" s="57">
        <v>0.2259</v>
      </c>
      <c r="F1429" s="58"/>
      <c r="G1429" s="59"/>
    </row>
    <row r="1430" spans="1:7" ht="15">
      <c r="A1430" s="55"/>
      <c r="B1430" s="56"/>
      <c r="C1430" s="867" t="s">
        <v>5616</v>
      </c>
      <c r="D1430" s="906"/>
      <c r="E1430" s="57">
        <v>0.1382</v>
      </c>
      <c r="F1430" s="58"/>
      <c r="G1430" s="59"/>
    </row>
    <row r="1431" spans="1:7" ht="15">
      <c r="A1431" s="55"/>
      <c r="B1431" s="56"/>
      <c r="C1431" s="867" t="s">
        <v>5617</v>
      </c>
      <c r="D1431" s="906"/>
      <c r="E1431" s="57">
        <v>0.167</v>
      </c>
      <c r="F1431" s="58"/>
      <c r="G1431" s="59"/>
    </row>
    <row r="1432" spans="1:7" ht="15">
      <c r="A1432" s="55"/>
      <c r="B1432" s="56"/>
      <c r="C1432" s="867" t="s">
        <v>5618</v>
      </c>
      <c r="D1432" s="906"/>
      <c r="E1432" s="57">
        <v>0.3339</v>
      </c>
      <c r="F1432" s="58"/>
      <c r="G1432" s="59"/>
    </row>
    <row r="1433" spans="1:7" ht="15">
      <c r="A1433" s="55"/>
      <c r="B1433" s="56"/>
      <c r="C1433" s="867" t="s">
        <v>5619</v>
      </c>
      <c r="D1433" s="906"/>
      <c r="E1433" s="57">
        <v>0.0735</v>
      </c>
      <c r="F1433" s="58"/>
      <c r="G1433" s="59"/>
    </row>
    <row r="1434" spans="1:7" ht="15">
      <c r="A1434" s="55"/>
      <c r="B1434" s="56"/>
      <c r="C1434" s="867" t="s">
        <v>5620</v>
      </c>
      <c r="D1434" s="906"/>
      <c r="E1434" s="57">
        <v>2.6772</v>
      </c>
      <c r="F1434" s="58"/>
      <c r="G1434" s="59"/>
    </row>
    <row r="1435" spans="1:7" ht="15">
      <c r="A1435" s="55"/>
      <c r="B1435" s="56"/>
      <c r="C1435" s="867" t="s">
        <v>5621</v>
      </c>
      <c r="D1435" s="906"/>
      <c r="E1435" s="57">
        <v>0.0448</v>
      </c>
      <c r="F1435" s="58"/>
      <c r="G1435" s="59"/>
    </row>
    <row r="1436" spans="1:7" ht="15">
      <c r="A1436" s="55"/>
      <c r="B1436" s="56"/>
      <c r="C1436" s="867" t="s">
        <v>5622</v>
      </c>
      <c r="D1436" s="906"/>
      <c r="E1436" s="57">
        <v>0.0497</v>
      </c>
      <c r="F1436" s="58"/>
      <c r="G1436" s="59"/>
    </row>
    <row r="1437" spans="1:104" ht="12.75" customHeight="1">
      <c r="A1437" s="753" t="s">
        <v>5629</v>
      </c>
      <c r="B1437" s="754" t="s">
        <v>5623</v>
      </c>
      <c r="C1437" s="755" t="s">
        <v>5624</v>
      </c>
      <c r="D1437" s="756" t="s">
        <v>75</v>
      </c>
      <c r="E1437" s="757">
        <v>165.8565</v>
      </c>
      <c r="F1437" s="697"/>
      <c r="G1437" s="758">
        <f>E1437*F1437</f>
        <v>0</v>
      </c>
      <c r="O1437" s="759">
        <v>2</v>
      </c>
      <c r="AA1437" s="15">
        <v>1</v>
      </c>
      <c r="AB1437" s="15">
        <v>1</v>
      </c>
      <c r="AC1437" s="15">
        <v>1</v>
      </c>
      <c r="AZ1437" s="15">
        <v>1</v>
      </c>
      <c r="BA1437" s="15">
        <f>IF(AZ1437=1,G1437,0)</f>
        <v>0</v>
      </c>
      <c r="BB1437" s="15">
        <f>IF(AZ1437=2,G1437,0)</f>
        <v>0</v>
      </c>
      <c r="BC1437" s="15">
        <f>IF(AZ1437=3,G1437,0)</f>
        <v>0</v>
      </c>
      <c r="BD1437" s="15">
        <f>IF(AZ1437=4,G1437,0)</f>
        <v>0</v>
      </c>
      <c r="BE1437" s="15">
        <f>IF(AZ1437=5,G1437,0)</f>
        <v>0</v>
      </c>
      <c r="CA1437" s="54">
        <v>1</v>
      </c>
      <c r="CB1437" s="54">
        <v>1</v>
      </c>
      <c r="CZ1437" s="15">
        <v>1.837</v>
      </c>
    </row>
    <row r="1438" spans="1:15" ht="12.75" customHeight="1">
      <c r="A1438" s="55"/>
      <c r="B1438" s="56"/>
      <c r="C1438" s="867" t="s">
        <v>232</v>
      </c>
      <c r="D1438" s="906"/>
      <c r="E1438" s="57">
        <v>0</v>
      </c>
      <c r="F1438" s="58"/>
      <c r="G1438" s="760"/>
      <c r="M1438" s="761" t="s">
        <v>232</v>
      </c>
      <c r="O1438" s="759"/>
    </row>
    <row r="1439" spans="1:15" ht="12.75" customHeight="1">
      <c r="A1439" s="55"/>
      <c r="B1439" s="56"/>
      <c r="C1439" s="867" t="s">
        <v>5625</v>
      </c>
      <c r="D1439" s="906"/>
      <c r="E1439" s="57">
        <v>0</v>
      </c>
      <c r="F1439" s="58"/>
      <c r="G1439" s="760"/>
      <c r="M1439" s="761" t="s">
        <v>5625</v>
      </c>
      <c r="O1439" s="759"/>
    </row>
    <row r="1440" spans="1:15" ht="12.75" customHeight="1">
      <c r="A1440" s="55"/>
      <c r="B1440" s="56"/>
      <c r="C1440" s="867" t="s">
        <v>5626</v>
      </c>
      <c r="D1440" s="906"/>
      <c r="E1440" s="57">
        <v>165.8565</v>
      </c>
      <c r="F1440" s="58"/>
      <c r="G1440" s="760"/>
      <c r="M1440" s="761" t="s">
        <v>5626</v>
      </c>
      <c r="O1440" s="759"/>
    </row>
    <row r="1441" spans="1:104" ht="12.75" customHeight="1">
      <c r="A1441" s="753">
        <v>166</v>
      </c>
      <c r="B1441" s="754" t="s">
        <v>5627</v>
      </c>
      <c r="C1441" s="755" t="s">
        <v>5628</v>
      </c>
      <c r="D1441" s="756" t="s">
        <v>206</v>
      </c>
      <c r="E1441" s="757">
        <v>2151.659</v>
      </c>
      <c r="F1441" s="697"/>
      <c r="G1441" s="758">
        <f>E1441*F1441</f>
        <v>0</v>
      </c>
      <c r="O1441" s="759">
        <v>2</v>
      </c>
      <c r="AA1441" s="15">
        <v>1</v>
      </c>
      <c r="AB1441" s="15">
        <v>1</v>
      </c>
      <c r="AC1441" s="15">
        <v>1</v>
      </c>
      <c r="AZ1441" s="15">
        <v>1</v>
      </c>
      <c r="BA1441" s="15">
        <f>IF(AZ1441=1,G1441,0)</f>
        <v>0</v>
      </c>
      <c r="BB1441" s="15">
        <f>IF(AZ1441=2,G1441,0)</f>
        <v>0</v>
      </c>
      <c r="BC1441" s="15">
        <f>IF(AZ1441=3,G1441,0)</f>
        <v>0</v>
      </c>
      <c r="BD1441" s="15">
        <f>IF(AZ1441=4,G1441,0)</f>
        <v>0</v>
      </c>
      <c r="BE1441" s="15">
        <f>IF(AZ1441=5,G1441,0)</f>
        <v>0</v>
      </c>
      <c r="CA1441" s="54">
        <v>1</v>
      </c>
      <c r="CB1441" s="54">
        <v>1</v>
      </c>
      <c r="CZ1441" s="15">
        <v>0.00026</v>
      </c>
    </row>
    <row r="1442" spans="1:15" ht="12.75" customHeight="1">
      <c r="A1442" s="55"/>
      <c r="B1442" s="56"/>
      <c r="C1442" s="867" t="s">
        <v>1091</v>
      </c>
      <c r="D1442" s="906"/>
      <c r="E1442" s="57">
        <v>0</v>
      </c>
      <c r="F1442" s="58"/>
      <c r="G1442" s="760"/>
      <c r="M1442" s="761" t="s">
        <v>1091</v>
      </c>
      <c r="O1442" s="759"/>
    </row>
    <row r="1443" spans="1:15" ht="12.75" customHeight="1">
      <c r="A1443" s="55"/>
      <c r="B1443" s="56"/>
      <c r="C1443" s="867" t="s">
        <v>1165</v>
      </c>
      <c r="D1443" s="906"/>
      <c r="E1443" s="57">
        <v>700.0084</v>
      </c>
      <c r="F1443" s="58"/>
      <c r="G1443" s="760"/>
      <c r="M1443" s="761" t="s">
        <v>1165</v>
      </c>
      <c r="O1443" s="759"/>
    </row>
    <row r="1444" spans="1:15" ht="12.75" customHeight="1">
      <c r="A1444" s="55"/>
      <c r="B1444" s="56"/>
      <c r="C1444" s="867" t="s">
        <v>1166</v>
      </c>
      <c r="D1444" s="906"/>
      <c r="E1444" s="57">
        <v>35.0025</v>
      </c>
      <c r="F1444" s="58"/>
      <c r="G1444" s="760"/>
      <c r="M1444" s="761" t="s">
        <v>1166</v>
      </c>
      <c r="O1444" s="759"/>
    </row>
    <row r="1445" spans="1:15" ht="12.75" customHeight="1">
      <c r="A1445" s="55"/>
      <c r="B1445" s="56"/>
      <c r="C1445" s="867" t="s">
        <v>1167</v>
      </c>
      <c r="D1445" s="906"/>
      <c r="E1445" s="57">
        <v>91.59</v>
      </c>
      <c r="F1445" s="58"/>
      <c r="G1445" s="760"/>
      <c r="M1445" s="761" t="s">
        <v>1167</v>
      </c>
      <c r="O1445" s="759"/>
    </row>
    <row r="1446" spans="1:15" ht="12.75" customHeight="1">
      <c r="A1446" s="55"/>
      <c r="B1446" s="56"/>
      <c r="C1446" s="867" t="s">
        <v>1168</v>
      </c>
      <c r="D1446" s="906"/>
      <c r="E1446" s="57">
        <v>56.05</v>
      </c>
      <c r="F1446" s="58"/>
      <c r="G1446" s="760"/>
      <c r="M1446" s="761" t="s">
        <v>1168</v>
      </c>
      <c r="O1446" s="759"/>
    </row>
    <row r="1447" spans="1:15" ht="12.75" customHeight="1">
      <c r="A1447" s="55"/>
      <c r="B1447" s="56"/>
      <c r="C1447" s="867" t="s">
        <v>1594</v>
      </c>
      <c r="D1447" s="906"/>
      <c r="E1447" s="57">
        <v>135.41</v>
      </c>
      <c r="F1447" s="58"/>
      <c r="G1447" s="760"/>
      <c r="M1447" s="761" t="s">
        <v>1594</v>
      </c>
      <c r="O1447" s="759"/>
    </row>
    <row r="1448" spans="1:15" ht="12.75" customHeight="1">
      <c r="A1448" s="55"/>
      <c r="B1448" s="56"/>
      <c r="C1448" s="867" t="s">
        <v>1169</v>
      </c>
      <c r="D1448" s="906"/>
      <c r="E1448" s="57">
        <v>29.82</v>
      </c>
      <c r="F1448" s="58"/>
      <c r="G1448" s="760"/>
      <c r="M1448" s="761" t="s">
        <v>1169</v>
      </c>
      <c r="O1448" s="759"/>
    </row>
    <row r="1449" spans="1:15" ht="12.75" customHeight="1">
      <c r="A1449" s="55"/>
      <c r="B1449" s="56"/>
      <c r="C1449" s="867" t="s">
        <v>1540</v>
      </c>
      <c r="D1449" s="906"/>
      <c r="E1449" s="57">
        <v>1085.63</v>
      </c>
      <c r="F1449" s="58"/>
      <c r="G1449" s="760"/>
      <c r="M1449" s="761" t="s">
        <v>1540</v>
      </c>
      <c r="O1449" s="759"/>
    </row>
    <row r="1450" spans="1:15" ht="12.75" customHeight="1">
      <c r="A1450" s="55"/>
      <c r="B1450" s="56"/>
      <c r="C1450" s="867" t="s">
        <v>1170</v>
      </c>
      <c r="D1450" s="906"/>
      <c r="E1450" s="57">
        <v>18.1481</v>
      </c>
      <c r="F1450" s="58"/>
      <c r="G1450" s="760"/>
      <c r="M1450" s="761" t="s">
        <v>1170</v>
      </c>
      <c r="O1450" s="759"/>
    </row>
    <row r="1451" spans="1:53" ht="15">
      <c r="A1451" s="48">
        <v>167</v>
      </c>
      <c r="B1451" s="49" t="s">
        <v>1162</v>
      </c>
      <c r="C1451" s="50" t="s">
        <v>1163</v>
      </c>
      <c r="D1451" s="51" t="s">
        <v>206</v>
      </c>
      <c r="E1451" s="52">
        <v>1066.03</v>
      </c>
      <c r="F1451" s="697"/>
      <c r="G1451" s="53">
        <f>E1451*F1451</f>
        <v>0</v>
      </c>
      <c r="AB1451" s="54">
        <v>1</v>
      </c>
      <c r="AC1451" s="54">
        <v>1</v>
      </c>
      <c r="BA1451" s="15">
        <v>0.01095</v>
      </c>
    </row>
    <row r="1452" spans="1:7" ht="15">
      <c r="A1452" s="55"/>
      <c r="B1452" s="56"/>
      <c r="C1452" s="867" t="s">
        <v>1164</v>
      </c>
      <c r="D1452" s="906"/>
      <c r="E1452" s="57">
        <v>0</v>
      </c>
      <c r="F1452" s="58"/>
      <c r="G1452" s="59"/>
    </row>
    <row r="1453" spans="1:7" ht="15">
      <c r="A1453" s="55"/>
      <c r="B1453" s="56"/>
      <c r="C1453" s="867" t="s">
        <v>1165</v>
      </c>
      <c r="D1453" s="906"/>
      <c r="E1453" s="57">
        <v>700.0084</v>
      </c>
      <c r="F1453" s="58"/>
      <c r="G1453" s="59"/>
    </row>
    <row r="1454" spans="1:7" ht="15">
      <c r="A1454" s="55"/>
      <c r="B1454" s="56"/>
      <c r="C1454" s="867" t="s">
        <v>1166</v>
      </c>
      <c r="D1454" s="906"/>
      <c r="E1454" s="57">
        <v>35.0025</v>
      </c>
      <c r="F1454" s="58"/>
      <c r="G1454" s="59"/>
    </row>
    <row r="1455" spans="1:7" ht="15">
      <c r="A1455" s="55"/>
      <c r="B1455" s="56"/>
      <c r="C1455" s="867" t="s">
        <v>1167</v>
      </c>
      <c r="D1455" s="906"/>
      <c r="E1455" s="57">
        <v>91.59</v>
      </c>
      <c r="F1455" s="58"/>
      <c r="G1455" s="59"/>
    </row>
    <row r="1456" spans="1:7" ht="15">
      <c r="A1456" s="55"/>
      <c r="B1456" s="56"/>
      <c r="C1456" s="867" t="s">
        <v>1168</v>
      </c>
      <c r="D1456" s="906"/>
      <c r="E1456" s="57">
        <v>56.05</v>
      </c>
      <c r="F1456" s="58"/>
      <c r="G1456" s="59"/>
    </row>
    <row r="1457" spans="1:7" ht="15">
      <c r="A1457" s="55"/>
      <c r="B1457" s="56"/>
      <c r="C1457" s="867" t="s">
        <v>1594</v>
      </c>
      <c r="D1457" s="906"/>
      <c r="E1457" s="57">
        <v>135.41</v>
      </c>
      <c r="F1457" s="58"/>
      <c r="G1457" s="59"/>
    </row>
    <row r="1458" spans="1:7" ht="15">
      <c r="A1458" s="55"/>
      <c r="B1458" s="56"/>
      <c r="C1458" s="867" t="s">
        <v>1169</v>
      </c>
      <c r="D1458" s="906"/>
      <c r="E1458" s="57">
        <v>29.82</v>
      </c>
      <c r="F1458" s="58"/>
      <c r="G1458" s="59"/>
    </row>
    <row r="1459" spans="1:7" ht="15">
      <c r="A1459" s="55"/>
      <c r="B1459" s="56"/>
      <c r="C1459" s="867" t="s">
        <v>1170</v>
      </c>
      <c r="D1459" s="906"/>
      <c r="E1459" s="57">
        <v>18.1481</v>
      </c>
      <c r="F1459" s="58"/>
      <c r="G1459" s="59"/>
    </row>
    <row r="1460" spans="1:53" ht="15">
      <c r="A1460" s="48">
        <v>168</v>
      </c>
      <c r="B1460" s="49" t="s">
        <v>1172</v>
      </c>
      <c r="C1460" s="50" t="s">
        <v>1173</v>
      </c>
      <c r="D1460" s="51" t="s">
        <v>206</v>
      </c>
      <c r="E1460" s="52">
        <v>52.049</v>
      </c>
      <c r="F1460" s="697"/>
      <c r="G1460" s="53">
        <f>E1460*F1460</f>
        <v>0</v>
      </c>
      <c r="AB1460" s="54">
        <v>1</v>
      </c>
      <c r="AC1460" s="54">
        <v>1</v>
      </c>
      <c r="BA1460" s="15">
        <v>0.07426</v>
      </c>
    </row>
    <row r="1461" spans="1:7" ht="15">
      <c r="A1461" s="55"/>
      <c r="B1461" s="56"/>
      <c r="C1461" s="867" t="s">
        <v>1174</v>
      </c>
      <c r="D1461" s="868"/>
      <c r="E1461" s="57">
        <v>52.049</v>
      </c>
      <c r="F1461" s="58"/>
      <c r="G1461" s="59"/>
    </row>
    <row r="1462" spans="1:53" ht="15">
      <c r="A1462" s="48">
        <v>169</v>
      </c>
      <c r="B1462" s="49" t="s">
        <v>1175</v>
      </c>
      <c r="C1462" s="50" t="s">
        <v>1176</v>
      </c>
      <c r="D1462" s="51" t="s">
        <v>206</v>
      </c>
      <c r="E1462" s="52">
        <v>1085.63</v>
      </c>
      <c r="F1462" s="697"/>
      <c r="G1462" s="53">
        <f>E1462*F1462</f>
        <v>0</v>
      </c>
      <c r="AB1462" s="54">
        <v>1</v>
      </c>
      <c r="AC1462" s="54">
        <v>1</v>
      </c>
      <c r="BA1462" s="15">
        <v>0.0236</v>
      </c>
    </row>
    <row r="1463" spans="1:7" ht="15">
      <c r="A1463" s="55"/>
      <c r="B1463" s="56"/>
      <c r="C1463" s="867" t="s">
        <v>1177</v>
      </c>
      <c r="D1463" s="868"/>
      <c r="E1463" s="57">
        <v>0</v>
      </c>
      <c r="F1463" s="58"/>
      <c r="G1463" s="59"/>
    </row>
    <row r="1464" spans="1:7" ht="15">
      <c r="A1464" s="55"/>
      <c r="B1464" s="56"/>
      <c r="C1464" s="867" t="s">
        <v>1178</v>
      </c>
      <c r="D1464" s="868"/>
      <c r="E1464" s="57">
        <v>1085.63</v>
      </c>
      <c r="F1464" s="58"/>
      <c r="G1464" s="59"/>
    </row>
    <row r="1465" spans="1:53" ht="15">
      <c r="A1465" s="48">
        <v>170</v>
      </c>
      <c r="B1465" s="49" t="s">
        <v>1179</v>
      </c>
      <c r="C1465" s="50" t="s">
        <v>1180</v>
      </c>
      <c r="D1465" s="51" t="s">
        <v>206</v>
      </c>
      <c r="E1465" s="52">
        <v>464.5441</v>
      </c>
      <c r="F1465" s="697"/>
      <c r="G1465" s="53">
        <f>E1465*F1465</f>
        <v>0</v>
      </c>
      <c r="AB1465" s="54">
        <v>1</v>
      </c>
      <c r="AC1465" s="54">
        <v>1</v>
      </c>
      <c r="BA1465" s="15">
        <v>0.118</v>
      </c>
    </row>
    <row r="1466" spans="1:7" ht="15">
      <c r="A1466" s="55"/>
      <c r="B1466" s="56"/>
      <c r="C1466" s="867" t="s">
        <v>232</v>
      </c>
      <c r="D1466" s="868"/>
      <c r="E1466" s="57">
        <v>0</v>
      </c>
      <c r="F1466" s="58"/>
      <c r="G1466" s="59"/>
    </row>
    <row r="1467" spans="1:7" ht="15">
      <c r="A1467" s="55"/>
      <c r="B1467" s="56"/>
      <c r="C1467" s="867" t="s">
        <v>1181</v>
      </c>
      <c r="D1467" s="868"/>
      <c r="E1467" s="57">
        <v>0</v>
      </c>
      <c r="F1467" s="58"/>
      <c r="G1467" s="59"/>
    </row>
    <row r="1468" spans="1:7" ht="15">
      <c r="A1468" s="55"/>
      <c r="B1468" s="56"/>
      <c r="C1468" s="867" t="s">
        <v>1182</v>
      </c>
      <c r="D1468" s="868"/>
      <c r="E1468" s="57">
        <v>62.1351</v>
      </c>
      <c r="F1468" s="58"/>
      <c r="G1468" s="59"/>
    </row>
    <row r="1469" spans="1:7" ht="15">
      <c r="A1469" s="55"/>
      <c r="B1469" s="56"/>
      <c r="C1469" s="867" t="s">
        <v>1183</v>
      </c>
      <c r="D1469" s="868"/>
      <c r="E1469" s="57">
        <v>7.5843</v>
      </c>
      <c r="F1469" s="58"/>
      <c r="G1469" s="59"/>
    </row>
    <row r="1470" spans="1:7" ht="15">
      <c r="A1470" s="55"/>
      <c r="B1470" s="56"/>
      <c r="C1470" s="867" t="s">
        <v>1184</v>
      </c>
      <c r="D1470" s="868"/>
      <c r="E1470" s="57">
        <v>6.0905</v>
      </c>
      <c r="F1470" s="58"/>
      <c r="G1470" s="59"/>
    </row>
    <row r="1471" spans="1:7" ht="15">
      <c r="A1471" s="55"/>
      <c r="B1471" s="56"/>
      <c r="C1471" s="867" t="s">
        <v>1185</v>
      </c>
      <c r="D1471" s="868"/>
      <c r="E1471" s="57">
        <v>58.2154</v>
      </c>
      <c r="F1471" s="58"/>
      <c r="G1471" s="59"/>
    </row>
    <row r="1472" spans="1:7" ht="15">
      <c r="A1472" s="55"/>
      <c r="B1472" s="56"/>
      <c r="C1472" s="867" t="s">
        <v>1186</v>
      </c>
      <c r="D1472" s="868"/>
      <c r="E1472" s="57">
        <v>1.6033</v>
      </c>
      <c r="F1472" s="58"/>
      <c r="G1472" s="59"/>
    </row>
    <row r="1473" spans="1:7" ht="15">
      <c r="A1473" s="55"/>
      <c r="B1473" s="56"/>
      <c r="C1473" s="867" t="s">
        <v>1187</v>
      </c>
      <c r="D1473" s="868"/>
      <c r="E1473" s="57">
        <v>58.9495</v>
      </c>
      <c r="F1473" s="58"/>
      <c r="G1473" s="59"/>
    </row>
    <row r="1474" spans="1:7" ht="15">
      <c r="A1474" s="55"/>
      <c r="B1474" s="56"/>
      <c r="C1474" s="867" t="s">
        <v>1188</v>
      </c>
      <c r="D1474" s="868"/>
      <c r="E1474" s="57">
        <v>7.6374</v>
      </c>
      <c r="F1474" s="58"/>
      <c r="G1474" s="59"/>
    </row>
    <row r="1475" spans="1:7" ht="15">
      <c r="A1475" s="55"/>
      <c r="B1475" s="56"/>
      <c r="C1475" s="867" t="s">
        <v>1189</v>
      </c>
      <c r="D1475" s="868"/>
      <c r="E1475" s="57">
        <v>1.4</v>
      </c>
      <c r="F1475" s="58"/>
      <c r="G1475" s="59"/>
    </row>
    <row r="1476" spans="1:7" ht="15">
      <c r="A1476" s="55"/>
      <c r="B1476" s="56"/>
      <c r="C1476" s="867" t="s">
        <v>1190</v>
      </c>
      <c r="D1476" s="868"/>
      <c r="E1476" s="57">
        <v>7.5475</v>
      </c>
      <c r="F1476" s="58"/>
      <c r="G1476" s="59"/>
    </row>
    <row r="1477" spans="1:7" ht="15">
      <c r="A1477" s="55"/>
      <c r="B1477" s="56"/>
      <c r="C1477" s="867" t="s">
        <v>1191</v>
      </c>
      <c r="D1477" s="868"/>
      <c r="E1477" s="57">
        <v>1.25</v>
      </c>
      <c r="F1477" s="58"/>
      <c r="G1477" s="59"/>
    </row>
    <row r="1478" spans="1:7" ht="15">
      <c r="A1478" s="55"/>
      <c r="B1478" s="56"/>
      <c r="C1478" s="867" t="s">
        <v>1192</v>
      </c>
      <c r="D1478" s="868"/>
      <c r="E1478" s="57">
        <v>40.728</v>
      </c>
      <c r="F1478" s="58"/>
      <c r="G1478" s="59"/>
    </row>
    <row r="1479" spans="1:7" ht="15">
      <c r="A1479" s="55"/>
      <c r="B1479" s="56"/>
      <c r="C1479" s="867" t="s">
        <v>1193</v>
      </c>
      <c r="D1479" s="868"/>
      <c r="E1479" s="57">
        <v>1.703</v>
      </c>
      <c r="F1479" s="58"/>
      <c r="G1479" s="59"/>
    </row>
    <row r="1480" spans="1:7" ht="15">
      <c r="A1480" s="55"/>
      <c r="B1480" s="56"/>
      <c r="C1480" s="867" t="s">
        <v>1194</v>
      </c>
      <c r="D1480" s="868"/>
      <c r="E1480" s="57">
        <v>1.703</v>
      </c>
      <c r="F1480" s="58"/>
      <c r="G1480" s="59"/>
    </row>
    <row r="1481" spans="1:7" ht="15">
      <c r="A1481" s="55"/>
      <c r="B1481" s="56"/>
      <c r="C1481" s="867" t="s">
        <v>1195</v>
      </c>
      <c r="D1481" s="868"/>
      <c r="E1481" s="57">
        <v>0</v>
      </c>
      <c r="F1481" s="58"/>
      <c r="G1481" s="59"/>
    </row>
    <row r="1482" spans="1:7" ht="15">
      <c r="A1482" s="55"/>
      <c r="B1482" s="56"/>
      <c r="C1482" s="867" t="s">
        <v>1196</v>
      </c>
      <c r="D1482" s="868"/>
      <c r="E1482" s="57">
        <v>4.986</v>
      </c>
      <c r="F1482" s="58"/>
      <c r="G1482" s="59"/>
    </row>
    <row r="1483" spans="1:7" ht="15">
      <c r="A1483" s="55"/>
      <c r="B1483" s="56"/>
      <c r="C1483" s="867" t="s">
        <v>1197</v>
      </c>
      <c r="D1483" s="868"/>
      <c r="E1483" s="57">
        <v>0.2598</v>
      </c>
      <c r="F1483" s="58"/>
      <c r="G1483" s="59"/>
    </row>
    <row r="1484" spans="1:7" ht="15">
      <c r="A1484" s="55"/>
      <c r="B1484" s="56"/>
      <c r="C1484" s="867" t="s">
        <v>1198</v>
      </c>
      <c r="D1484" s="868"/>
      <c r="E1484" s="57">
        <v>2.52</v>
      </c>
      <c r="F1484" s="58"/>
      <c r="G1484" s="59"/>
    </row>
    <row r="1485" spans="1:7" ht="15">
      <c r="A1485" s="55"/>
      <c r="B1485" s="56"/>
      <c r="C1485" s="867" t="s">
        <v>233</v>
      </c>
      <c r="D1485" s="868"/>
      <c r="E1485" s="57">
        <v>0</v>
      </c>
      <c r="F1485" s="58"/>
      <c r="G1485" s="59"/>
    </row>
    <row r="1486" spans="1:7" ht="15">
      <c r="A1486" s="55"/>
      <c r="B1486" s="56"/>
      <c r="C1486" s="867" t="s">
        <v>1199</v>
      </c>
      <c r="D1486" s="868"/>
      <c r="E1486" s="57">
        <v>44.602</v>
      </c>
      <c r="F1486" s="58"/>
      <c r="G1486" s="59"/>
    </row>
    <row r="1487" spans="1:7" ht="15">
      <c r="A1487" s="55"/>
      <c r="B1487" s="56"/>
      <c r="C1487" s="867" t="s">
        <v>1200</v>
      </c>
      <c r="D1487" s="868"/>
      <c r="E1487" s="57">
        <v>66.9038</v>
      </c>
      <c r="F1487" s="58"/>
      <c r="G1487" s="59"/>
    </row>
    <row r="1488" spans="1:7" ht="15">
      <c r="A1488" s="55"/>
      <c r="B1488" s="56"/>
      <c r="C1488" s="867" t="s">
        <v>1201</v>
      </c>
      <c r="D1488" s="868"/>
      <c r="E1488" s="57">
        <v>55.898</v>
      </c>
      <c r="F1488" s="58"/>
      <c r="G1488" s="59"/>
    </row>
    <row r="1489" spans="1:7" ht="15">
      <c r="A1489" s="55"/>
      <c r="B1489" s="56"/>
      <c r="C1489" s="867" t="s">
        <v>1202</v>
      </c>
      <c r="D1489" s="868"/>
      <c r="E1489" s="57">
        <v>10.1417</v>
      </c>
      <c r="F1489" s="58"/>
      <c r="G1489" s="59"/>
    </row>
    <row r="1490" spans="1:7" ht="15">
      <c r="A1490" s="55"/>
      <c r="B1490" s="56"/>
      <c r="C1490" s="867" t="s">
        <v>1203</v>
      </c>
      <c r="D1490" s="868"/>
      <c r="E1490" s="57">
        <v>15.7963</v>
      </c>
      <c r="F1490" s="58"/>
      <c r="G1490" s="59"/>
    </row>
    <row r="1491" spans="1:7" ht="15">
      <c r="A1491" s="55"/>
      <c r="B1491" s="56"/>
      <c r="C1491" s="867" t="s">
        <v>239</v>
      </c>
      <c r="D1491" s="868"/>
      <c r="E1491" s="57">
        <v>0</v>
      </c>
      <c r="F1491" s="58"/>
      <c r="G1491" s="59"/>
    </row>
    <row r="1492" spans="1:7" ht="15">
      <c r="A1492" s="55"/>
      <c r="B1492" s="56"/>
      <c r="C1492" s="867" t="s">
        <v>1204</v>
      </c>
      <c r="D1492" s="868"/>
      <c r="E1492" s="57">
        <v>6.3495</v>
      </c>
      <c r="F1492" s="58"/>
      <c r="G1492" s="59"/>
    </row>
    <row r="1493" spans="1:7" ht="15">
      <c r="A1493" s="55"/>
      <c r="B1493" s="56"/>
      <c r="C1493" s="867" t="s">
        <v>1205</v>
      </c>
      <c r="D1493" s="868"/>
      <c r="E1493" s="57">
        <v>0.54</v>
      </c>
      <c r="F1493" s="58"/>
      <c r="G1493" s="59"/>
    </row>
    <row r="1494" spans="1:53" ht="15">
      <c r="A1494" s="48">
        <v>171</v>
      </c>
      <c r="B1494" s="49" t="s">
        <v>1206</v>
      </c>
      <c r="C1494" s="50" t="s">
        <v>1207</v>
      </c>
      <c r="D1494" s="51" t="s">
        <v>694</v>
      </c>
      <c r="E1494" s="52">
        <v>3193.1575</v>
      </c>
      <c r="F1494" s="697"/>
      <c r="G1494" s="53">
        <f>E1494*F1494</f>
        <v>0</v>
      </c>
      <c r="AB1494" s="54">
        <v>1</v>
      </c>
      <c r="AC1494" s="54">
        <v>1</v>
      </c>
      <c r="BA1494" s="15">
        <v>5E-05</v>
      </c>
    </row>
    <row r="1495" spans="1:7" ht="15">
      <c r="A1495" s="55"/>
      <c r="B1495" s="56"/>
      <c r="C1495" s="867" t="s">
        <v>1208</v>
      </c>
      <c r="D1495" s="868"/>
      <c r="E1495" s="57">
        <v>0</v>
      </c>
      <c r="F1495" s="58"/>
      <c r="G1495" s="59"/>
    </row>
    <row r="1496" spans="1:7" ht="15">
      <c r="A1496" s="55"/>
      <c r="B1496" s="56"/>
      <c r="C1496" s="867" t="s">
        <v>1209</v>
      </c>
      <c r="D1496" s="868"/>
      <c r="E1496" s="57">
        <v>0</v>
      </c>
      <c r="F1496" s="58"/>
      <c r="G1496" s="59"/>
    </row>
    <row r="1497" spans="1:7" ht="15">
      <c r="A1497" s="55"/>
      <c r="B1497" s="56"/>
      <c r="C1497" s="867" t="s">
        <v>1210</v>
      </c>
      <c r="D1497" s="868"/>
      <c r="E1497" s="57">
        <v>933.3445</v>
      </c>
      <c r="F1497" s="58"/>
      <c r="G1497" s="59"/>
    </row>
    <row r="1498" spans="1:7" ht="15">
      <c r="A1498" s="55"/>
      <c r="B1498" s="56"/>
      <c r="C1498" s="867" t="s">
        <v>1211</v>
      </c>
      <c r="D1498" s="868"/>
      <c r="E1498" s="57">
        <v>207.0921</v>
      </c>
      <c r="F1498" s="58"/>
      <c r="G1498" s="59"/>
    </row>
    <row r="1499" spans="1:7" ht="15">
      <c r="A1499" s="55"/>
      <c r="B1499" s="56"/>
      <c r="C1499" s="867" t="s">
        <v>1212</v>
      </c>
      <c r="D1499" s="868"/>
      <c r="E1499" s="57">
        <v>46.67</v>
      </c>
      <c r="F1499" s="58"/>
      <c r="G1499" s="59"/>
    </row>
    <row r="1500" spans="1:7" ht="15">
      <c r="A1500" s="55"/>
      <c r="B1500" s="56"/>
      <c r="C1500" s="867" t="s">
        <v>1213</v>
      </c>
      <c r="D1500" s="868"/>
      <c r="E1500" s="57">
        <v>122.12</v>
      </c>
      <c r="F1500" s="58"/>
      <c r="G1500" s="59"/>
    </row>
    <row r="1501" spans="1:7" ht="15">
      <c r="A1501" s="55"/>
      <c r="B1501" s="56"/>
      <c r="C1501" s="867" t="s">
        <v>1214</v>
      </c>
      <c r="D1501" s="868"/>
      <c r="E1501" s="57">
        <v>74.7333</v>
      </c>
      <c r="F1501" s="58"/>
      <c r="G1501" s="59"/>
    </row>
    <row r="1502" spans="1:7" ht="15">
      <c r="A1502" s="55"/>
      <c r="B1502" s="56"/>
      <c r="C1502" s="867" t="s">
        <v>1215</v>
      </c>
      <c r="D1502" s="868"/>
      <c r="E1502" s="57">
        <v>90.32</v>
      </c>
      <c r="F1502" s="58"/>
      <c r="G1502" s="59"/>
    </row>
    <row r="1503" spans="1:7" ht="15">
      <c r="A1503" s="55"/>
      <c r="B1503" s="56"/>
      <c r="C1503" s="867" t="s">
        <v>1216</v>
      </c>
      <c r="D1503" s="868"/>
      <c r="E1503" s="57">
        <v>180.5467</v>
      </c>
      <c r="F1503" s="58"/>
      <c r="G1503" s="59"/>
    </row>
    <row r="1504" spans="1:7" ht="15">
      <c r="A1504" s="55"/>
      <c r="B1504" s="56"/>
      <c r="C1504" s="867" t="s">
        <v>1217</v>
      </c>
      <c r="D1504" s="868"/>
      <c r="E1504" s="57">
        <v>39.76</v>
      </c>
      <c r="F1504" s="58"/>
      <c r="G1504" s="59"/>
    </row>
    <row r="1505" spans="1:7" ht="15">
      <c r="A1505" s="55"/>
      <c r="B1505" s="56"/>
      <c r="C1505" s="867" t="s">
        <v>1218</v>
      </c>
      <c r="D1505" s="868"/>
      <c r="E1505" s="57">
        <v>1447.5067</v>
      </c>
      <c r="F1505" s="58"/>
      <c r="G1505" s="59"/>
    </row>
    <row r="1506" spans="1:7" ht="15">
      <c r="A1506" s="55"/>
      <c r="B1506" s="56"/>
      <c r="C1506" s="867" t="s">
        <v>1219</v>
      </c>
      <c r="D1506" s="868"/>
      <c r="E1506" s="57">
        <v>24.1975</v>
      </c>
      <c r="F1506" s="58"/>
      <c r="G1506" s="59"/>
    </row>
    <row r="1507" spans="1:7" ht="15">
      <c r="A1507" s="55"/>
      <c r="B1507" s="56"/>
      <c r="C1507" s="867" t="s">
        <v>1220</v>
      </c>
      <c r="D1507" s="868"/>
      <c r="E1507" s="57">
        <v>26.8667</v>
      </c>
      <c r="F1507" s="58"/>
      <c r="G1507" s="59"/>
    </row>
    <row r="1508" spans="1:53" ht="15">
      <c r="A1508" s="48">
        <v>172</v>
      </c>
      <c r="B1508" s="49" t="s">
        <v>1221</v>
      </c>
      <c r="C1508" s="50" t="s">
        <v>1222</v>
      </c>
      <c r="D1508" s="51" t="s">
        <v>694</v>
      </c>
      <c r="E1508" s="52">
        <v>924.9921</v>
      </c>
      <c r="F1508" s="697"/>
      <c r="G1508" s="53">
        <f>E1508*F1508</f>
        <v>0</v>
      </c>
      <c r="AB1508" s="54">
        <v>1</v>
      </c>
      <c r="AC1508" s="54">
        <v>1</v>
      </c>
      <c r="BA1508" s="15">
        <v>0.00128</v>
      </c>
    </row>
    <row r="1509" spans="1:7" ht="15">
      <c r="A1509" s="55"/>
      <c r="B1509" s="56"/>
      <c r="C1509" s="867" t="s">
        <v>1223</v>
      </c>
      <c r="D1509" s="868"/>
      <c r="E1509" s="57">
        <v>0</v>
      </c>
      <c r="F1509" s="58"/>
      <c r="G1509" s="59"/>
    </row>
    <row r="1510" spans="1:7" ht="15">
      <c r="A1510" s="55"/>
      <c r="B1510" s="56"/>
      <c r="C1510" s="867" t="s">
        <v>1224</v>
      </c>
      <c r="D1510" s="868"/>
      <c r="E1510" s="57">
        <v>924.9921</v>
      </c>
      <c r="F1510" s="58"/>
      <c r="G1510" s="59"/>
    </row>
    <row r="1511" spans="1:53" ht="15">
      <c r="A1511" s="48">
        <v>173</v>
      </c>
      <c r="B1511" s="49" t="s">
        <v>1225</v>
      </c>
      <c r="C1511" s="50" t="s">
        <v>1226</v>
      </c>
      <c r="D1511" s="51" t="s">
        <v>694</v>
      </c>
      <c r="E1511" s="52">
        <v>924.9921</v>
      </c>
      <c r="F1511" s="697"/>
      <c r="G1511" s="53">
        <f>E1511*F1511</f>
        <v>0</v>
      </c>
      <c r="AB1511" s="54">
        <v>1</v>
      </c>
      <c r="AC1511" s="54">
        <v>1</v>
      </c>
      <c r="BA1511" s="15">
        <v>0.00048</v>
      </c>
    </row>
    <row r="1512" spans="1:7" ht="15">
      <c r="A1512" s="55"/>
      <c r="B1512" s="56"/>
      <c r="C1512" s="867" t="s">
        <v>1223</v>
      </c>
      <c r="D1512" s="868"/>
      <c r="E1512" s="57">
        <v>0</v>
      </c>
      <c r="F1512" s="58"/>
      <c r="G1512" s="59"/>
    </row>
    <row r="1513" spans="1:7" ht="15">
      <c r="A1513" s="55"/>
      <c r="B1513" s="56"/>
      <c r="C1513" s="867" t="s">
        <v>1224</v>
      </c>
      <c r="D1513" s="868"/>
      <c r="E1513" s="57">
        <v>924.9921</v>
      </c>
      <c r="F1513" s="58"/>
      <c r="G1513" s="59"/>
    </row>
    <row r="1514" spans="1:53" ht="15">
      <c r="A1514" s="48">
        <v>174</v>
      </c>
      <c r="B1514" s="49" t="s">
        <v>1227</v>
      </c>
      <c r="C1514" s="50" t="s">
        <v>1228</v>
      </c>
      <c r="D1514" s="51" t="s">
        <v>206</v>
      </c>
      <c r="E1514" s="52">
        <v>2.9497</v>
      </c>
      <c r="F1514" s="697"/>
      <c r="G1514" s="53">
        <f>E1514*F1514</f>
        <v>0</v>
      </c>
      <c r="AB1514" s="54">
        <v>2</v>
      </c>
      <c r="AC1514" s="54">
        <v>1</v>
      </c>
      <c r="BA1514" s="15">
        <v>0.2525</v>
      </c>
    </row>
    <row r="1515" spans="1:7" ht="15">
      <c r="A1515" s="55"/>
      <c r="B1515" s="56"/>
      <c r="C1515" s="867" t="s">
        <v>1229</v>
      </c>
      <c r="D1515" s="868"/>
      <c r="E1515" s="57">
        <v>0</v>
      </c>
      <c r="F1515" s="58"/>
      <c r="G1515" s="59"/>
    </row>
    <row r="1516" spans="1:7" ht="15">
      <c r="A1516" s="55"/>
      <c r="B1516" s="56"/>
      <c r="C1516" s="867" t="s">
        <v>242</v>
      </c>
      <c r="D1516" s="868"/>
      <c r="E1516" s="57">
        <v>0</v>
      </c>
      <c r="F1516" s="58"/>
      <c r="G1516" s="59"/>
    </row>
    <row r="1517" spans="1:7" ht="15">
      <c r="A1517" s="55"/>
      <c r="B1517" s="56"/>
      <c r="C1517" s="867" t="s">
        <v>1230</v>
      </c>
      <c r="D1517" s="868"/>
      <c r="E1517" s="57">
        <v>2.9497</v>
      </c>
      <c r="F1517" s="58"/>
      <c r="G1517" s="59"/>
    </row>
    <row r="1518" spans="1:53" ht="22.5">
      <c r="A1518" s="48">
        <v>175</v>
      </c>
      <c r="B1518" s="49" t="s">
        <v>1231</v>
      </c>
      <c r="C1518" s="50" t="s">
        <v>1232</v>
      </c>
      <c r="D1518" s="51" t="s">
        <v>206</v>
      </c>
      <c r="E1518" s="52">
        <v>1387.4881</v>
      </c>
      <c r="F1518" s="697"/>
      <c r="G1518" s="53">
        <f>E1518*F1518</f>
        <v>0</v>
      </c>
      <c r="AB1518" s="54">
        <v>2</v>
      </c>
      <c r="AC1518" s="54">
        <v>1</v>
      </c>
      <c r="BA1518" s="15">
        <v>0.38238</v>
      </c>
    </row>
    <row r="1519" spans="1:7" ht="15">
      <c r="A1519" s="55"/>
      <c r="B1519" s="56"/>
      <c r="C1519" s="867" t="s">
        <v>232</v>
      </c>
      <c r="D1519" s="868"/>
      <c r="E1519" s="57">
        <v>0</v>
      </c>
      <c r="F1519" s="58"/>
      <c r="G1519" s="59"/>
    </row>
    <row r="1520" spans="1:7" ht="15">
      <c r="A1520" s="55"/>
      <c r="B1520" s="56"/>
      <c r="C1520" s="867" t="s">
        <v>1233</v>
      </c>
      <c r="D1520" s="868"/>
      <c r="E1520" s="57">
        <v>0</v>
      </c>
      <c r="F1520" s="58"/>
      <c r="G1520" s="59"/>
    </row>
    <row r="1521" spans="1:7" ht="15">
      <c r="A1521" s="55"/>
      <c r="B1521" s="56"/>
      <c r="C1521" s="867" t="s">
        <v>1234</v>
      </c>
      <c r="D1521" s="868"/>
      <c r="E1521" s="57">
        <v>111.5196</v>
      </c>
      <c r="F1521" s="58"/>
      <c r="G1521" s="59"/>
    </row>
    <row r="1522" spans="1:7" ht="15">
      <c r="A1522" s="55"/>
      <c r="B1522" s="56"/>
      <c r="C1522" s="867" t="s">
        <v>1235</v>
      </c>
      <c r="D1522" s="868"/>
      <c r="E1522" s="57">
        <v>6.546</v>
      </c>
      <c r="F1522" s="58"/>
      <c r="G1522" s="59"/>
    </row>
    <row r="1523" spans="1:7" ht="15">
      <c r="A1523" s="55"/>
      <c r="B1523" s="56"/>
      <c r="C1523" s="867" t="s">
        <v>1236</v>
      </c>
      <c r="D1523" s="868"/>
      <c r="E1523" s="57">
        <v>30.66</v>
      </c>
      <c r="F1523" s="58"/>
      <c r="G1523" s="59"/>
    </row>
    <row r="1524" spans="1:7" ht="15">
      <c r="A1524" s="55"/>
      <c r="B1524" s="56"/>
      <c r="C1524" s="867" t="s">
        <v>1237</v>
      </c>
      <c r="D1524" s="868"/>
      <c r="E1524" s="57">
        <v>47.6136</v>
      </c>
      <c r="F1524" s="58"/>
      <c r="G1524" s="59"/>
    </row>
    <row r="1525" spans="1:7" ht="15">
      <c r="A1525" s="55"/>
      <c r="B1525" s="56"/>
      <c r="C1525" s="867" t="s">
        <v>1238</v>
      </c>
      <c r="D1525" s="868"/>
      <c r="E1525" s="57">
        <v>1065.0136</v>
      </c>
      <c r="F1525" s="58"/>
      <c r="G1525" s="59"/>
    </row>
    <row r="1526" spans="1:7" ht="15">
      <c r="A1526" s="55"/>
      <c r="B1526" s="56"/>
      <c r="C1526" s="870" t="s">
        <v>84</v>
      </c>
      <c r="D1526" s="868"/>
      <c r="E1526" s="105">
        <v>1261.3528000000001</v>
      </c>
      <c r="F1526" s="58"/>
      <c r="G1526" s="59"/>
    </row>
    <row r="1527" spans="1:7" ht="15">
      <c r="A1527" s="55"/>
      <c r="B1527" s="56"/>
      <c r="C1527" s="867" t="s">
        <v>1239</v>
      </c>
      <c r="D1527" s="868"/>
      <c r="E1527" s="57">
        <v>126.1353</v>
      </c>
      <c r="F1527" s="58"/>
      <c r="G1527" s="59"/>
    </row>
    <row r="1528" spans="1:7" ht="15">
      <c r="A1528" s="34"/>
      <c r="B1528" s="35" t="s">
        <v>19</v>
      </c>
      <c r="C1528" s="36" t="str">
        <f>CONCATENATE(B1350," ",C1350)</f>
        <v>63 Podlahy a podlahové konstrukce</v>
      </c>
      <c r="D1528" s="37"/>
      <c r="E1528" s="38"/>
      <c r="F1528" s="39"/>
      <c r="G1528" s="40">
        <f>SUM(G1350:G1527)</f>
        <v>0</v>
      </c>
    </row>
    <row r="1529" spans="1:7" ht="15">
      <c r="A1529" s="41" t="s">
        <v>21</v>
      </c>
      <c r="B1529" s="42" t="s">
        <v>1240</v>
      </c>
      <c r="C1529" s="43" t="s">
        <v>1241</v>
      </c>
      <c r="D1529" s="44"/>
      <c r="E1529" s="45"/>
      <c r="F1529" s="45"/>
      <c r="G1529" s="46"/>
    </row>
    <row r="1530" spans="1:53" ht="15">
      <c r="A1530" s="48">
        <v>176</v>
      </c>
      <c r="B1530" s="49" t="s">
        <v>1242</v>
      </c>
      <c r="C1530" s="50" t="s">
        <v>1243</v>
      </c>
      <c r="D1530" s="51" t="s">
        <v>549</v>
      </c>
      <c r="E1530" s="52">
        <v>25</v>
      </c>
      <c r="F1530" s="697"/>
      <c r="G1530" s="53">
        <f>E1530*F1530</f>
        <v>0</v>
      </c>
      <c r="AB1530" s="54">
        <v>1</v>
      </c>
      <c r="AC1530" s="54">
        <v>0</v>
      </c>
      <c r="BA1530" s="15">
        <v>0.01897</v>
      </c>
    </row>
    <row r="1531" spans="1:7" ht="15">
      <c r="A1531" s="55"/>
      <c r="B1531" s="56"/>
      <c r="C1531" s="867" t="s">
        <v>1244</v>
      </c>
      <c r="D1531" s="868"/>
      <c r="E1531" s="57">
        <v>0</v>
      </c>
      <c r="F1531" s="58"/>
      <c r="G1531" s="59"/>
    </row>
    <row r="1532" spans="1:7" ht="15">
      <c r="A1532" s="55"/>
      <c r="B1532" s="56"/>
      <c r="C1532" s="867" t="s">
        <v>1245</v>
      </c>
      <c r="D1532" s="868"/>
      <c r="E1532" s="57">
        <v>0</v>
      </c>
      <c r="F1532" s="58"/>
      <c r="G1532" s="59"/>
    </row>
    <row r="1533" spans="1:7" ht="15">
      <c r="A1533" s="55"/>
      <c r="B1533" s="56"/>
      <c r="C1533" s="867" t="s">
        <v>1246</v>
      </c>
      <c r="D1533" s="868"/>
      <c r="E1533" s="57">
        <v>6</v>
      </c>
      <c r="F1533" s="58"/>
      <c r="G1533" s="59"/>
    </row>
    <row r="1534" spans="1:7" ht="15">
      <c r="A1534" s="55"/>
      <c r="B1534" s="56"/>
      <c r="C1534" s="867" t="s">
        <v>1247</v>
      </c>
      <c r="D1534" s="868"/>
      <c r="E1534" s="57">
        <v>3</v>
      </c>
      <c r="F1534" s="58"/>
      <c r="G1534" s="59"/>
    </row>
    <row r="1535" spans="1:7" ht="15">
      <c r="A1535" s="55"/>
      <c r="B1535" s="56"/>
      <c r="C1535" s="867" t="s">
        <v>1248</v>
      </c>
      <c r="D1535" s="868"/>
      <c r="E1535" s="57">
        <v>4</v>
      </c>
      <c r="F1535" s="58"/>
      <c r="G1535" s="59"/>
    </row>
    <row r="1536" spans="1:7" ht="15">
      <c r="A1536" s="55"/>
      <c r="B1536" s="56"/>
      <c r="C1536" s="867" t="s">
        <v>1249</v>
      </c>
      <c r="D1536" s="868"/>
      <c r="E1536" s="57">
        <v>2</v>
      </c>
      <c r="F1536" s="58"/>
      <c r="G1536" s="59"/>
    </row>
    <row r="1537" spans="1:7" ht="15">
      <c r="A1537" s="55"/>
      <c r="B1537" s="56"/>
      <c r="C1537" s="867" t="s">
        <v>1250</v>
      </c>
      <c r="D1537" s="868"/>
      <c r="E1537" s="57">
        <v>2</v>
      </c>
      <c r="F1537" s="58"/>
      <c r="G1537" s="59"/>
    </row>
    <row r="1538" spans="1:7" ht="15">
      <c r="A1538" s="55"/>
      <c r="B1538" s="56"/>
      <c r="C1538" s="867" t="s">
        <v>1251</v>
      </c>
      <c r="D1538" s="868"/>
      <c r="E1538" s="57">
        <v>3</v>
      </c>
      <c r="F1538" s="58"/>
      <c r="G1538" s="59"/>
    </row>
    <row r="1539" spans="1:7" ht="15">
      <c r="A1539" s="55"/>
      <c r="B1539" s="56"/>
      <c r="C1539" s="867" t="s">
        <v>1252</v>
      </c>
      <c r="D1539" s="868"/>
      <c r="E1539" s="57">
        <v>1</v>
      </c>
      <c r="F1539" s="58"/>
      <c r="G1539" s="59"/>
    </row>
    <row r="1540" spans="1:7" ht="15">
      <c r="A1540" s="55"/>
      <c r="B1540" s="56"/>
      <c r="C1540" s="867" t="s">
        <v>1253</v>
      </c>
      <c r="D1540" s="868"/>
      <c r="E1540" s="57">
        <v>1</v>
      </c>
      <c r="F1540" s="58"/>
      <c r="G1540" s="59"/>
    </row>
    <row r="1541" spans="1:7" ht="15">
      <c r="A1541" s="55"/>
      <c r="B1541" s="56"/>
      <c r="C1541" s="867" t="s">
        <v>1254</v>
      </c>
      <c r="D1541" s="868"/>
      <c r="E1541" s="57">
        <v>1</v>
      </c>
      <c r="F1541" s="58"/>
      <c r="G1541" s="59"/>
    </row>
    <row r="1542" spans="1:7" ht="15">
      <c r="A1542" s="55"/>
      <c r="B1542" s="56"/>
      <c r="C1542" s="867" t="s">
        <v>1255</v>
      </c>
      <c r="D1542" s="868"/>
      <c r="E1542" s="57">
        <v>2</v>
      </c>
      <c r="F1542" s="58"/>
      <c r="G1542" s="59"/>
    </row>
    <row r="1543" spans="1:53" ht="15">
      <c r="A1543" s="48">
        <v>177</v>
      </c>
      <c r="B1543" s="49" t="s">
        <v>1256</v>
      </c>
      <c r="C1543" s="50" t="s">
        <v>1257</v>
      </c>
      <c r="D1543" s="51" t="s">
        <v>549</v>
      </c>
      <c r="E1543" s="52">
        <v>2</v>
      </c>
      <c r="F1543" s="697"/>
      <c r="G1543" s="53">
        <f>E1543*F1543</f>
        <v>0</v>
      </c>
      <c r="AB1543" s="54">
        <v>1</v>
      </c>
      <c r="AC1543" s="54">
        <v>1</v>
      </c>
      <c r="BA1543" s="15">
        <v>0.03772</v>
      </c>
    </row>
    <row r="1544" spans="1:7" ht="15">
      <c r="A1544" s="55"/>
      <c r="B1544" s="56"/>
      <c r="C1544" s="867" t="s">
        <v>1244</v>
      </c>
      <c r="D1544" s="868"/>
      <c r="E1544" s="57">
        <v>0</v>
      </c>
      <c r="F1544" s="58"/>
      <c r="G1544" s="59"/>
    </row>
    <row r="1545" spans="1:7" ht="15">
      <c r="A1545" s="55"/>
      <c r="B1545" s="56"/>
      <c r="C1545" s="867" t="s">
        <v>1245</v>
      </c>
      <c r="D1545" s="868"/>
      <c r="E1545" s="57">
        <v>0</v>
      </c>
      <c r="F1545" s="58"/>
      <c r="G1545" s="59"/>
    </row>
    <row r="1546" spans="1:7" ht="15">
      <c r="A1546" s="55"/>
      <c r="B1546" s="56"/>
      <c r="C1546" s="867" t="s">
        <v>1258</v>
      </c>
      <c r="D1546" s="868"/>
      <c r="E1546" s="57">
        <v>2</v>
      </c>
      <c r="F1546" s="58"/>
      <c r="G1546" s="59"/>
    </row>
    <row r="1547" spans="1:53" ht="15">
      <c r="A1547" s="48">
        <v>178</v>
      </c>
      <c r="B1547" s="49" t="s">
        <v>1259</v>
      </c>
      <c r="C1547" s="50" t="s">
        <v>1260</v>
      </c>
      <c r="D1547" s="51" t="s">
        <v>549</v>
      </c>
      <c r="E1547" s="52">
        <v>2</v>
      </c>
      <c r="F1547" s="697"/>
      <c r="G1547" s="53">
        <f>E1547*F1547</f>
        <v>0</v>
      </c>
      <c r="AB1547" s="54">
        <v>1</v>
      </c>
      <c r="AC1547" s="54">
        <v>1</v>
      </c>
      <c r="BA1547" s="15">
        <v>0.06272</v>
      </c>
    </row>
    <row r="1548" spans="1:7" ht="15">
      <c r="A1548" s="55"/>
      <c r="B1548" s="56"/>
      <c r="C1548" s="867" t="s">
        <v>1244</v>
      </c>
      <c r="D1548" s="868"/>
      <c r="E1548" s="57">
        <v>0</v>
      </c>
      <c r="F1548" s="58"/>
      <c r="G1548" s="59"/>
    </row>
    <row r="1549" spans="1:7" ht="15">
      <c r="A1549" s="55"/>
      <c r="B1549" s="56"/>
      <c r="C1549" s="867" t="s">
        <v>1245</v>
      </c>
      <c r="D1549" s="868"/>
      <c r="E1549" s="57">
        <v>0</v>
      </c>
      <c r="F1549" s="58"/>
      <c r="G1549" s="59"/>
    </row>
    <row r="1550" spans="1:7" ht="15">
      <c r="A1550" s="55"/>
      <c r="B1550" s="56"/>
      <c r="C1550" s="867" t="s">
        <v>1261</v>
      </c>
      <c r="D1550" s="868"/>
      <c r="E1550" s="57">
        <v>1</v>
      </c>
      <c r="F1550" s="58"/>
      <c r="G1550" s="59"/>
    </row>
    <row r="1551" spans="1:7" ht="15">
      <c r="A1551" s="55"/>
      <c r="B1551" s="56"/>
      <c r="C1551" s="867" t="s">
        <v>1262</v>
      </c>
      <c r="D1551" s="868"/>
      <c r="E1551" s="57">
        <v>1</v>
      </c>
      <c r="F1551" s="58"/>
      <c r="G1551" s="59"/>
    </row>
    <row r="1552" spans="1:53" ht="15">
      <c r="A1552" s="48">
        <v>179</v>
      </c>
      <c r="B1552" s="49" t="s">
        <v>1263</v>
      </c>
      <c r="C1552" s="50" t="s">
        <v>1264</v>
      </c>
      <c r="D1552" s="51" t="s">
        <v>549</v>
      </c>
      <c r="E1552" s="52">
        <v>10</v>
      </c>
      <c r="F1552" s="697"/>
      <c r="G1552" s="53">
        <f>E1552*F1552</f>
        <v>0</v>
      </c>
      <c r="AB1552" s="54">
        <v>1</v>
      </c>
      <c r="AC1552" s="54">
        <v>1</v>
      </c>
      <c r="BA1552" s="15">
        <v>0.49075</v>
      </c>
    </row>
    <row r="1553" spans="1:7" ht="15">
      <c r="A1553" s="55"/>
      <c r="B1553" s="56"/>
      <c r="C1553" s="867" t="s">
        <v>1244</v>
      </c>
      <c r="D1553" s="868"/>
      <c r="E1553" s="57">
        <v>0</v>
      </c>
      <c r="F1553" s="58"/>
      <c r="G1553" s="59"/>
    </row>
    <row r="1554" spans="1:7" ht="15">
      <c r="A1554" s="55"/>
      <c r="B1554" s="56"/>
      <c r="C1554" s="867" t="s">
        <v>1245</v>
      </c>
      <c r="D1554" s="868"/>
      <c r="E1554" s="57">
        <v>0</v>
      </c>
      <c r="F1554" s="58"/>
      <c r="G1554" s="59"/>
    </row>
    <row r="1555" spans="1:7" ht="15">
      <c r="A1555" s="55"/>
      <c r="B1555" s="56"/>
      <c r="C1555" s="867" t="s">
        <v>1265</v>
      </c>
      <c r="D1555" s="868"/>
      <c r="E1555" s="57">
        <v>2</v>
      </c>
      <c r="F1555" s="58"/>
      <c r="G1555" s="59"/>
    </row>
    <row r="1556" spans="1:7" ht="15">
      <c r="A1556" s="55"/>
      <c r="B1556" s="56"/>
      <c r="C1556" s="867" t="s">
        <v>1266</v>
      </c>
      <c r="D1556" s="868"/>
      <c r="E1556" s="57">
        <v>1</v>
      </c>
      <c r="F1556" s="58"/>
      <c r="G1556" s="59"/>
    </row>
    <row r="1557" spans="1:7" ht="15">
      <c r="A1557" s="55"/>
      <c r="B1557" s="56"/>
      <c r="C1557" s="867" t="s">
        <v>1267</v>
      </c>
      <c r="D1557" s="868"/>
      <c r="E1557" s="57">
        <v>2</v>
      </c>
      <c r="F1557" s="58"/>
      <c r="G1557" s="59"/>
    </row>
    <row r="1558" spans="1:7" ht="15">
      <c r="A1558" s="55"/>
      <c r="B1558" s="56"/>
      <c r="C1558" s="867" t="s">
        <v>1268</v>
      </c>
      <c r="D1558" s="868"/>
      <c r="E1558" s="57">
        <v>2</v>
      </c>
      <c r="F1558" s="58"/>
      <c r="G1558" s="59"/>
    </row>
    <row r="1559" spans="1:7" ht="15">
      <c r="A1559" s="55"/>
      <c r="B1559" s="56"/>
      <c r="C1559" s="867" t="s">
        <v>1269</v>
      </c>
      <c r="D1559" s="868"/>
      <c r="E1559" s="57">
        <v>2</v>
      </c>
      <c r="F1559" s="58"/>
      <c r="G1559" s="59"/>
    </row>
    <row r="1560" spans="1:7" ht="15">
      <c r="A1560" s="55"/>
      <c r="B1560" s="56"/>
      <c r="C1560" s="867" t="s">
        <v>1270</v>
      </c>
      <c r="D1560" s="868"/>
      <c r="E1560" s="57">
        <v>1</v>
      </c>
      <c r="F1560" s="58"/>
      <c r="G1560" s="59"/>
    </row>
    <row r="1561" spans="1:53" ht="15">
      <c r="A1561" s="48">
        <v>180</v>
      </c>
      <c r="B1561" s="49" t="s">
        <v>1271</v>
      </c>
      <c r="C1561" s="50" t="s">
        <v>1272</v>
      </c>
      <c r="D1561" s="51" t="s">
        <v>549</v>
      </c>
      <c r="E1561" s="52">
        <v>4</v>
      </c>
      <c r="F1561" s="697"/>
      <c r="G1561" s="53">
        <f>E1561*F1561</f>
        <v>0</v>
      </c>
      <c r="AB1561" s="54">
        <v>1</v>
      </c>
      <c r="AC1561" s="54">
        <v>1</v>
      </c>
      <c r="BA1561" s="15">
        <v>0.60864</v>
      </c>
    </row>
    <row r="1562" spans="1:7" ht="15">
      <c r="A1562" s="55"/>
      <c r="B1562" s="56"/>
      <c r="C1562" s="867" t="s">
        <v>1244</v>
      </c>
      <c r="D1562" s="868"/>
      <c r="E1562" s="57">
        <v>0</v>
      </c>
      <c r="F1562" s="58"/>
      <c r="G1562" s="59"/>
    </row>
    <row r="1563" spans="1:7" ht="15">
      <c r="A1563" s="55"/>
      <c r="B1563" s="56"/>
      <c r="C1563" s="867" t="s">
        <v>1245</v>
      </c>
      <c r="D1563" s="868"/>
      <c r="E1563" s="57">
        <v>0</v>
      </c>
      <c r="F1563" s="58"/>
      <c r="G1563" s="59"/>
    </row>
    <row r="1564" spans="1:7" ht="15">
      <c r="A1564" s="55"/>
      <c r="B1564" s="56"/>
      <c r="C1564" s="867" t="s">
        <v>1273</v>
      </c>
      <c r="D1564" s="868"/>
      <c r="E1564" s="57">
        <v>1</v>
      </c>
      <c r="F1564" s="58"/>
      <c r="G1564" s="59"/>
    </row>
    <row r="1565" spans="1:7" ht="15">
      <c r="A1565" s="55"/>
      <c r="B1565" s="56"/>
      <c r="C1565" s="867" t="s">
        <v>1274</v>
      </c>
      <c r="D1565" s="868"/>
      <c r="E1565" s="57">
        <v>2</v>
      </c>
      <c r="F1565" s="58"/>
      <c r="G1565" s="59"/>
    </row>
    <row r="1566" spans="1:7" ht="15">
      <c r="A1566" s="55"/>
      <c r="B1566" s="56"/>
      <c r="C1566" s="867" t="s">
        <v>1275</v>
      </c>
      <c r="D1566" s="868"/>
      <c r="E1566" s="57">
        <v>1</v>
      </c>
      <c r="F1566" s="58"/>
      <c r="G1566" s="59"/>
    </row>
    <row r="1567" spans="1:7" ht="15">
      <c r="A1567" s="34"/>
      <c r="B1567" s="35" t="s">
        <v>19</v>
      </c>
      <c r="C1567" s="36" t="str">
        <f>CONCATENATE(B1529," ",C1529)</f>
        <v>64 Výplně otvorů</v>
      </c>
      <c r="D1567" s="37"/>
      <c r="E1567" s="38"/>
      <c r="F1567" s="39"/>
      <c r="G1567" s="40">
        <f>SUM(G1529:G1566)</f>
        <v>0</v>
      </c>
    </row>
    <row r="1568" spans="1:7" ht="15">
      <c r="A1568" s="41" t="s">
        <v>21</v>
      </c>
      <c r="B1568" s="42" t="s">
        <v>1276</v>
      </c>
      <c r="C1568" s="43" t="s">
        <v>1277</v>
      </c>
      <c r="D1568" s="44"/>
      <c r="E1568" s="45"/>
      <c r="F1568" s="45"/>
      <c r="G1568" s="46"/>
    </row>
    <row r="1569" spans="1:53" ht="15">
      <c r="A1569" s="48">
        <v>181</v>
      </c>
      <c r="B1569" s="49" t="s">
        <v>1278</v>
      </c>
      <c r="C1569" s="50" t="s">
        <v>1279</v>
      </c>
      <c r="D1569" s="51" t="s">
        <v>206</v>
      </c>
      <c r="E1569" s="52">
        <v>1306.8499</v>
      </c>
      <c r="F1569" s="697"/>
      <c r="G1569" s="53">
        <f>E1569*F1569</f>
        <v>0</v>
      </c>
      <c r="AB1569" s="54">
        <v>1</v>
      </c>
      <c r="AC1569" s="54">
        <v>1</v>
      </c>
      <c r="BA1569" s="15">
        <v>0.02426</v>
      </c>
    </row>
    <row r="1570" spans="1:7" ht="15">
      <c r="A1570" s="55"/>
      <c r="B1570" s="56"/>
      <c r="C1570" s="867" t="s">
        <v>1099</v>
      </c>
      <c r="D1570" s="868"/>
      <c r="E1570" s="57">
        <v>0</v>
      </c>
      <c r="F1570" s="58"/>
      <c r="G1570" s="59"/>
    </row>
    <row r="1571" spans="1:7" ht="15">
      <c r="A1571" s="55"/>
      <c r="B1571" s="56"/>
      <c r="C1571" s="867" t="s">
        <v>1280</v>
      </c>
      <c r="D1571" s="868"/>
      <c r="E1571" s="57">
        <v>75.1776</v>
      </c>
      <c r="F1571" s="58"/>
      <c r="G1571" s="59"/>
    </row>
    <row r="1572" spans="1:7" ht="15">
      <c r="A1572" s="55"/>
      <c r="B1572" s="56"/>
      <c r="C1572" s="867" t="s">
        <v>1101</v>
      </c>
      <c r="D1572" s="868"/>
      <c r="E1572" s="57">
        <v>0</v>
      </c>
      <c r="F1572" s="58"/>
      <c r="G1572" s="59"/>
    </row>
    <row r="1573" spans="1:7" ht="15">
      <c r="A1573" s="55"/>
      <c r="B1573" s="56"/>
      <c r="C1573" s="867" t="s">
        <v>1281</v>
      </c>
      <c r="D1573" s="868"/>
      <c r="E1573" s="57">
        <v>647.3008</v>
      </c>
      <c r="F1573" s="58"/>
      <c r="G1573" s="59"/>
    </row>
    <row r="1574" spans="1:7" ht="15">
      <c r="A1574" s="55"/>
      <c r="B1574" s="56"/>
      <c r="C1574" s="867" t="s">
        <v>1282</v>
      </c>
      <c r="D1574" s="868"/>
      <c r="E1574" s="57">
        <v>216.7545</v>
      </c>
      <c r="F1574" s="58"/>
      <c r="G1574" s="59"/>
    </row>
    <row r="1575" spans="1:7" ht="15">
      <c r="A1575" s="55"/>
      <c r="B1575" s="56"/>
      <c r="C1575" s="867" t="s">
        <v>1107</v>
      </c>
      <c r="D1575" s="868"/>
      <c r="E1575" s="57">
        <v>0</v>
      </c>
      <c r="F1575" s="58"/>
      <c r="G1575" s="59"/>
    </row>
    <row r="1576" spans="1:7" ht="15">
      <c r="A1576" s="55"/>
      <c r="B1576" s="56"/>
      <c r="C1576" s="867" t="s">
        <v>1283</v>
      </c>
      <c r="D1576" s="868"/>
      <c r="E1576" s="57">
        <v>92.8648</v>
      </c>
      <c r="F1576" s="58"/>
      <c r="G1576" s="59"/>
    </row>
    <row r="1577" spans="1:7" ht="15">
      <c r="A1577" s="55"/>
      <c r="B1577" s="56"/>
      <c r="C1577" s="867" t="s">
        <v>1284</v>
      </c>
      <c r="D1577" s="868"/>
      <c r="E1577" s="57">
        <v>80.8303</v>
      </c>
      <c r="F1577" s="58"/>
      <c r="G1577" s="59"/>
    </row>
    <row r="1578" spans="1:7" ht="15">
      <c r="A1578" s="55"/>
      <c r="B1578" s="56"/>
      <c r="C1578" s="867" t="s">
        <v>1285</v>
      </c>
      <c r="D1578" s="868"/>
      <c r="E1578" s="57">
        <v>76.7916</v>
      </c>
      <c r="F1578" s="58"/>
      <c r="G1578" s="59"/>
    </row>
    <row r="1579" spans="1:7" ht="15">
      <c r="A1579" s="55"/>
      <c r="B1579" s="56"/>
      <c r="C1579" s="867" t="s">
        <v>1109</v>
      </c>
      <c r="D1579" s="868"/>
      <c r="E1579" s="57">
        <v>0</v>
      </c>
      <c r="F1579" s="58"/>
      <c r="G1579" s="59"/>
    </row>
    <row r="1580" spans="1:7" ht="15">
      <c r="A1580" s="55"/>
      <c r="B1580" s="56"/>
      <c r="C1580" s="867" t="s">
        <v>1286</v>
      </c>
      <c r="D1580" s="868"/>
      <c r="E1580" s="57">
        <v>100.5404</v>
      </c>
      <c r="F1580" s="58"/>
      <c r="G1580" s="59"/>
    </row>
    <row r="1581" spans="1:7" ht="15">
      <c r="A1581" s="55"/>
      <c r="B1581" s="56"/>
      <c r="C1581" s="867" t="s">
        <v>1287</v>
      </c>
      <c r="D1581" s="868"/>
      <c r="E1581" s="57">
        <v>16.59</v>
      </c>
      <c r="F1581" s="58"/>
      <c r="G1581" s="59"/>
    </row>
    <row r="1582" spans="1:53" ht="15">
      <c r="A1582" s="48">
        <v>182</v>
      </c>
      <c r="B1582" s="49" t="s">
        <v>1288</v>
      </c>
      <c r="C1582" s="50" t="s">
        <v>1289</v>
      </c>
      <c r="D1582" s="51" t="s">
        <v>206</v>
      </c>
      <c r="E1582" s="52">
        <v>1022.8518</v>
      </c>
      <c r="F1582" s="697"/>
      <c r="G1582" s="53">
        <f>E1582*F1582</f>
        <v>0</v>
      </c>
      <c r="AB1582" s="54">
        <v>1</v>
      </c>
      <c r="AC1582" s="54">
        <v>1</v>
      </c>
      <c r="BA1582" s="15">
        <v>0.02426</v>
      </c>
    </row>
    <row r="1583" spans="1:7" ht="15">
      <c r="A1583" s="55"/>
      <c r="B1583" s="56"/>
      <c r="C1583" s="867" t="s">
        <v>1099</v>
      </c>
      <c r="D1583" s="868"/>
      <c r="E1583" s="57">
        <v>0</v>
      </c>
      <c r="F1583" s="58"/>
      <c r="G1583" s="59"/>
    </row>
    <row r="1584" spans="1:7" ht="15">
      <c r="A1584" s="55"/>
      <c r="B1584" s="56"/>
      <c r="C1584" s="867" t="s">
        <v>1290</v>
      </c>
      <c r="D1584" s="868"/>
      <c r="E1584" s="57">
        <v>302.6856</v>
      </c>
      <c r="F1584" s="58"/>
      <c r="G1584" s="59"/>
    </row>
    <row r="1585" spans="1:7" ht="15">
      <c r="A1585" s="55"/>
      <c r="B1585" s="56"/>
      <c r="C1585" s="867" t="s">
        <v>1107</v>
      </c>
      <c r="D1585" s="868"/>
      <c r="E1585" s="57">
        <v>0</v>
      </c>
      <c r="F1585" s="58"/>
      <c r="G1585" s="59"/>
    </row>
    <row r="1586" spans="1:7" ht="15">
      <c r="A1586" s="55"/>
      <c r="B1586" s="56"/>
      <c r="C1586" s="867" t="s">
        <v>1291</v>
      </c>
      <c r="D1586" s="868"/>
      <c r="E1586" s="57">
        <v>76.1896</v>
      </c>
      <c r="F1586" s="58"/>
      <c r="G1586" s="59"/>
    </row>
    <row r="1587" spans="1:7" ht="15">
      <c r="A1587" s="55"/>
      <c r="B1587" s="56"/>
      <c r="C1587" s="867" t="s">
        <v>1109</v>
      </c>
      <c r="D1587" s="868"/>
      <c r="E1587" s="57">
        <v>0</v>
      </c>
      <c r="F1587" s="58"/>
      <c r="G1587" s="59"/>
    </row>
    <row r="1588" spans="1:7" ht="15">
      <c r="A1588" s="55"/>
      <c r="B1588" s="56"/>
      <c r="C1588" s="867" t="s">
        <v>1292</v>
      </c>
      <c r="D1588" s="868"/>
      <c r="E1588" s="57">
        <v>643.9766</v>
      </c>
      <c r="F1588" s="58"/>
      <c r="G1588" s="59"/>
    </row>
    <row r="1589" spans="1:53" ht="15">
      <c r="A1589" s="48">
        <v>183</v>
      </c>
      <c r="B1589" s="49" t="s">
        <v>1293</v>
      </c>
      <c r="C1589" s="50" t="s">
        <v>1294</v>
      </c>
      <c r="D1589" s="51" t="s">
        <v>206</v>
      </c>
      <c r="E1589" s="52">
        <v>7841.0994</v>
      </c>
      <c r="F1589" s="697"/>
      <c r="G1589" s="53">
        <f>E1589*F1589</f>
        <v>0</v>
      </c>
      <c r="AB1589" s="54">
        <v>1</v>
      </c>
      <c r="AC1589" s="54">
        <v>1</v>
      </c>
      <c r="BA1589" s="15">
        <v>0.00109</v>
      </c>
    </row>
    <row r="1590" spans="1:7" ht="15">
      <c r="A1590" s="55"/>
      <c r="B1590" s="56"/>
      <c r="C1590" s="867" t="s">
        <v>1295</v>
      </c>
      <c r="D1590" s="868"/>
      <c r="E1590" s="57">
        <v>7841.0994</v>
      </c>
      <c r="F1590" s="58"/>
      <c r="G1590" s="59"/>
    </row>
    <row r="1591" spans="1:53" ht="15">
      <c r="A1591" s="48">
        <v>184</v>
      </c>
      <c r="B1591" s="49" t="s">
        <v>1296</v>
      </c>
      <c r="C1591" s="50" t="s">
        <v>1297</v>
      </c>
      <c r="D1591" s="51" t="s">
        <v>206</v>
      </c>
      <c r="E1591" s="52">
        <v>6137.1108</v>
      </c>
      <c r="F1591" s="697"/>
      <c r="G1591" s="53">
        <f>E1591*F1591</f>
        <v>0</v>
      </c>
      <c r="AB1591" s="54">
        <v>1</v>
      </c>
      <c r="AC1591" s="54">
        <v>1</v>
      </c>
      <c r="BA1591" s="15">
        <v>0.00102</v>
      </c>
    </row>
    <row r="1592" spans="1:7" ht="15">
      <c r="A1592" s="55"/>
      <c r="B1592" s="56"/>
      <c r="C1592" s="867" t="s">
        <v>1298</v>
      </c>
      <c r="D1592" s="868"/>
      <c r="E1592" s="57">
        <v>6137.1108</v>
      </c>
      <c r="F1592" s="58"/>
      <c r="G1592" s="59"/>
    </row>
    <row r="1593" spans="1:53" ht="15">
      <c r="A1593" s="48">
        <v>185</v>
      </c>
      <c r="B1593" s="49" t="s">
        <v>1299</v>
      </c>
      <c r="C1593" s="50" t="s">
        <v>1300</v>
      </c>
      <c r="D1593" s="51" t="s">
        <v>1301</v>
      </c>
      <c r="E1593" s="52">
        <v>660</v>
      </c>
      <c r="F1593" s="697"/>
      <c r="G1593" s="53">
        <f>E1593*F1593</f>
        <v>0</v>
      </c>
      <c r="AB1593" s="54">
        <v>1</v>
      </c>
      <c r="AC1593" s="54">
        <v>1</v>
      </c>
      <c r="BA1593" s="15">
        <v>0</v>
      </c>
    </row>
    <row r="1594" spans="1:7" ht="15">
      <c r="A1594" s="55"/>
      <c r="B1594" s="56"/>
      <c r="C1594" s="867" t="s">
        <v>1302</v>
      </c>
      <c r="D1594" s="868"/>
      <c r="E1594" s="57">
        <v>0</v>
      </c>
      <c r="F1594" s="58"/>
      <c r="G1594" s="59"/>
    </row>
    <row r="1595" spans="1:7" ht="15">
      <c r="A1595" s="55"/>
      <c r="B1595" s="56"/>
      <c r="C1595" s="867" t="s">
        <v>1303</v>
      </c>
      <c r="D1595" s="868"/>
      <c r="E1595" s="57">
        <v>360</v>
      </c>
      <c r="F1595" s="58"/>
      <c r="G1595" s="59"/>
    </row>
    <row r="1596" spans="1:7" ht="15">
      <c r="A1596" s="55"/>
      <c r="B1596" s="56"/>
      <c r="C1596" s="867" t="s">
        <v>1304</v>
      </c>
      <c r="D1596" s="868"/>
      <c r="E1596" s="57">
        <v>300</v>
      </c>
      <c r="F1596" s="58"/>
      <c r="G1596" s="59"/>
    </row>
    <row r="1597" spans="1:53" ht="15">
      <c r="A1597" s="48">
        <v>186</v>
      </c>
      <c r="B1597" s="49" t="s">
        <v>1305</v>
      </c>
      <c r="C1597" s="50" t="s">
        <v>1306</v>
      </c>
      <c r="D1597" s="51" t="s">
        <v>206</v>
      </c>
      <c r="E1597" s="52">
        <v>1306.8499</v>
      </c>
      <c r="F1597" s="697"/>
      <c r="G1597" s="53">
        <f>E1597*F1597</f>
        <v>0</v>
      </c>
      <c r="AB1597" s="54">
        <v>1</v>
      </c>
      <c r="AC1597" s="54">
        <v>1</v>
      </c>
      <c r="BA1597" s="15">
        <v>0</v>
      </c>
    </row>
    <row r="1598" spans="1:7" ht="15">
      <c r="A1598" s="55"/>
      <c r="B1598" s="56"/>
      <c r="C1598" s="867" t="s">
        <v>1307</v>
      </c>
      <c r="D1598" s="868"/>
      <c r="E1598" s="57">
        <v>1306.8499</v>
      </c>
      <c r="F1598" s="58"/>
      <c r="G1598" s="59"/>
    </row>
    <row r="1599" spans="1:53" ht="15">
      <c r="A1599" s="48">
        <v>187</v>
      </c>
      <c r="B1599" s="49" t="s">
        <v>1308</v>
      </c>
      <c r="C1599" s="50" t="s">
        <v>1309</v>
      </c>
      <c r="D1599" s="51" t="s">
        <v>206</v>
      </c>
      <c r="E1599" s="52">
        <v>1022.8518</v>
      </c>
      <c r="F1599" s="697"/>
      <c r="G1599" s="53">
        <f>E1599*F1599</f>
        <v>0</v>
      </c>
      <c r="AB1599" s="54">
        <v>1</v>
      </c>
      <c r="AC1599" s="54">
        <v>1</v>
      </c>
      <c r="BA1599" s="15">
        <v>0</v>
      </c>
    </row>
    <row r="1600" spans="1:7" ht="15">
      <c r="A1600" s="55"/>
      <c r="B1600" s="56"/>
      <c r="C1600" s="867" t="s">
        <v>1310</v>
      </c>
      <c r="D1600" s="868"/>
      <c r="E1600" s="57">
        <v>1022.8518</v>
      </c>
      <c r="F1600" s="58"/>
      <c r="G1600" s="59"/>
    </row>
    <row r="1601" spans="1:53" ht="15">
      <c r="A1601" s="48">
        <v>188</v>
      </c>
      <c r="B1601" s="49" t="s">
        <v>1311</v>
      </c>
      <c r="C1601" s="50" t="s">
        <v>1312</v>
      </c>
      <c r="D1601" s="51" t="s">
        <v>206</v>
      </c>
      <c r="E1601" s="52">
        <v>1502.47</v>
      </c>
      <c r="F1601" s="697"/>
      <c r="G1601" s="53">
        <f>E1601*F1601</f>
        <v>0</v>
      </c>
      <c r="AB1601" s="54">
        <v>1</v>
      </c>
      <c r="AC1601" s="54">
        <v>1</v>
      </c>
      <c r="BA1601" s="15">
        <v>0.00158</v>
      </c>
    </row>
    <row r="1602" spans="1:7" ht="15">
      <c r="A1602" s="55"/>
      <c r="B1602" s="56"/>
      <c r="C1602" s="867" t="s">
        <v>1101</v>
      </c>
      <c r="D1602" s="868"/>
      <c r="E1602" s="57">
        <v>0</v>
      </c>
      <c r="F1602" s="58"/>
      <c r="G1602" s="59"/>
    </row>
    <row r="1603" spans="1:7" ht="15">
      <c r="A1603" s="55"/>
      <c r="B1603" s="56"/>
      <c r="C1603" s="867" t="s">
        <v>1313</v>
      </c>
      <c r="D1603" s="868"/>
      <c r="E1603" s="57">
        <v>2.47</v>
      </c>
      <c r="F1603" s="58"/>
      <c r="G1603" s="59"/>
    </row>
    <row r="1604" spans="1:7" ht="15">
      <c r="A1604" s="55"/>
      <c r="B1604" s="56"/>
      <c r="C1604" s="867" t="s">
        <v>1314</v>
      </c>
      <c r="D1604" s="868"/>
      <c r="E1604" s="57">
        <v>1500</v>
      </c>
      <c r="F1604" s="58"/>
      <c r="G1604" s="59"/>
    </row>
    <row r="1605" spans="1:53" ht="15">
      <c r="A1605" s="48">
        <v>189</v>
      </c>
      <c r="B1605" s="49" t="s">
        <v>1315</v>
      </c>
      <c r="C1605" s="50" t="s">
        <v>1316</v>
      </c>
      <c r="D1605" s="51" t="s">
        <v>206</v>
      </c>
      <c r="E1605" s="52">
        <v>44.634</v>
      </c>
      <c r="F1605" s="697"/>
      <c r="G1605" s="53">
        <f>E1605*F1605</f>
        <v>0</v>
      </c>
      <c r="AB1605" s="54">
        <v>1</v>
      </c>
      <c r="AC1605" s="54">
        <v>1</v>
      </c>
      <c r="BA1605" s="15">
        <v>0.00592</v>
      </c>
    </row>
    <row r="1606" spans="1:7" ht="15">
      <c r="A1606" s="55"/>
      <c r="B1606" s="56"/>
      <c r="C1606" s="867" t="s">
        <v>393</v>
      </c>
      <c r="D1606" s="868"/>
      <c r="E1606" s="57">
        <v>0</v>
      </c>
      <c r="F1606" s="58"/>
      <c r="G1606" s="59"/>
    </row>
    <row r="1607" spans="1:7" ht="15">
      <c r="A1607" s="55"/>
      <c r="B1607" s="56"/>
      <c r="C1607" s="867" t="s">
        <v>1317</v>
      </c>
      <c r="D1607" s="868"/>
      <c r="E1607" s="57">
        <v>0</v>
      </c>
      <c r="F1607" s="58"/>
      <c r="G1607" s="59"/>
    </row>
    <row r="1608" spans="1:7" ht="15">
      <c r="A1608" s="55"/>
      <c r="B1608" s="56"/>
      <c r="C1608" s="867" t="s">
        <v>1318</v>
      </c>
      <c r="D1608" s="868"/>
      <c r="E1608" s="57">
        <v>0</v>
      </c>
      <c r="F1608" s="58"/>
      <c r="G1608" s="59"/>
    </row>
    <row r="1609" spans="1:7" ht="15">
      <c r="A1609" s="55"/>
      <c r="B1609" s="56"/>
      <c r="C1609" s="867" t="s">
        <v>666</v>
      </c>
      <c r="D1609" s="868"/>
      <c r="E1609" s="57">
        <v>0</v>
      </c>
      <c r="F1609" s="58"/>
      <c r="G1609" s="59"/>
    </row>
    <row r="1610" spans="1:7" ht="15">
      <c r="A1610" s="55"/>
      <c r="B1610" s="56"/>
      <c r="C1610" s="867" t="s">
        <v>1319</v>
      </c>
      <c r="D1610" s="868"/>
      <c r="E1610" s="57">
        <v>8.64</v>
      </c>
      <c r="F1610" s="58"/>
      <c r="G1610" s="59"/>
    </row>
    <row r="1611" spans="1:7" ht="15">
      <c r="A1611" s="55"/>
      <c r="B1611" s="56"/>
      <c r="C1611" s="867" t="s">
        <v>1320</v>
      </c>
      <c r="D1611" s="868"/>
      <c r="E1611" s="57">
        <v>7.14</v>
      </c>
      <c r="F1611" s="58"/>
      <c r="G1611" s="59"/>
    </row>
    <row r="1612" spans="1:7" ht="15">
      <c r="A1612" s="55"/>
      <c r="B1612" s="56"/>
      <c r="C1612" s="867" t="s">
        <v>1321</v>
      </c>
      <c r="D1612" s="868"/>
      <c r="E1612" s="57">
        <v>8.25</v>
      </c>
      <c r="F1612" s="58"/>
      <c r="G1612" s="59"/>
    </row>
    <row r="1613" spans="1:7" ht="15">
      <c r="A1613" s="55"/>
      <c r="B1613" s="56"/>
      <c r="C1613" s="867" t="s">
        <v>1107</v>
      </c>
      <c r="D1613" s="868"/>
      <c r="E1613" s="57">
        <v>0</v>
      </c>
      <c r="F1613" s="58"/>
      <c r="G1613" s="59"/>
    </row>
    <row r="1614" spans="1:7" ht="15">
      <c r="A1614" s="55"/>
      <c r="B1614" s="56"/>
      <c r="C1614" s="867" t="s">
        <v>1322</v>
      </c>
      <c r="D1614" s="868"/>
      <c r="E1614" s="57">
        <v>20.604</v>
      </c>
      <c r="F1614" s="58"/>
      <c r="G1614" s="59"/>
    </row>
    <row r="1615" spans="1:53" ht="15">
      <c r="A1615" s="48">
        <v>190</v>
      </c>
      <c r="B1615" s="49" t="s">
        <v>1323</v>
      </c>
      <c r="C1615" s="50" t="s">
        <v>1324</v>
      </c>
      <c r="D1615" s="51" t="s">
        <v>75</v>
      </c>
      <c r="E1615" s="52">
        <v>42.821</v>
      </c>
      <c r="F1615" s="697"/>
      <c r="G1615" s="53">
        <f>E1615*F1615</f>
        <v>0</v>
      </c>
      <c r="AB1615" s="54">
        <v>1</v>
      </c>
      <c r="AC1615" s="54">
        <v>1</v>
      </c>
      <c r="BA1615" s="15">
        <v>0.00735</v>
      </c>
    </row>
    <row r="1616" spans="1:7" ht="15">
      <c r="A1616" s="55"/>
      <c r="B1616" s="56"/>
      <c r="C1616" s="867" t="s">
        <v>448</v>
      </c>
      <c r="D1616" s="868"/>
      <c r="E1616" s="57">
        <v>0</v>
      </c>
      <c r="F1616" s="58"/>
      <c r="G1616" s="59"/>
    </row>
    <row r="1617" spans="1:7" ht="15">
      <c r="A1617" s="55"/>
      <c r="B1617" s="56"/>
      <c r="C1617" s="867" t="s">
        <v>449</v>
      </c>
      <c r="D1617" s="868"/>
      <c r="E1617" s="57">
        <v>0</v>
      </c>
      <c r="F1617" s="58"/>
      <c r="G1617" s="59"/>
    </row>
    <row r="1618" spans="1:7" ht="15">
      <c r="A1618" s="55"/>
      <c r="B1618" s="56"/>
      <c r="C1618" s="867" t="s">
        <v>1325</v>
      </c>
      <c r="D1618" s="868"/>
      <c r="E1618" s="57">
        <v>42.821</v>
      </c>
      <c r="F1618" s="58"/>
      <c r="G1618" s="59"/>
    </row>
    <row r="1619" spans="1:53" ht="15">
      <c r="A1619" s="48">
        <v>191</v>
      </c>
      <c r="B1619" s="49" t="s">
        <v>1326</v>
      </c>
      <c r="C1619" s="50" t="s">
        <v>1327</v>
      </c>
      <c r="D1619" s="51" t="s">
        <v>75</v>
      </c>
      <c r="E1619" s="52">
        <v>42.821</v>
      </c>
      <c r="F1619" s="697"/>
      <c r="G1619" s="53">
        <f>E1619*F1619</f>
        <v>0</v>
      </c>
      <c r="AB1619" s="54">
        <v>1</v>
      </c>
      <c r="AC1619" s="54">
        <v>1</v>
      </c>
      <c r="BA1619" s="15">
        <v>0</v>
      </c>
    </row>
    <row r="1620" spans="1:7" ht="15">
      <c r="A1620" s="55"/>
      <c r="B1620" s="56"/>
      <c r="C1620" s="867" t="s">
        <v>448</v>
      </c>
      <c r="D1620" s="868"/>
      <c r="E1620" s="57">
        <v>0</v>
      </c>
      <c r="F1620" s="58"/>
      <c r="G1620" s="59"/>
    </row>
    <row r="1621" spans="1:7" ht="15">
      <c r="A1621" s="55"/>
      <c r="B1621" s="56"/>
      <c r="C1621" s="867" t="s">
        <v>449</v>
      </c>
      <c r="D1621" s="868"/>
      <c r="E1621" s="57">
        <v>0</v>
      </c>
      <c r="F1621" s="58"/>
      <c r="G1621" s="59"/>
    </row>
    <row r="1622" spans="1:7" ht="15">
      <c r="A1622" s="55"/>
      <c r="B1622" s="56"/>
      <c r="C1622" s="867" t="s">
        <v>1328</v>
      </c>
      <c r="D1622" s="868"/>
      <c r="E1622" s="57">
        <v>42.821</v>
      </c>
      <c r="F1622" s="58"/>
      <c r="G1622" s="59"/>
    </row>
    <row r="1623" spans="1:53" ht="15">
      <c r="A1623" s="48">
        <v>192</v>
      </c>
      <c r="B1623" s="49" t="s">
        <v>1329</v>
      </c>
      <c r="C1623" s="50" t="s">
        <v>1330</v>
      </c>
      <c r="D1623" s="51" t="s">
        <v>75</v>
      </c>
      <c r="E1623" s="52">
        <v>128.463</v>
      </c>
      <c r="F1623" s="697"/>
      <c r="G1623" s="53">
        <f>E1623*F1623</f>
        <v>0</v>
      </c>
      <c r="AB1623" s="54">
        <v>1</v>
      </c>
      <c r="AC1623" s="54">
        <v>1</v>
      </c>
      <c r="BA1623" s="15">
        <v>0.00012</v>
      </c>
    </row>
    <row r="1624" spans="1:7" ht="15">
      <c r="A1624" s="55"/>
      <c r="B1624" s="56"/>
      <c r="C1624" s="867" t="s">
        <v>1331</v>
      </c>
      <c r="D1624" s="868"/>
      <c r="E1624" s="57">
        <v>128.463</v>
      </c>
      <c r="F1624" s="58"/>
      <c r="G1624" s="59"/>
    </row>
    <row r="1625" spans="1:53" ht="15">
      <c r="A1625" s="48">
        <v>193</v>
      </c>
      <c r="B1625" s="49" t="s">
        <v>1332</v>
      </c>
      <c r="C1625" s="50" t="s">
        <v>1333</v>
      </c>
      <c r="D1625" s="51" t="s">
        <v>75</v>
      </c>
      <c r="E1625" s="52">
        <v>42.821</v>
      </c>
      <c r="F1625" s="697"/>
      <c r="G1625" s="53">
        <f>E1625*F1625</f>
        <v>0</v>
      </c>
      <c r="AB1625" s="54">
        <v>1</v>
      </c>
      <c r="AC1625" s="54">
        <v>1</v>
      </c>
      <c r="BA1625" s="15">
        <v>0</v>
      </c>
    </row>
    <row r="1626" spans="1:7" ht="15">
      <c r="A1626" s="55"/>
      <c r="B1626" s="56"/>
      <c r="C1626" s="867" t="s">
        <v>1334</v>
      </c>
      <c r="D1626" s="868"/>
      <c r="E1626" s="57">
        <v>42.821</v>
      </c>
      <c r="F1626" s="58"/>
      <c r="G1626" s="59"/>
    </row>
    <row r="1627" spans="1:53" ht="15">
      <c r="A1627" s="48">
        <v>194</v>
      </c>
      <c r="B1627" s="49" t="s">
        <v>1335</v>
      </c>
      <c r="C1627" s="50" t="s">
        <v>1336</v>
      </c>
      <c r="D1627" s="51" t="s">
        <v>75</v>
      </c>
      <c r="E1627" s="52">
        <v>11484.1949</v>
      </c>
      <c r="F1627" s="697"/>
      <c r="G1627" s="53">
        <f>E1627*F1627</f>
        <v>0</v>
      </c>
      <c r="AB1627" s="54">
        <v>1</v>
      </c>
      <c r="AC1627" s="54">
        <v>1</v>
      </c>
      <c r="BA1627" s="15">
        <v>0.01323</v>
      </c>
    </row>
    <row r="1628" spans="1:7" ht="15">
      <c r="A1628" s="55"/>
      <c r="B1628" s="56"/>
      <c r="C1628" s="867" t="s">
        <v>389</v>
      </c>
      <c r="D1628" s="868"/>
      <c r="E1628" s="57">
        <v>0</v>
      </c>
      <c r="F1628" s="58"/>
      <c r="G1628" s="59"/>
    </row>
    <row r="1629" spans="1:7" ht="15">
      <c r="A1629" s="55"/>
      <c r="B1629" s="56"/>
      <c r="C1629" s="867" t="s">
        <v>1337</v>
      </c>
      <c r="D1629" s="868"/>
      <c r="E1629" s="57">
        <v>6242.089</v>
      </c>
      <c r="F1629" s="58"/>
      <c r="G1629" s="59"/>
    </row>
    <row r="1630" spans="1:7" ht="15">
      <c r="A1630" s="55"/>
      <c r="B1630" s="56"/>
      <c r="C1630" s="867" t="s">
        <v>395</v>
      </c>
      <c r="D1630" s="868"/>
      <c r="E1630" s="57">
        <v>0</v>
      </c>
      <c r="F1630" s="58"/>
      <c r="G1630" s="59"/>
    </row>
    <row r="1631" spans="1:7" ht="15">
      <c r="A1631" s="55"/>
      <c r="B1631" s="56"/>
      <c r="C1631" s="867" t="s">
        <v>1338</v>
      </c>
      <c r="D1631" s="868"/>
      <c r="E1631" s="57">
        <v>5242.1059</v>
      </c>
      <c r="F1631" s="58"/>
      <c r="G1631" s="59"/>
    </row>
    <row r="1632" spans="1:53" ht="15">
      <c r="A1632" s="48">
        <v>195</v>
      </c>
      <c r="B1632" s="49" t="s">
        <v>1339</v>
      </c>
      <c r="C1632" s="50" t="s">
        <v>1340</v>
      </c>
      <c r="D1632" s="51" t="s">
        <v>75</v>
      </c>
      <c r="E1632" s="52">
        <v>68905.1694</v>
      </c>
      <c r="F1632" s="697"/>
      <c r="G1632" s="53">
        <f>E1632*F1632</f>
        <v>0</v>
      </c>
      <c r="AB1632" s="54">
        <v>1</v>
      </c>
      <c r="AC1632" s="54">
        <v>1</v>
      </c>
      <c r="BA1632" s="15">
        <v>0.00034</v>
      </c>
    </row>
    <row r="1633" spans="1:7" ht="15">
      <c r="A1633" s="55"/>
      <c r="B1633" s="56"/>
      <c r="C1633" s="867" t="s">
        <v>1341</v>
      </c>
      <c r="D1633" s="868"/>
      <c r="E1633" s="57">
        <v>68905.1694</v>
      </c>
      <c r="F1633" s="58"/>
      <c r="G1633" s="59"/>
    </row>
    <row r="1634" spans="1:53" ht="15">
      <c r="A1634" s="48">
        <v>196</v>
      </c>
      <c r="B1634" s="49" t="s">
        <v>1342</v>
      </c>
      <c r="C1634" s="50" t="s">
        <v>1343</v>
      </c>
      <c r="D1634" s="51" t="s">
        <v>75</v>
      </c>
      <c r="E1634" s="52">
        <v>11484.1949</v>
      </c>
      <c r="F1634" s="697"/>
      <c r="G1634" s="53">
        <f>E1634*F1634</f>
        <v>0</v>
      </c>
      <c r="AB1634" s="54">
        <v>1</v>
      </c>
      <c r="AC1634" s="54">
        <v>1</v>
      </c>
      <c r="BA1634" s="15">
        <v>0</v>
      </c>
    </row>
    <row r="1635" spans="1:7" ht="15">
      <c r="A1635" s="55"/>
      <c r="B1635" s="56"/>
      <c r="C1635" s="867" t="s">
        <v>1344</v>
      </c>
      <c r="D1635" s="868"/>
      <c r="E1635" s="57">
        <v>11484.1949</v>
      </c>
      <c r="F1635" s="58"/>
      <c r="G1635" s="59"/>
    </row>
    <row r="1636" spans="1:53" ht="15">
      <c r="A1636" s="48">
        <v>197</v>
      </c>
      <c r="B1636" s="49" t="s">
        <v>1345</v>
      </c>
      <c r="C1636" s="50" t="s">
        <v>1346</v>
      </c>
      <c r="D1636" s="51" t="s">
        <v>206</v>
      </c>
      <c r="E1636" s="52">
        <v>2578.7215</v>
      </c>
      <c r="F1636" s="697"/>
      <c r="G1636" s="53">
        <f>E1636*F1636</f>
        <v>0</v>
      </c>
      <c r="AB1636" s="54">
        <v>1</v>
      </c>
      <c r="AC1636" s="54">
        <v>1</v>
      </c>
      <c r="BA1636" s="15">
        <v>0.01691</v>
      </c>
    </row>
    <row r="1637" spans="1:7" ht="15">
      <c r="A1637" s="55"/>
      <c r="B1637" s="56"/>
      <c r="C1637" s="867" t="s">
        <v>389</v>
      </c>
      <c r="D1637" s="868"/>
      <c r="E1637" s="57">
        <v>0</v>
      </c>
      <c r="F1637" s="58"/>
      <c r="G1637" s="59"/>
    </row>
    <row r="1638" spans="1:7" ht="15">
      <c r="A1638" s="55"/>
      <c r="B1638" s="56"/>
      <c r="C1638" s="867" t="s">
        <v>1347</v>
      </c>
      <c r="D1638" s="868"/>
      <c r="E1638" s="57">
        <v>851.581</v>
      </c>
      <c r="F1638" s="58"/>
      <c r="G1638" s="59"/>
    </row>
    <row r="1639" spans="1:7" ht="15">
      <c r="A1639" s="55"/>
      <c r="B1639" s="56"/>
      <c r="C1639" s="867" t="s">
        <v>1348</v>
      </c>
      <c r="D1639" s="868"/>
      <c r="E1639" s="57">
        <v>564.93</v>
      </c>
      <c r="F1639" s="58"/>
      <c r="G1639" s="59"/>
    </row>
    <row r="1640" spans="1:7" ht="15">
      <c r="A1640" s="55"/>
      <c r="B1640" s="56"/>
      <c r="C1640" s="867" t="s">
        <v>395</v>
      </c>
      <c r="D1640" s="868"/>
      <c r="E1640" s="57">
        <v>0</v>
      </c>
      <c r="F1640" s="58"/>
      <c r="G1640" s="59"/>
    </row>
    <row r="1641" spans="1:7" ht="15">
      <c r="A1641" s="55"/>
      <c r="B1641" s="56"/>
      <c r="C1641" s="867" t="s">
        <v>1349</v>
      </c>
      <c r="D1641" s="868"/>
      <c r="E1641" s="57">
        <v>656.9055</v>
      </c>
      <c r="F1641" s="58"/>
      <c r="G1641" s="59"/>
    </row>
    <row r="1642" spans="1:7" ht="15">
      <c r="A1642" s="55"/>
      <c r="B1642" s="56"/>
      <c r="C1642" s="867" t="s">
        <v>1350</v>
      </c>
      <c r="D1642" s="868"/>
      <c r="E1642" s="57">
        <v>505.305</v>
      </c>
      <c r="F1642" s="58"/>
      <c r="G1642" s="59"/>
    </row>
    <row r="1643" spans="1:53" ht="15">
      <c r="A1643" s="48">
        <v>198</v>
      </c>
      <c r="B1643" s="49" t="s">
        <v>1351</v>
      </c>
      <c r="C1643" s="50" t="s">
        <v>1352</v>
      </c>
      <c r="D1643" s="51" t="s">
        <v>206</v>
      </c>
      <c r="E1643" s="52">
        <v>21.216</v>
      </c>
      <c r="F1643" s="697"/>
      <c r="G1643" s="53">
        <f>E1643*F1643</f>
        <v>0</v>
      </c>
      <c r="AB1643" s="54">
        <v>1</v>
      </c>
      <c r="AC1643" s="54">
        <v>1</v>
      </c>
      <c r="BA1643" s="15">
        <v>0.01691</v>
      </c>
    </row>
    <row r="1644" spans="1:7" ht="15">
      <c r="A1644" s="55"/>
      <c r="B1644" s="56"/>
      <c r="C1644" s="867" t="s">
        <v>448</v>
      </c>
      <c r="D1644" s="868"/>
      <c r="E1644" s="57">
        <v>0</v>
      </c>
      <c r="F1644" s="58"/>
      <c r="G1644" s="59"/>
    </row>
    <row r="1645" spans="1:7" ht="15">
      <c r="A1645" s="55"/>
      <c r="B1645" s="56"/>
      <c r="C1645" s="867" t="s">
        <v>449</v>
      </c>
      <c r="D1645" s="868"/>
      <c r="E1645" s="57">
        <v>0</v>
      </c>
      <c r="F1645" s="58"/>
      <c r="G1645" s="59"/>
    </row>
    <row r="1646" spans="1:7" ht="15">
      <c r="A1646" s="55"/>
      <c r="B1646" s="56"/>
      <c r="C1646" s="867" t="s">
        <v>1353</v>
      </c>
      <c r="D1646" s="868"/>
      <c r="E1646" s="57">
        <v>21.216</v>
      </c>
      <c r="F1646" s="58"/>
      <c r="G1646" s="59"/>
    </row>
    <row r="1647" spans="1:53" ht="15">
      <c r="A1647" s="48">
        <v>199</v>
      </c>
      <c r="B1647" s="49" t="s">
        <v>1354</v>
      </c>
      <c r="C1647" s="50" t="s">
        <v>1355</v>
      </c>
      <c r="D1647" s="51" t="s">
        <v>206</v>
      </c>
      <c r="E1647" s="52">
        <v>15535.977</v>
      </c>
      <c r="F1647" s="697"/>
      <c r="G1647" s="53">
        <f>E1647*F1647</f>
        <v>0</v>
      </c>
      <c r="AB1647" s="54">
        <v>1</v>
      </c>
      <c r="AC1647" s="54">
        <v>1</v>
      </c>
      <c r="BA1647" s="15">
        <v>0.0004</v>
      </c>
    </row>
    <row r="1648" spans="1:7" ht="15">
      <c r="A1648" s="55"/>
      <c r="B1648" s="56"/>
      <c r="C1648" s="867" t="s">
        <v>1356</v>
      </c>
      <c r="D1648" s="868"/>
      <c r="E1648" s="57">
        <v>15472.329</v>
      </c>
      <c r="F1648" s="58"/>
      <c r="G1648" s="59"/>
    </row>
    <row r="1649" spans="1:7" ht="15">
      <c r="A1649" s="55"/>
      <c r="B1649" s="56"/>
      <c r="C1649" s="867" t="s">
        <v>1357</v>
      </c>
      <c r="D1649" s="868"/>
      <c r="E1649" s="57">
        <v>63.648</v>
      </c>
      <c r="F1649" s="58"/>
      <c r="G1649" s="59"/>
    </row>
    <row r="1650" spans="1:53" ht="15">
      <c r="A1650" s="48">
        <v>200</v>
      </c>
      <c r="B1650" s="49" t="s">
        <v>1358</v>
      </c>
      <c r="C1650" s="50" t="s">
        <v>1359</v>
      </c>
      <c r="D1650" s="51" t="s">
        <v>206</v>
      </c>
      <c r="E1650" s="52">
        <v>2578.7215</v>
      </c>
      <c r="F1650" s="697"/>
      <c r="G1650" s="53">
        <f>E1650*F1650</f>
        <v>0</v>
      </c>
      <c r="AB1650" s="54">
        <v>1</v>
      </c>
      <c r="AC1650" s="54">
        <v>1</v>
      </c>
      <c r="BA1650" s="15">
        <v>0</v>
      </c>
    </row>
    <row r="1651" spans="1:7" ht="15">
      <c r="A1651" s="55"/>
      <c r="B1651" s="56"/>
      <c r="C1651" s="867" t="s">
        <v>1360</v>
      </c>
      <c r="D1651" s="868"/>
      <c r="E1651" s="57">
        <v>2578.7215</v>
      </c>
      <c r="F1651" s="58"/>
      <c r="G1651" s="59"/>
    </row>
    <row r="1652" spans="1:53" ht="15">
      <c r="A1652" s="48">
        <v>201</v>
      </c>
      <c r="B1652" s="49" t="s">
        <v>1361</v>
      </c>
      <c r="C1652" s="50" t="s">
        <v>1362</v>
      </c>
      <c r="D1652" s="51" t="s">
        <v>206</v>
      </c>
      <c r="E1652" s="52">
        <v>21.216</v>
      </c>
      <c r="F1652" s="697"/>
      <c r="G1652" s="53">
        <f>E1652*F1652</f>
        <v>0</v>
      </c>
      <c r="AB1652" s="54">
        <v>1</v>
      </c>
      <c r="AC1652" s="54">
        <v>1</v>
      </c>
      <c r="BA1652" s="15">
        <v>0</v>
      </c>
    </row>
    <row r="1653" spans="1:7" ht="15">
      <c r="A1653" s="55"/>
      <c r="B1653" s="56"/>
      <c r="C1653" s="867" t="s">
        <v>1363</v>
      </c>
      <c r="D1653" s="868"/>
      <c r="E1653" s="57">
        <v>21.216</v>
      </c>
      <c r="F1653" s="58"/>
      <c r="G1653" s="59"/>
    </row>
    <row r="1654" spans="1:53" ht="15">
      <c r="A1654" s="48">
        <v>202</v>
      </c>
      <c r="B1654" s="49" t="s">
        <v>1364</v>
      </c>
      <c r="C1654" s="50" t="s">
        <v>1365</v>
      </c>
      <c r="D1654" s="51" t="s">
        <v>206</v>
      </c>
      <c r="E1654" s="52">
        <v>2329.7017</v>
      </c>
      <c r="F1654" s="697"/>
      <c r="G1654" s="53">
        <f>E1654*F1654</f>
        <v>0</v>
      </c>
      <c r="AB1654" s="54">
        <v>1</v>
      </c>
      <c r="AC1654" s="54">
        <v>1</v>
      </c>
      <c r="BA1654" s="15">
        <v>0</v>
      </c>
    </row>
    <row r="1655" spans="1:7" ht="15">
      <c r="A1655" s="55"/>
      <c r="B1655" s="56"/>
      <c r="C1655" s="867" t="s">
        <v>1307</v>
      </c>
      <c r="D1655" s="868"/>
      <c r="E1655" s="57">
        <v>1306.8499</v>
      </c>
      <c r="F1655" s="58"/>
      <c r="G1655" s="59"/>
    </row>
    <row r="1656" spans="1:7" ht="15">
      <c r="A1656" s="55"/>
      <c r="B1656" s="56"/>
      <c r="C1656" s="867" t="s">
        <v>1366</v>
      </c>
      <c r="D1656" s="868"/>
      <c r="E1656" s="57">
        <v>1022.8518</v>
      </c>
      <c r="F1656" s="58"/>
      <c r="G1656" s="59"/>
    </row>
    <row r="1657" spans="1:53" ht="15">
      <c r="A1657" s="48">
        <v>203</v>
      </c>
      <c r="B1657" s="49" t="s">
        <v>1367</v>
      </c>
      <c r="C1657" s="50" t="s">
        <v>1368</v>
      </c>
      <c r="D1657" s="51" t="s">
        <v>206</v>
      </c>
      <c r="E1657" s="52">
        <v>13978.2102</v>
      </c>
      <c r="F1657" s="697"/>
      <c r="G1657" s="53">
        <f>E1657*F1657</f>
        <v>0</v>
      </c>
      <c r="AB1657" s="54">
        <v>1</v>
      </c>
      <c r="AC1657" s="54">
        <v>1</v>
      </c>
      <c r="BA1657" s="15">
        <v>5E-05</v>
      </c>
    </row>
    <row r="1658" spans="1:7" ht="15">
      <c r="A1658" s="55"/>
      <c r="B1658" s="56"/>
      <c r="C1658" s="867" t="s">
        <v>1369</v>
      </c>
      <c r="D1658" s="868"/>
      <c r="E1658" s="57">
        <v>13978.2102</v>
      </c>
      <c r="F1658" s="58"/>
      <c r="G1658" s="59"/>
    </row>
    <row r="1659" spans="1:53" ht="15">
      <c r="A1659" s="48">
        <v>204</v>
      </c>
      <c r="B1659" s="49" t="s">
        <v>1370</v>
      </c>
      <c r="C1659" s="50" t="s">
        <v>1371</v>
      </c>
      <c r="D1659" s="51" t="s">
        <v>206</v>
      </c>
      <c r="E1659" s="52">
        <v>2329.7017</v>
      </c>
      <c r="F1659" s="697"/>
      <c r="G1659" s="53">
        <f>E1659*F1659</f>
        <v>0</v>
      </c>
      <c r="AB1659" s="54">
        <v>1</v>
      </c>
      <c r="AC1659" s="54">
        <v>1</v>
      </c>
      <c r="BA1659" s="15">
        <v>0</v>
      </c>
    </row>
    <row r="1660" spans="1:7" ht="15">
      <c r="A1660" s="55"/>
      <c r="B1660" s="56"/>
      <c r="C1660" s="867" t="s">
        <v>1372</v>
      </c>
      <c r="D1660" s="868"/>
      <c r="E1660" s="57">
        <v>2329.7017</v>
      </c>
      <c r="F1660" s="58"/>
      <c r="G1660" s="59"/>
    </row>
    <row r="1661" spans="1:53" ht="15">
      <c r="A1661" s="48">
        <v>205</v>
      </c>
      <c r="B1661" s="49" t="s">
        <v>1373</v>
      </c>
      <c r="C1661" s="50" t="s">
        <v>1374</v>
      </c>
      <c r="D1661" s="51" t="s">
        <v>206</v>
      </c>
      <c r="E1661" s="52">
        <v>2562.6719</v>
      </c>
      <c r="F1661" s="697"/>
      <c r="G1661" s="53">
        <f>E1661*F1661</f>
        <v>0</v>
      </c>
      <c r="AB1661" s="54">
        <v>3</v>
      </c>
      <c r="AC1661" s="54">
        <v>1</v>
      </c>
      <c r="BA1661" s="15">
        <v>1E-05</v>
      </c>
    </row>
    <row r="1662" spans="1:7" ht="15">
      <c r="A1662" s="55"/>
      <c r="B1662" s="56"/>
      <c r="C1662" s="867" t="s">
        <v>1375</v>
      </c>
      <c r="D1662" s="868"/>
      <c r="E1662" s="57">
        <v>2562.6719</v>
      </c>
      <c r="F1662" s="58"/>
      <c r="G1662" s="59"/>
    </row>
    <row r="1663" spans="1:7" ht="15">
      <c r="A1663" s="34"/>
      <c r="B1663" s="35" t="s">
        <v>19</v>
      </c>
      <c r="C1663" s="36" t="str">
        <f>CONCATENATE(B1568," ",C1568)</f>
        <v>94 Lešení a stavební výtahy</v>
      </c>
      <c r="D1663" s="37"/>
      <c r="E1663" s="38"/>
      <c r="F1663" s="39"/>
      <c r="G1663" s="40">
        <f>SUM(G1568:G1662)</f>
        <v>0</v>
      </c>
    </row>
    <row r="1664" spans="1:7" ht="15">
      <c r="A1664" s="41" t="s">
        <v>21</v>
      </c>
      <c r="B1664" s="42" t="s">
        <v>1376</v>
      </c>
      <c r="C1664" s="43" t="s">
        <v>1377</v>
      </c>
      <c r="D1664" s="44"/>
      <c r="E1664" s="45"/>
      <c r="F1664" s="45"/>
      <c r="G1664" s="46"/>
    </row>
    <row r="1665" spans="1:53" ht="15">
      <c r="A1665" s="48">
        <v>206</v>
      </c>
      <c r="B1665" s="49" t="s">
        <v>1378</v>
      </c>
      <c r="C1665" s="50" t="s">
        <v>1379</v>
      </c>
      <c r="D1665" s="51" t="s">
        <v>206</v>
      </c>
      <c r="E1665" s="52">
        <v>233.87</v>
      </c>
      <c r="F1665" s="697"/>
      <c r="G1665" s="53">
        <f>E1665*F1665</f>
        <v>0</v>
      </c>
      <c r="AB1665" s="54">
        <v>1</v>
      </c>
      <c r="AC1665" s="54">
        <v>1</v>
      </c>
      <c r="BA1665" s="15">
        <v>0.00063</v>
      </c>
    </row>
    <row r="1666" spans="1:7" ht="15">
      <c r="A1666" s="55"/>
      <c r="B1666" s="56"/>
      <c r="C1666" s="867" t="s">
        <v>1380</v>
      </c>
      <c r="D1666" s="906"/>
      <c r="E1666" s="57">
        <v>0</v>
      </c>
      <c r="F1666" s="58"/>
      <c r="G1666" s="59"/>
    </row>
    <row r="1667" spans="1:7" ht="15">
      <c r="A1667" s="55"/>
      <c r="B1667" s="56"/>
      <c r="C1667" s="867" t="s">
        <v>1209</v>
      </c>
      <c r="D1667" s="906"/>
      <c r="E1667" s="57">
        <v>0</v>
      </c>
      <c r="F1667" s="58"/>
      <c r="G1667" s="59"/>
    </row>
    <row r="1668" spans="1:7" ht="15">
      <c r="A1668" s="55"/>
      <c r="B1668" s="56"/>
      <c r="C1668" s="867" t="s">
        <v>5630</v>
      </c>
      <c r="D1668" s="906"/>
      <c r="E1668" s="57">
        <v>84.001</v>
      </c>
      <c r="F1668" s="58"/>
      <c r="G1668" s="59"/>
    </row>
    <row r="1669" spans="1:7" ht="15">
      <c r="A1669" s="55"/>
      <c r="B1669" s="56"/>
      <c r="C1669" s="867" t="s">
        <v>5631</v>
      </c>
      <c r="D1669" s="906"/>
      <c r="E1669" s="57">
        <v>13.461</v>
      </c>
      <c r="F1669" s="58"/>
      <c r="G1669" s="59"/>
    </row>
    <row r="1670" spans="1:7" ht="15">
      <c r="A1670" s="55"/>
      <c r="B1670" s="56"/>
      <c r="C1670" s="867" t="s">
        <v>1381</v>
      </c>
      <c r="D1670" s="906"/>
      <c r="E1670" s="57">
        <v>3.2669</v>
      </c>
      <c r="F1670" s="58"/>
      <c r="G1670" s="59"/>
    </row>
    <row r="1671" spans="1:7" ht="15">
      <c r="A1671" s="55"/>
      <c r="B1671" s="56"/>
      <c r="C1671" s="867" t="s">
        <v>5632</v>
      </c>
      <c r="D1671" s="906"/>
      <c r="E1671" s="57">
        <v>9.4032</v>
      </c>
      <c r="F1671" s="58"/>
      <c r="G1671" s="59"/>
    </row>
    <row r="1672" spans="1:7" ht="15">
      <c r="A1672" s="55"/>
      <c r="B1672" s="56"/>
      <c r="C1672" s="867" t="s">
        <v>5633</v>
      </c>
      <c r="D1672" s="906"/>
      <c r="E1672" s="57">
        <v>5.8292</v>
      </c>
      <c r="F1672" s="58"/>
      <c r="G1672" s="59"/>
    </row>
    <row r="1673" spans="1:7" ht="15">
      <c r="A1673" s="55"/>
      <c r="B1673" s="56"/>
      <c r="C1673" s="867" t="s">
        <v>5634</v>
      </c>
      <c r="D1673" s="906"/>
      <c r="E1673" s="57">
        <v>7.6772</v>
      </c>
      <c r="F1673" s="58"/>
      <c r="G1673" s="59"/>
    </row>
    <row r="1674" spans="1:7" ht="15">
      <c r="A1674" s="55"/>
      <c r="B1674" s="56"/>
      <c r="C1674" s="867" t="s">
        <v>5635</v>
      </c>
      <c r="D1674" s="906"/>
      <c r="E1674" s="57">
        <v>11.1939</v>
      </c>
      <c r="F1674" s="58"/>
      <c r="G1674" s="59"/>
    </row>
    <row r="1675" spans="1:7" ht="15">
      <c r="A1675" s="55"/>
      <c r="B1675" s="56"/>
      <c r="C1675" s="867" t="s">
        <v>5636</v>
      </c>
      <c r="D1675" s="906"/>
      <c r="E1675" s="57">
        <v>2.5049</v>
      </c>
      <c r="F1675" s="58"/>
      <c r="G1675" s="59"/>
    </row>
    <row r="1676" spans="1:7" ht="15">
      <c r="A1676" s="55"/>
      <c r="B1676" s="56"/>
      <c r="C1676" s="867" t="s">
        <v>5637</v>
      </c>
      <c r="D1676" s="906"/>
      <c r="E1676" s="57">
        <v>92.6404</v>
      </c>
      <c r="F1676" s="58"/>
      <c r="G1676" s="59"/>
    </row>
    <row r="1677" spans="1:7" ht="15">
      <c r="A1677" s="55"/>
      <c r="B1677" s="56"/>
      <c r="C1677" s="867" t="s">
        <v>5638</v>
      </c>
      <c r="D1677" s="906"/>
      <c r="E1677" s="57">
        <v>1.7422</v>
      </c>
      <c r="F1677" s="58"/>
      <c r="G1677" s="59"/>
    </row>
    <row r="1678" spans="1:7" ht="15">
      <c r="A1678" s="55"/>
      <c r="B1678" s="56"/>
      <c r="C1678" s="867" t="s">
        <v>5639</v>
      </c>
      <c r="D1678" s="906"/>
      <c r="E1678" s="57">
        <v>2.1493</v>
      </c>
      <c r="F1678" s="58"/>
      <c r="G1678" s="59"/>
    </row>
    <row r="1679" spans="1:53" ht="15">
      <c r="A1679" s="48">
        <v>207</v>
      </c>
      <c r="B1679" s="49" t="s">
        <v>1382</v>
      </c>
      <c r="C1679" s="50" t="s">
        <v>1383</v>
      </c>
      <c r="D1679" s="51" t="s">
        <v>206</v>
      </c>
      <c r="E1679" s="52">
        <v>1151.4331</v>
      </c>
      <c r="F1679" s="697"/>
      <c r="G1679" s="53">
        <f>E1679*F1679</f>
        <v>0</v>
      </c>
      <c r="AB1679" s="54">
        <v>1</v>
      </c>
      <c r="AC1679" s="54">
        <v>1</v>
      </c>
      <c r="BA1679" s="15">
        <v>4E-05</v>
      </c>
    </row>
    <row r="1680" spans="1:7" ht="15">
      <c r="A1680" s="55"/>
      <c r="B1680" s="56"/>
      <c r="C1680" s="867" t="s">
        <v>389</v>
      </c>
      <c r="D1680" s="868"/>
      <c r="E1680" s="57">
        <v>0</v>
      </c>
      <c r="F1680" s="58"/>
      <c r="G1680" s="59"/>
    </row>
    <row r="1681" spans="1:7" ht="15">
      <c r="A1681" s="55"/>
      <c r="B1681" s="56"/>
      <c r="C1681" s="867" t="s">
        <v>1384</v>
      </c>
      <c r="D1681" s="868"/>
      <c r="E1681" s="57">
        <v>115.844</v>
      </c>
      <c r="F1681" s="58"/>
      <c r="G1681" s="59"/>
    </row>
    <row r="1682" spans="1:7" ht="15">
      <c r="A1682" s="55"/>
      <c r="B1682" s="56"/>
      <c r="C1682" s="867" t="s">
        <v>1385</v>
      </c>
      <c r="D1682" s="868"/>
      <c r="E1682" s="57">
        <v>78.0945</v>
      </c>
      <c r="F1682" s="58"/>
      <c r="G1682" s="59"/>
    </row>
    <row r="1683" spans="1:7" ht="15">
      <c r="A1683" s="55"/>
      <c r="B1683" s="56"/>
      <c r="C1683" s="867" t="s">
        <v>1386</v>
      </c>
      <c r="D1683" s="868"/>
      <c r="E1683" s="57">
        <v>975.8235</v>
      </c>
      <c r="F1683" s="58"/>
      <c r="G1683" s="59"/>
    </row>
    <row r="1684" spans="1:7" ht="15">
      <c r="A1684" s="55"/>
      <c r="B1684" s="56"/>
      <c r="C1684" s="867" t="s">
        <v>1387</v>
      </c>
      <c r="D1684" s="868"/>
      <c r="E1684" s="57">
        <v>-855.7798</v>
      </c>
      <c r="F1684" s="58"/>
      <c r="G1684" s="59"/>
    </row>
    <row r="1685" spans="1:7" ht="15">
      <c r="A1685" s="55"/>
      <c r="B1685" s="56"/>
      <c r="C1685" s="867" t="s">
        <v>393</v>
      </c>
      <c r="D1685" s="868"/>
      <c r="E1685" s="57">
        <v>0</v>
      </c>
      <c r="F1685" s="58"/>
      <c r="G1685" s="59"/>
    </row>
    <row r="1686" spans="1:7" ht="15">
      <c r="A1686" s="55"/>
      <c r="B1686" s="56"/>
      <c r="C1686" s="867" t="s">
        <v>1388</v>
      </c>
      <c r="D1686" s="868"/>
      <c r="E1686" s="57">
        <v>116.524</v>
      </c>
      <c r="F1686" s="58"/>
      <c r="G1686" s="59"/>
    </row>
    <row r="1687" spans="1:7" ht="15">
      <c r="A1687" s="55"/>
      <c r="B1687" s="56"/>
      <c r="C1687" s="867" t="s">
        <v>1389</v>
      </c>
      <c r="D1687" s="868"/>
      <c r="E1687" s="57">
        <v>29.952</v>
      </c>
      <c r="F1687" s="58"/>
      <c r="G1687" s="59"/>
    </row>
    <row r="1688" spans="1:7" ht="15">
      <c r="A1688" s="55"/>
      <c r="B1688" s="56"/>
      <c r="C1688" s="867" t="s">
        <v>1390</v>
      </c>
      <c r="D1688" s="868"/>
      <c r="E1688" s="57">
        <v>64.5825</v>
      </c>
      <c r="F1688" s="58"/>
      <c r="G1688" s="59"/>
    </row>
    <row r="1689" spans="1:7" ht="15">
      <c r="A1689" s="55"/>
      <c r="B1689" s="56"/>
      <c r="C1689" s="867" t="s">
        <v>1391</v>
      </c>
      <c r="D1689" s="868"/>
      <c r="E1689" s="57">
        <v>44.4171</v>
      </c>
      <c r="F1689" s="58"/>
      <c r="G1689" s="59"/>
    </row>
    <row r="1690" spans="1:7" ht="15">
      <c r="A1690" s="55"/>
      <c r="B1690" s="56"/>
      <c r="C1690" s="867" t="s">
        <v>1392</v>
      </c>
      <c r="D1690" s="868"/>
      <c r="E1690" s="57">
        <v>-33.58</v>
      </c>
      <c r="F1690" s="58"/>
      <c r="G1690" s="59"/>
    </row>
    <row r="1691" spans="1:7" ht="15">
      <c r="A1691" s="55"/>
      <c r="B1691" s="56"/>
      <c r="C1691" s="867" t="s">
        <v>395</v>
      </c>
      <c r="D1691" s="868"/>
      <c r="E1691" s="57">
        <v>0</v>
      </c>
      <c r="F1691" s="58"/>
      <c r="G1691" s="59"/>
    </row>
    <row r="1692" spans="1:7" ht="15">
      <c r="A1692" s="55"/>
      <c r="B1692" s="56"/>
      <c r="C1692" s="867" t="s">
        <v>1393</v>
      </c>
      <c r="D1692" s="868"/>
      <c r="E1692" s="57">
        <v>139.482</v>
      </c>
      <c r="F1692" s="58"/>
      <c r="G1692" s="59"/>
    </row>
    <row r="1693" spans="1:7" ht="15">
      <c r="A1693" s="55"/>
      <c r="B1693" s="56"/>
      <c r="C1693" s="867" t="s">
        <v>1394</v>
      </c>
      <c r="D1693" s="868"/>
      <c r="E1693" s="57">
        <v>84.9849</v>
      </c>
      <c r="F1693" s="58"/>
      <c r="G1693" s="59"/>
    </row>
    <row r="1694" spans="1:7" ht="15">
      <c r="A1694" s="55"/>
      <c r="B1694" s="56"/>
      <c r="C1694" s="867" t="s">
        <v>1395</v>
      </c>
      <c r="D1694" s="868"/>
      <c r="E1694" s="57">
        <v>956.9283</v>
      </c>
      <c r="F1694" s="58"/>
      <c r="G1694" s="59"/>
    </row>
    <row r="1695" spans="1:7" ht="15">
      <c r="A1695" s="55"/>
      <c r="B1695" s="56"/>
      <c r="C1695" s="867" t="s">
        <v>1396</v>
      </c>
      <c r="D1695" s="868"/>
      <c r="E1695" s="57">
        <v>-715.6715</v>
      </c>
      <c r="F1695" s="58"/>
      <c r="G1695" s="59"/>
    </row>
    <row r="1696" spans="1:7" ht="15">
      <c r="A1696" s="55"/>
      <c r="B1696" s="56"/>
      <c r="C1696" s="867" t="s">
        <v>406</v>
      </c>
      <c r="D1696" s="868"/>
      <c r="E1696" s="57">
        <v>0</v>
      </c>
      <c r="F1696" s="58"/>
      <c r="G1696" s="59"/>
    </row>
    <row r="1697" spans="1:7" ht="15">
      <c r="A1697" s="55"/>
      <c r="B1697" s="56"/>
      <c r="C1697" s="867" t="s">
        <v>1397</v>
      </c>
      <c r="D1697" s="868"/>
      <c r="E1697" s="57">
        <v>149.8316</v>
      </c>
      <c r="F1697" s="58"/>
      <c r="G1697" s="59"/>
    </row>
    <row r="1698" spans="1:53" ht="15">
      <c r="A1698" s="48">
        <v>208</v>
      </c>
      <c r="B1698" s="49" t="s">
        <v>1398</v>
      </c>
      <c r="C1698" s="50" t="s">
        <v>1399</v>
      </c>
      <c r="D1698" s="51" t="s">
        <v>206</v>
      </c>
      <c r="E1698" s="52">
        <v>1827.7562</v>
      </c>
      <c r="F1698" s="697"/>
      <c r="G1698" s="53">
        <f>E1698*F1698</f>
        <v>0</v>
      </c>
      <c r="AB1698" s="54">
        <v>1</v>
      </c>
      <c r="AC1698" s="54">
        <v>1</v>
      </c>
      <c r="BA1698" s="15">
        <v>4E-05</v>
      </c>
    </row>
    <row r="1699" spans="1:7" ht="15">
      <c r="A1699" s="55"/>
      <c r="B1699" s="56"/>
      <c r="C1699" s="867" t="s">
        <v>389</v>
      </c>
      <c r="D1699" s="868"/>
      <c r="E1699" s="57">
        <v>0</v>
      </c>
      <c r="F1699" s="58"/>
      <c r="G1699" s="59"/>
    </row>
    <row r="1700" spans="1:7" ht="15">
      <c r="A1700" s="55"/>
      <c r="B1700" s="56"/>
      <c r="C1700" s="867" t="s">
        <v>1400</v>
      </c>
      <c r="D1700" s="868"/>
      <c r="E1700" s="57">
        <v>855.7798</v>
      </c>
      <c r="F1700" s="58"/>
      <c r="G1700" s="59"/>
    </row>
    <row r="1701" spans="1:7" ht="15">
      <c r="A1701" s="55"/>
      <c r="B1701" s="56"/>
      <c r="C1701" s="867" t="s">
        <v>393</v>
      </c>
      <c r="D1701" s="868"/>
      <c r="E1701" s="57">
        <v>0</v>
      </c>
      <c r="F1701" s="58"/>
      <c r="G1701" s="59"/>
    </row>
    <row r="1702" spans="1:7" ht="15">
      <c r="A1702" s="55"/>
      <c r="B1702" s="56"/>
      <c r="C1702" s="867" t="s">
        <v>1401</v>
      </c>
      <c r="D1702" s="868"/>
      <c r="E1702" s="57">
        <v>33.58</v>
      </c>
      <c r="F1702" s="58"/>
      <c r="G1702" s="59"/>
    </row>
    <row r="1703" spans="1:7" ht="15">
      <c r="A1703" s="55"/>
      <c r="B1703" s="56"/>
      <c r="C1703" s="867" t="s">
        <v>395</v>
      </c>
      <c r="D1703" s="868"/>
      <c r="E1703" s="57">
        <v>0</v>
      </c>
      <c r="F1703" s="58"/>
      <c r="G1703" s="59"/>
    </row>
    <row r="1704" spans="1:7" ht="15">
      <c r="A1704" s="55"/>
      <c r="B1704" s="56"/>
      <c r="C1704" s="867" t="s">
        <v>1402</v>
      </c>
      <c r="D1704" s="868"/>
      <c r="E1704" s="57">
        <v>715.6715</v>
      </c>
      <c r="F1704" s="58"/>
      <c r="G1704" s="59"/>
    </row>
    <row r="1705" spans="1:7" ht="15">
      <c r="A1705" s="55"/>
      <c r="B1705" s="56"/>
      <c r="C1705" s="867" t="s">
        <v>406</v>
      </c>
      <c r="D1705" s="868"/>
      <c r="E1705" s="57">
        <v>0</v>
      </c>
      <c r="F1705" s="58"/>
      <c r="G1705" s="59"/>
    </row>
    <row r="1706" spans="1:7" ht="15">
      <c r="A1706" s="55"/>
      <c r="B1706" s="56"/>
      <c r="C1706" s="867" t="s">
        <v>1403</v>
      </c>
      <c r="D1706" s="868"/>
      <c r="E1706" s="57">
        <v>222.7248</v>
      </c>
      <c r="F1706" s="58"/>
      <c r="G1706" s="59"/>
    </row>
    <row r="1707" spans="1:53" ht="22.5">
      <c r="A1707" s="707">
        <v>210</v>
      </c>
      <c r="B1707" s="708" t="s">
        <v>1404</v>
      </c>
      <c r="C1707" s="706" t="s">
        <v>1405</v>
      </c>
      <c r="D1707" s="709" t="s">
        <v>68</v>
      </c>
      <c r="E1707" s="710">
        <v>500</v>
      </c>
      <c r="F1707" s="697">
        <v>0</v>
      </c>
      <c r="G1707" s="711">
        <f>E1707*F1707</f>
        <v>0</v>
      </c>
      <c r="AB1707" s="54">
        <v>10</v>
      </c>
      <c r="AC1707" s="54">
        <v>0</v>
      </c>
      <c r="BA1707" s="15">
        <v>0</v>
      </c>
    </row>
    <row r="1708" spans="1:7" ht="15">
      <c r="A1708" s="712"/>
      <c r="B1708" s="713"/>
      <c r="C1708" s="909"/>
      <c r="D1708" s="910"/>
      <c r="E1708" s="714">
        <v>500</v>
      </c>
      <c r="F1708" s="715"/>
      <c r="G1708" s="716"/>
    </row>
    <row r="1709" spans="1:7" ht="15">
      <c r="A1709" s="34"/>
      <c r="B1709" s="35" t="s">
        <v>19</v>
      </c>
      <c r="C1709" s="36" t="str">
        <f>CONCATENATE(B1664," ",C1664)</f>
        <v>95 Dokončovací konstrukce na pozemních stavbách</v>
      </c>
      <c r="D1709" s="37"/>
      <c r="E1709" s="38"/>
      <c r="F1709" s="39"/>
      <c r="G1709" s="40">
        <f>SUM(G1664:G1708)</f>
        <v>0</v>
      </c>
    </row>
    <row r="1710" spans="1:7" ht="15">
      <c r="A1710" s="41" t="s">
        <v>21</v>
      </c>
      <c r="B1710" s="42" t="s">
        <v>1406</v>
      </c>
      <c r="C1710" s="43" t="s">
        <v>1407</v>
      </c>
      <c r="D1710" s="44"/>
      <c r="E1710" s="45"/>
      <c r="F1710" s="45"/>
      <c r="G1710" s="46"/>
    </row>
    <row r="1711" spans="1:53" ht="15">
      <c r="A1711" s="48">
        <v>212</v>
      </c>
      <c r="B1711" s="49" t="s">
        <v>1408</v>
      </c>
      <c r="C1711" s="50" t="s">
        <v>1409</v>
      </c>
      <c r="D1711" s="51" t="s">
        <v>226</v>
      </c>
      <c r="E1711" s="52">
        <v>6865.26</v>
      </c>
      <c r="F1711" s="697">
        <v>0</v>
      </c>
      <c r="G1711" s="53">
        <f>E1711*F1711</f>
        <v>0</v>
      </c>
      <c r="AB1711" s="54">
        <v>7</v>
      </c>
      <c r="AC1711" s="54">
        <v>1</v>
      </c>
      <c r="BA1711" s="15">
        <v>0</v>
      </c>
    </row>
    <row r="1712" spans="1:7" ht="15">
      <c r="A1712" s="34"/>
      <c r="B1712" s="35" t="s">
        <v>19</v>
      </c>
      <c r="C1712" s="36" t="str">
        <f>CONCATENATE(B1710," ",C1710)</f>
        <v>99 Staveništní přesun hmot</v>
      </c>
      <c r="D1712" s="37"/>
      <c r="E1712" s="38"/>
      <c r="F1712" s="39"/>
      <c r="G1712" s="40">
        <f>SUM(G1710:G1711)</f>
        <v>0</v>
      </c>
    </row>
    <row r="1713" spans="1:7" ht="15">
      <c r="A1713" s="41" t="s">
        <v>21</v>
      </c>
      <c r="B1713" s="42" t="s">
        <v>1410</v>
      </c>
      <c r="C1713" s="43" t="s">
        <v>1411</v>
      </c>
      <c r="D1713" s="44"/>
      <c r="E1713" s="45"/>
      <c r="F1713" s="45"/>
      <c r="G1713" s="46"/>
    </row>
    <row r="1714" spans="1:53" ht="22.5">
      <c r="A1714" s="48">
        <v>213</v>
      </c>
      <c r="B1714" s="49" t="s">
        <v>1412</v>
      </c>
      <c r="C1714" s="50" t="s">
        <v>1413</v>
      </c>
      <c r="D1714" s="51" t="s">
        <v>206</v>
      </c>
      <c r="E1714" s="52">
        <v>1261.3272</v>
      </c>
      <c r="F1714" s="697">
        <v>0</v>
      </c>
      <c r="G1714" s="53">
        <f>E1714*F1714</f>
        <v>0</v>
      </c>
      <c r="AB1714" s="54">
        <v>1</v>
      </c>
      <c r="AC1714" s="54">
        <v>7</v>
      </c>
      <c r="BA1714" s="15">
        <v>0.00033</v>
      </c>
    </row>
    <row r="1715" spans="1:7" ht="15">
      <c r="A1715" s="55"/>
      <c r="B1715" s="56"/>
      <c r="C1715" s="867" t="s">
        <v>1414</v>
      </c>
      <c r="D1715" s="868"/>
      <c r="E1715" s="57">
        <v>0</v>
      </c>
      <c r="F1715" s="58"/>
      <c r="G1715" s="59"/>
    </row>
    <row r="1716" spans="1:7" ht="15">
      <c r="A1716" s="55"/>
      <c r="B1716" s="56"/>
      <c r="C1716" s="867" t="s">
        <v>232</v>
      </c>
      <c r="D1716" s="868"/>
      <c r="E1716" s="57">
        <v>0</v>
      </c>
      <c r="F1716" s="58"/>
      <c r="G1716" s="59"/>
    </row>
    <row r="1717" spans="1:7" ht="15">
      <c r="A1717" s="55"/>
      <c r="B1717" s="56"/>
      <c r="C1717" s="867" t="s">
        <v>1415</v>
      </c>
      <c r="D1717" s="868"/>
      <c r="E1717" s="57">
        <v>0</v>
      </c>
      <c r="F1717" s="58"/>
      <c r="G1717" s="59"/>
    </row>
    <row r="1718" spans="1:7" ht="15">
      <c r="A1718" s="55"/>
      <c r="B1718" s="56"/>
      <c r="C1718" s="867" t="s">
        <v>1416</v>
      </c>
      <c r="D1718" s="868"/>
      <c r="E1718" s="57">
        <v>111.5196</v>
      </c>
      <c r="F1718" s="58"/>
      <c r="G1718" s="59"/>
    </row>
    <row r="1719" spans="1:7" ht="15">
      <c r="A1719" s="55"/>
      <c r="B1719" s="56"/>
      <c r="C1719" s="867" t="s">
        <v>1235</v>
      </c>
      <c r="D1719" s="868"/>
      <c r="E1719" s="57">
        <v>6.546</v>
      </c>
      <c r="F1719" s="58"/>
      <c r="G1719" s="59"/>
    </row>
    <row r="1720" spans="1:7" ht="15">
      <c r="A1720" s="55"/>
      <c r="B1720" s="56"/>
      <c r="C1720" s="867" t="s">
        <v>1236</v>
      </c>
      <c r="D1720" s="868"/>
      <c r="E1720" s="57">
        <v>30.66</v>
      </c>
      <c r="F1720" s="58"/>
      <c r="G1720" s="59"/>
    </row>
    <row r="1721" spans="1:7" ht="15">
      <c r="A1721" s="55"/>
      <c r="B1721" s="56"/>
      <c r="C1721" s="867" t="s">
        <v>1237</v>
      </c>
      <c r="D1721" s="868"/>
      <c r="E1721" s="57">
        <v>47.6136</v>
      </c>
      <c r="F1721" s="58"/>
      <c r="G1721" s="59"/>
    </row>
    <row r="1722" spans="1:7" ht="15">
      <c r="A1722" s="55"/>
      <c r="B1722" s="56"/>
      <c r="C1722" s="867" t="s">
        <v>1417</v>
      </c>
      <c r="D1722" s="868"/>
      <c r="E1722" s="57">
        <v>1064.988</v>
      </c>
      <c r="F1722" s="58"/>
      <c r="G1722" s="59"/>
    </row>
    <row r="1723" spans="1:53" ht="15">
      <c r="A1723" s="48">
        <v>214</v>
      </c>
      <c r="B1723" s="49" t="s">
        <v>1418</v>
      </c>
      <c r="C1723" s="50" t="s">
        <v>1419</v>
      </c>
      <c r="D1723" s="51" t="s">
        <v>206</v>
      </c>
      <c r="E1723" s="52">
        <v>2.9497</v>
      </c>
      <c r="F1723" s="697">
        <v>0</v>
      </c>
      <c r="G1723" s="53">
        <f>E1723*F1723</f>
        <v>0</v>
      </c>
      <c r="AB1723" s="54">
        <v>1</v>
      </c>
      <c r="AC1723" s="54">
        <v>7</v>
      </c>
      <c r="BA1723" s="15">
        <v>0</v>
      </c>
    </row>
    <row r="1724" spans="1:7" ht="15">
      <c r="A1724" s="55"/>
      <c r="B1724" s="56"/>
      <c r="C1724" s="867" t="s">
        <v>242</v>
      </c>
      <c r="D1724" s="868"/>
      <c r="E1724" s="57">
        <v>0</v>
      </c>
      <c r="F1724" s="58"/>
      <c r="G1724" s="59"/>
    </row>
    <row r="1725" spans="1:7" ht="15">
      <c r="A1725" s="55"/>
      <c r="B1725" s="56"/>
      <c r="C1725" s="867" t="s">
        <v>1420</v>
      </c>
      <c r="D1725" s="868"/>
      <c r="E1725" s="57">
        <v>2.9497</v>
      </c>
      <c r="F1725" s="58"/>
      <c r="G1725" s="59"/>
    </row>
    <row r="1726" spans="1:53" ht="22.5">
      <c r="A1726" s="48">
        <v>215</v>
      </c>
      <c r="B1726" s="49" t="s">
        <v>1421</v>
      </c>
      <c r="C1726" s="50" t="s">
        <v>1422</v>
      </c>
      <c r="D1726" s="51" t="s">
        <v>206</v>
      </c>
      <c r="E1726" s="52">
        <v>684.4807</v>
      </c>
      <c r="F1726" s="697">
        <v>0</v>
      </c>
      <c r="G1726" s="53">
        <f>E1726*F1726</f>
        <v>0</v>
      </c>
      <c r="AB1726" s="54">
        <v>1</v>
      </c>
      <c r="AC1726" s="54">
        <v>7</v>
      </c>
      <c r="BA1726" s="15">
        <v>0.00052</v>
      </c>
    </row>
    <row r="1727" spans="1:7" ht="15">
      <c r="A1727" s="55"/>
      <c r="B1727" s="56"/>
      <c r="C1727" s="867" t="s">
        <v>1414</v>
      </c>
      <c r="D1727" s="868"/>
      <c r="E1727" s="57">
        <v>0</v>
      </c>
      <c r="F1727" s="58"/>
      <c r="G1727" s="59"/>
    </row>
    <row r="1728" spans="1:7" ht="15">
      <c r="A1728" s="55"/>
      <c r="B1728" s="56"/>
      <c r="C1728" s="867" t="s">
        <v>232</v>
      </c>
      <c r="D1728" s="868"/>
      <c r="E1728" s="57">
        <v>0</v>
      </c>
      <c r="F1728" s="58"/>
      <c r="G1728" s="59"/>
    </row>
    <row r="1729" spans="1:7" ht="15">
      <c r="A1729" s="55"/>
      <c r="B1729" s="56"/>
      <c r="C1729" s="867" t="s">
        <v>1423</v>
      </c>
      <c r="D1729" s="868"/>
      <c r="E1729" s="57">
        <v>0</v>
      </c>
      <c r="F1729" s="58"/>
      <c r="G1729" s="59"/>
    </row>
    <row r="1730" spans="1:7" ht="15">
      <c r="A1730" s="55"/>
      <c r="B1730" s="56"/>
      <c r="C1730" s="867" t="s">
        <v>1424</v>
      </c>
      <c r="D1730" s="868"/>
      <c r="E1730" s="57">
        <v>13.4798</v>
      </c>
      <c r="F1730" s="58"/>
      <c r="G1730" s="59"/>
    </row>
    <row r="1731" spans="1:7" ht="15">
      <c r="A1731" s="55"/>
      <c r="B1731" s="56"/>
      <c r="C1731" s="867" t="s">
        <v>1425</v>
      </c>
      <c r="D1731" s="868"/>
      <c r="E1731" s="57">
        <v>10.81</v>
      </c>
      <c r="F1731" s="58"/>
      <c r="G1731" s="59"/>
    </row>
    <row r="1732" spans="1:7" ht="15">
      <c r="A1732" s="55"/>
      <c r="B1732" s="56"/>
      <c r="C1732" s="867" t="s">
        <v>1426</v>
      </c>
      <c r="D1732" s="868"/>
      <c r="E1732" s="57">
        <v>6.7518</v>
      </c>
      <c r="F1732" s="58"/>
      <c r="G1732" s="59"/>
    </row>
    <row r="1733" spans="1:7" ht="15">
      <c r="A1733" s="55"/>
      <c r="B1733" s="56"/>
      <c r="C1733" s="867" t="s">
        <v>1427</v>
      </c>
      <c r="D1733" s="868"/>
      <c r="E1733" s="57">
        <v>13.584</v>
      </c>
      <c r="F1733" s="58"/>
      <c r="G1733" s="59"/>
    </row>
    <row r="1734" spans="1:7" ht="15">
      <c r="A1734" s="55"/>
      <c r="B1734" s="56"/>
      <c r="C1734" s="867" t="s">
        <v>1428</v>
      </c>
      <c r="D1734" s="868"/>
      <c r="E1734" s="57">
        <v>14.5179</v>
      </c>
      <c r="F1734" s="58"/>
      <c r="G1734" s="59"/>
    </row>
    <row r="1735" spans="1:7" ht="15">
      <c r="A1735" s="55"/>
      <c r="B1735" s="56"/>
      <c r="C1735" s="867" t="s">
        <v>1429</v>
      </c>
      <c r="D1735" s="868"/>
      <c r="E1735" s="57">
        <v>38.2147</v>
      </c>
      <c r="F1735" s="58"/>
      <c r="G1735" s="59"/>
    </row>
    <row r="1736" spans="1:7" ht="15">
      <c r="A1736" s="55"/>
      <c r="B1736" s="56"/>
      <c r="C1736" s="867" t="s">
        <v>1430</v>
      </c>
      <c r="D1736" s="868"/>
      <c r="E1736" s="57">
        <v>3.9</v>
      </c>
      <c r="F1736" s="58"/>
      <c r="G1736" s="59"/>
    </row>
    <row r="1737" spans="1:7" ht="15">
      <c r="A1737" s="55"/>
      <c r="B1737" s="56"/>
      <c r="C1737" s="867" t="s">
        <v>1431</v>
      </c>
      <c r="D1737" s="868"/>
      <c r="E1737" s="57">
        <v>2.9648</v>
      </c>
      <c r="F1737" s="58"/>
      <c r="G1737" s="59"/>
    </row>
    <row r="1738" spans="1:7" ht="15">
      <c r="A1738" s="55"/>
      <c r="B1738" s="56"/>
      <c r="C1738" s="867" t="s">
        <v>1432</v>
      </c>
      <c r="D1738" s="868"/>
      <c r="E1738" s="57">
        <v>0</v>
      </c>
      <c r="F1738" s="58"/>
      <c r="G1738" s="59"/>
    </row>
    <row r="1739" spans="1:7" ht="15">
      <c r="A1739" s="55"/>
      <c r="B1739" s="56"/>
      <c r="C1739" s="867" t="s">
        <v>1433</v>
      </c>
      <c r="D1739" s="868"/>
      <c r="E1739" s="57">
        <v>2.7</v>
      </c>
      <c r="F1739" s="58"/>
      <c r="G1739" s="59"/>
    </row>
    <row r="1740" spans="1:7" ht="15">
      <c r="A1740" s="55"/>
      <c r="B1740" s="56"/>
      <c r="C1740" s="867" t="s">
        <v>1434</v>
      </c>
      <c r="D1740" s="868"/>
      <c r="E1740" s="57">
        <v>509.5127</v>
      </c>
      <c r="F1740" s="58"/>
      <c r="G1740" s="59"/>
    </row>
    <row r="1741" spans="1:7" ht="15">
      <c r="A1741" s="55"/>
      <c r="B1741" s="56"/>
      <c r="C1741" s="867" t="s">
        <v>665</v>
      </c>
      <c r="D1741" s="868"/>
      <c r="E1741" s="57">
        <v>0</v>
      </c>
      <c r="F1741" s="58"/>
      <c r="G1741" s="59"/>
    </row>
    <row r="1742" spans="1:7" ht="15">
      <c r="A1742" s="55"/>
      <c r="B1742" s="56"/>
      <c r="C1742" s="867" t="s">
        <v>715</v>
      </c>
      <c r="D1742" s="868"/>
      <c r="E1742" s="57">
        <v>0</v>
      </c>
      <c r="F1742" s="58"/>
      <c r="G1742" s="59"/>
    </row>
    <row r="1743" spans="1:7" ht="15">
      <c r="A1743" s="55"/>
      <c r="B1743" s="56"/>
      <c r="C1743" s="867" t="s">
        <v>716</v>
      </c>
      <c r="D1743" s="868"/>
      <c r="E1743" s="57">
        <v>68.045</v>
      </c>
      <c r="F1743" s="58"/>
      <c r="G1743" s="59"/>
    </row>
    <row r="1744" spans="1:53" ht="15">
      <c r="A1744" s="48">
        <v>216</v>
      </c>
      <c r="B1744" s="49" t="s">
        <v>1435</v>
      </c>
      <c r="C1744" s="50" t="s">
        <v>1436</v>
      </c>
      <c r="D1744" s="51" t="s">
        <v>206</v>
      </c>
      <c r="E1744" s="52">
        <v>13.638</v>
      </c>
      <c r="F1744" s="697">
        <v>0</v>
      </c>
      <c r="G1744" s="53">
        <f>E1744*F1744</f>
        <v>0</v>
      </c>
      <c r="AB1744" s="54">
        <v>1</v>
      </c>
      <c r="AC1744" s="54">
        <v>7</v>
      </c>
      <c r="BA1744" s="15">
        <v>0</v>
      </c>
    </row>
    <row r="1745" spans="1:7" ht="15">
      <c r="A1745" s="55"/>
      <c r="B1745" s="56"/>
      <c r="C1745" s="867" t="s">
        <v>242</v>
      </c>
      <c r="D1745" s="868"/>
      <c r="E1745" s="57">
        <v>0</v>
      </c>
      <c r="F1745" s="58"/>
      <c r="G1745" s="59"/>
    </row>
    <row r="1746" spans="1:7" ht="15">
      <c r="A1746" s="55"/>
      <c r="B1746" s="56"/>
      <c r="C1746" s="867" t="s">
        <v>242</v>
      </c>
      <c r="D1746" s="868"/>
      <c r="E1746" s="57">
        <v>0</v>
      </c>
      <c r="F1746" s="58"/>
      <c r="G1746" s="59"/>
    </row>
    <row r="1747" spans="1:7" ht="15">
      <c r="A1747" s="55"/>
      <c r="B1747" s="56"/>
      <c r="C1747" s="867" t="s">
        <v>481</v>
      </c>
      <c r="D1747" s="868"/>
      <c r="E1747" s="57">
        <v>13.638</v>
      </c>
      <c r="F1747" s="58"/>
      <c r="G1747" s="59"/>
    </row>
    <row r="1748" spans="1:53" ht="22.5">
      <c r="A1748" s="48">
        <v>217</v>
      </c>
      <c r="B1748" s="49" t="s">
        <v>1437</v>
      </c>
      <c r="C1748" s="50" t="s">
        <v>1438</v>
      </c>
      <c r="D1748" s="51" t="s">
        <v>206</v>
      </c>
      <c r="E1748" s="52">
        <v>1261.3272</v>
      </c>
      <c r="F1748" s="697">
        <v>0</v>
      </c>
      <c r="G1748" s="53">
        <f>E1748*F1748</f>
        <v>0</v>
      </c>
      <c r="AB1748" s="54">
        <v>1</v>
      </c>
      <c r="AC1748" s="54">
        <v>7</v>
      </c>
      <c r="BA1748" s="15">
        <v>0.00082</v>
      </c>
    </row>
    <row r="1749" spans="1:7" ht="15">
      <c r="A1749" s="55"/>
      <c r="B1749" s="56"/>
      <c r="C1749" s="867" t="s">
        <v>1439</v>
      </c>
      <c r="D1749" s="868"/>
      <c r="E1749" s="57">
        <v>0</v>
      </c>
      <c r="F1749" s="58"/>
      <c r="G1749" s="59"/>
    </row>
    <row r="1750" spans="1:7" ht="15">
      <c r="A1750" s="55"/>
      <c r="B1750" s="56"/>
      <c r="C1750" s="867" t="s">
        <v>1440</v>
      </c>
      <c r="D1750" s="868"/>
      <c r="E1750" s="57">
        <v>1261.3272</v>
      </c>
      <c r="F1750" s="58"/>
      <c r="G1750" s="59"/>
    </row>
    <row r="1751" spans="1:53" ht="22.5">
      <c r="A1751" s="48">
        <v>218</v>
      </c>
      <c r="B1751" s="49" t="s">
        <v>1441</v>
      </c>
      <c r="C1751" s="50" t="s">
        <v>1442</v>
      </c>
      <c r="D1751" s="51" t="s">
        <v>206</v>
      </c>
      <c r="E1751" s="52">
        <v>684.4807</v>
      </c>
      <c r="F1751" s="697">
        <v>0</v>
      </c>
      <c r="G1751" s="53">
        <f>E1751*F1751</f>
        <v>0</v>
      </c>
      <c r="AB1751" s="54">
        <v>1</v>
      </c>
      <c r="AC1751" s="54">
        <v>7</v>
      </c>
      <c r="BA1751" s="15">
        <v>0.00099</v>
      </c>
    </row>
    <row r="1752" spans="1:7" ht="15">
      <c r="A1752" s="55"/>
      <c r="B1752" s="56"/>
      <c r="C1752" s="867" t="s">
        <v>1439</v>
      </c>
      <c r="D1752" s="868"/>
      <c r="E1752" s="57">
        <v>0</v>
      </c>
      <c r="F1752" s="58"/>
      <c r="G1752" s="59"/>
    </row>
    <row r="1753" spans="1:7" ht="15">
      <c r="A1753" s="55"/>
      <c r="B1753" s="56"/>
      <c r="C1753" s="867" t="s">
        <v>1443</v>
      </c>
      <c r="D1753" s="868"/>
      <c r="E1753" s="57">
        <v>684.4807</v>
      </c>
      <c r="F1753" s="58"/>
      <c r="G1753" s="59"/>
    </row>
    <row r="1754" spans="1:104" ht="12.75" customHeight="1">
      <c r="A1754" s="753" t="s">
        <v>5682</v>
      </c>
      <c r="B1754" s="754" t="s">
        <v>5640</v>
      </c>
      <c r="C1754" s="755" t="s">
        <v>5641</v>
      </c>
      <c r="D1754" s="756" t="s">
        <v>694</v>
      </c>
      <c r="E1754" s="757">
        <v>159.402</v>
      </c>
      <c r="F1754" s="697">
        <v>0</v>
      </c>
      <c r="G1754" s="758">
        <f>E1754*F1754</f>
        <v>0</v>
      </c>
      <c r="O1754" s="759">
        <v>2</v>
      </c>
      <c r="AA1754" s="15">
        <v>1</v>
      </c>
      <c r="AB1754" s="15">
        <v>7</v>
      </c>
      <c r="AC1754" s="15">
        <v>7</v>
      </c>
      <c r="AZ1754" s="15">
        <v>2</v>
      </c>
      <c r="BA1754" s="15">
        <f>IF(AZ1754=1,G1754,0)</f>
        <v>0</v>
      </c>
      <c r="BB1754" s="15">
        <f>IF(AZ1754=2,G1754,0)</f>
        <v>0</v>
      </c>
      <c r="BC1754" s="15">
        <f>IF(AZ1754=3,G1754,0)</f>
        <v>0</v>
      </c>
      <c r="BD1754" s="15">
        <f>IF(AZ1754=4,G1754,0)</f>
        <v>0</v>
      </c>
      <c r="BE1754" s="15">
        <f>IF(AZ1754=5,G1754,0)</f>
        <v>0</v>
      </c>
      <c r="CA1754" s="54">
        <v>1</v>
      </c>
      <c r="CB1754" s="54">
        <v>7</v>
      </c>
      <c r="CZ1754" s="15">
        <v>0.00029</v>
      </c>
    </row>
    <row r="1755" spans="1:15" ht="12.75" customHeight="1">
      <c r="A1755" s="55"/>
      <c r="B1755" s="56"/>
      <c r="C1755" s="867" t="s">
        <v>5642</v>
      </c>
      <c r="D1755" s="906"/>
      <c r="E1755" s="57">
        <v>0</v>
      </c>
      <c r="F1755" s="58"/>
      <c r="G1755" s="760"/>
      <c r="M1755" s="761" t="s">
        <v>5642</v>
      </c>
      <c r="O1755" s="759"/>
    </row>
    <row r="1756" spans="1:15" ht="12.75" customHeight="1">
      <c r="A1756" s="55"/>
      <c r="B1756" s="56"/>
      <c r="C1756" s="867" t="s">
        <v>5643</v>
      </c>
      <c r="D1756" s="906"/>
      <c r="E1756" s="57">
        <v>0</v>
      </c>
      <c r="F1756" s="58"/>
      <c r="G1756" s="760"/>
      <c r="M1756" s="761" t="s">
        <v>5643</v>
      </c>
      <c r="O1756" s="759"/>
    </row>
    <row r="1757" spans="1:15" ht="12.75" customHeight="1">
      <c r="A1757" s="55"/>
      <c r="B1757" s="56"/>
      <c r="C1757" s="867" t="s">
        <v>389</v>
      </c>
      <c r="D1757" s="906"/>
      <c r="E1757" s="57">
        <v>0</v>
      </c>
      <c r="F1757" s="58"/>
      <c r="G1757" s="760"/>
      <c r="M1757" s="761" t="s">
        <v>389</v>
      </c>
      <c r="O1757" s="759"/>
    </row>
    <row r="1758" spans="1:15" ht="12.75" customHeight="1">
      <c r="A1758" s="55"/>
      <c r="B1758" s="56"/>
      <c r="C1758" s="867" t="s">
        <v>5644</v>
      </c>
      <c r="D1758" s="906"/>
      <c r="E1758" s="57">
        <v>10.38</v>
      </c>
      <c r="F1758" s="58"/>
      <c r="G1758" s="760"/>
      <c r="M1758" s="761" t="s">
        <v>5644</v>
      </c>
      <c r="O1758" s="759"/>
    </row>
    <row r="1759" spans="1:15" ht="12.75" customHeight="1">
      <c r="A1759" s="55"/>
      <c r="B1759" s="56"/>
      <c r="C1759" s="867" t="s">
        <v>5645</v>
      </c>
      <c r="D1759" s="906"/>
      <c r="E1759" s="57">
        <v>9.36</v>
      </c>
      <c r="F1759" s="58"/>
      <c r="G1759" s="760"/>
      <c r="M1759" s="761" t="s">
        <v>5645</v>
      </c>
      <c r="O1759" s="759"/>
    </row>
    <row r="1760" spans="1:15" ht="12.75" customHeight="1">
      <c r="A1760" s="55"/>
      <c r="B1760" s="56"/>
      <c r="C1760" s="867" t="s">
        <v>5646</v>
      </c>
      <c r="D1760" s="906"/>
      <c r="E1760" s="57">
        <v>12.44</v>
      </c>
      <c r="F1760" s="58"/>
      <c r="G1760" s="760"/>
      <c r="M1760" s="761" t="s">
        <v>5646</v>
      </c>
      <c r="O1760" s="759"/>
    </row>
    <row r="1761" spans="1:15" ht="12.75" customHeight="1">
      <c r="A1761" s="55"/>
      <c r="B1761" s="56"/>
      <c r="C1761" s="867" t="s">
        <v>5647</v>
      </c>
      <c r="D1761" s="906"/>
      <c r="E1761" s="57">
        <v>12.26</v>
      </c>
      <c r="F1761" s="58"/>
      <c r="G1761" s="760"/>
      <c r="M1761" s="761" t="s">
        <v>5647</v>
      </c>
      <c r="O1761" s="759"/>
    </row>
    <row r="1762" spans="1:15" ht="12.75" customHeight="1">
      <c r="A1762" s="55"/>
      <c r="B1762" s="56"/>
      <c r="C1762" s="867" t="s">
        <v>5648</v>
      </c>
      <c r="D1762" s="906"/>
      <c r="E1762" s="57">
        <v>20.3</v>
      </c>
      <c r="F1762" s="58"/>
      <c r="G1762" s="760"/>
      <c r="M1762" s="761" t="s">
        <v>5648</v>
      </c>
      <c r="O1762" s="759"/>
    </row>
    <row r="1763" spans="1:15" ht="12.75" customHeight="1">
      <c r="A1763" s="55"/>
      <c r="B1763" s="56"/>
      <c r="C1763" s="867" t="s">
        <v>5649</v>
      </c>
      <c r="D1763" s="906"/>
      <c r="E1763" s="57">
        <v>20.392</v>
      </c>
      <c r="F1763" s="58"/>
      <c r="G1763" s="760"/>
      <c r="M1763" s="761" t="s">
        <v>5649</v>
      </c>
      <c r="O1763" s="759"/>
    </row>
    <row r="1764" spans="1:15" ht="12.75" customHeight="1">
      <c r="A1764" s="55"/>
      <c r="B1764" s="56"/>
      <c r="C1764" s="867" t="s">
        <v>5650</v>
      </c>
      <c r="D1764" s="906"/>
      <c r="E1764" s="57">
        <v>0</v>
      </c>
      <c r="F1764" s="58"/>
      <c r="G1764" s="760"/>
      <c r="M1764" s="761">
        <v>0</v>
      </c>
      <c r="O1764" s="759"/>
    </row>
    <row r="1765" spans="1:15" ht="12.75" customHeight="1">
      <c r="A1765" s="55"/>
      <c r="B1765" s="56"/>
      <c r="C1765" s="867" t="s">
        <v>5651</v>
      </c>
      <c r="D1765" s="906"/>
      <c r="E1765" s="57">
        <v>0</v>
      </c>
      <c r="F1765" s="58"/>
      <c r="G1765" s="760"/>
      <c r="M1765" s="761" t="s">
        <v>5651</v>
      </c>
      <c r="O1765" s="759"/>
    </row>
    <row r="1766" spans="1:15" ht="12.75" customHeight="1">
      <c r="A1766" s="55"/>
      <c r="B1766" s="56"/>
      <c r="C1766" s="867" t="s">
        <v>393</v>
      </c>
      <c r="D1766" s="906"/>
      <c r="E1766" s="57">
        <v>0</v>
      </c>
      <c r="F1766" s="58"/>
      <c r="G1766" s="760"/>
      <c r="M1766" s="761" t="s">
        <v>393</v>
      </c>
      <c r="O1766" s="759"/>
    </row>
    <row r="1767" spans="1:15" ht="12.75" customHeight="1">
      <c r="A1767" s="55"/>
      <c r="B1767" s="56"/>
      <c r="C1767" s="867" t="s">
        <v>5652</v>
      </c>
      <c r="D1767" s="906"/>
      <c r="E1767" s="57">
        <v>5.28</v>
      </c>
      <c r="F1767" s="58"/>
      <c r="G1767" s="760"/>
      <c r="M1767" s="761" t="s">
        <v>5652</v>
      </c>
      <c r="O1767" s="759"/>
    </row>
    <row r="1768" spans="1:15" ht="12.75" customHeight="1">
      <c r="A1768" s="55"/>
      <c r="B1768" s="56"/>
      <c r="C1768" s="867" t="s">
        <v>5653</v>
      </c>
      <c r="D1768" s="906"/>
      <c r="E1768" s="57">
        <v>7.26</v>
      </c>
      <c r="F1768" s="58"/>
      <c r="G1768" s="760"/>
      <c r="M1768" s="761" t="s">
        <v>5653</v>
      </c>
      <c r="O1768" s="759"/>
    </row>
    <row r="1769" spans="1:15" ht="12.75" customHeight="1">
      <c r="A1769" s="55"/>
      <c r="B1769" s="56"/>
      <c r="C1769" s="867" t="s">
        <v>5654</v>
      </c>
      <c r="D1769" s="906"/>
      <c r="E1769" s="57">
        <v>12.89</v>
      </c>
      <c r="F1769" s="58"/>
      <c r="G1769" s="760"/>
      <c r="M1769" s="761" t="s">
        <v>5654</v>
      </c>
      <c r="O1769" s="759"/>
    </row>
    <row r="1770" spans="1:15" ht="12.75" customHeight="1">
      <c r="A1770" s="55"/>
      <c r="B1770" s="56"/>
      <c r="C1770" s="867" t="s">
        <v>5655</v>
      </c>
      <c r="D1770" s="906"/>
      <c r="E1770" s="57">
        <v>16.47</v>
      </c>
      <c r="F1770" s="58"/>
      <c r="G1770" s="760"/>
      <c r="M1770" s="761" t="s">
        <v>5655</v>
      </c>
      <c r="O1770" s="759"/>
    </row>
    <row r="1771" spans="1:15" ht="12.75" customHeight="1">
      <c r="A1771" s="55"/>
      <c r="B1771" s="56"/>
      <c r="C1771" s="867" t="s">
        <v>5656</v>
      </c>
      <c r="D1771" s="906"/>
      <c r="E1771" s="57">
        <v>11.06</v>
      </c>
      <c r="F1771" s="58"/>
      <c r="G1771" s="760"/>
      <c r="M1771" s="761" t="s">
        <v>5656</v>
      </c>
      <c r="O1771" s="759"/>
    </row>
    <row r="1772" spans="1:15" ht="12.75" customHeight="1">
      <c r="A1772" s="55"/>
      <c r="B1772" s="56"/>
      <c r="C1772" s="867" t="s">
        <v>5657</v>
      </c>
      <c r="D1772" s="906"/>
      <c r="E1772" s="57">
        <v>6.98</v>
      </c>
      <c r="F1772" s="58"/>
      <c r="G1772" s="760"/>
      <c r="M1772" s="761" t="s">
        <v>5657</v>
      </c>
      <c r="O1772" s="759"/>
    </row>
    <row r="1773" spans="1:15" ht="12.75" customHeight="1">
      <c r="A1773" s="55"/>
      <c r="B1773" s="56"/>
      <c r="C1773" s="867" t="s">
        <v>5658</v>
      </c>
      <c r="D1773" s="906"/>
      <c r="E1773" s="57">
        <v>5.1</v>
      </c>
      <c r="F1773" s="58"/>
      <c r="G1773" s="760"/>
      <c r="M1773" s="761" t="s">
        <v>5658</v>
      </c>
      <c r="O1773" s="759"/>
    </row>
    <row r="1774" spans="1:15" ht="12.75" customHeight="1">
      <c r="A1774" s="55"/>
      <c r="B1774" s="56"/>
      <c r="C1774" s="867" t="s">
        <v>5659</v>
      </c>
      <c r="D1774" s="906"/>
      <c r="E1774" s="57">
        <v>9.23</v>
      </c>
      <c r="F1774" s="58"/>
      <c r="G1774" s="760"/>
      <c r="M1774" s="761" t="s">
        <v>5659</v>
      </c>
      <c r="O1774" s="759"/>
    </row>
    <row r="1775" spans="1:104" ht="12.75" customHeight="1">
      <c r="A1775" s="753" t="s">
        <v>5683</v>
      </c>
      <c r="B1775" s="754" t="s">
        <v>5660</v>
      </c>
      <c r="C1775" s="755" t="s">
        <v>5661</v>
      </c>
      <c r="D1775" s="756" t="s">
        <v>206</v>
      </c>
      <c r="E1775" s="757">
        <v>146.6502</v>
      </c>
      <c r="F1775" s="697">
        <v>0</v>
      </c>
      <c r="G1775" s="758">
        <f>E1775*F1775</f>
        <v>0</v>
      </c>
      <c r="O1775" s="759">
        <v>2</v>
      </c>
      <c r="AA1775" s="15">
        <v>1</v>
      </c>
      <c r="AB1775" s="15">
        <v>7</v>
      </c>
      <c r="AC1775" s="15">
        <v>7</v>
      </c>
      <c r="AZ1775" s="15">
        <v>2</v>
      </c>
      <c r="BA1775" s="15">
        <f>IF(AZ1775=1,G1775,0)</f>
        <v>0</v>
      </c>
      <c r="BB1775" s="15">
        <f>IF(AZ1775=2,G1775,0)</f>
        <v>0</v>
      </c>
      <c r="BC1775" s="15">
        <f>IF(AZ1775=3,G1775,0)</f>
        <v>0</v>
      </c>
      <c r="BD1775" s="15">
        <f>IF(AZ1775=4,G1775,0)</f>
        <v>0</v>
      </c>
      <c r="BE1775" s="15">
        <f>IF(AZ1775=5,G1775,0)</f>
        <v>0</v>
      </c>
      <c r="CA1775" s="54">
        <v>1</v>
      </c>
      <c r="CB1775" s="54">
        <v>7</v>
      </c>
      <c r="CZ1775" s="15">
        <v>0</v>
      </c>
    </row>
    <row r="1776" spans="1:15" ht="12.75" customHeight="1">
      <c r="A1776" s="55"/>
      <c r="B1776" s="56"/>
      <c r="C1776" s="867" t="s">
        <v>5662</v>
      </c>
      <c r="D1776" s="906"/>
      <c r="E1776" s="57">
        <v>0</v>
      </c>
      <c r="F1776" s="58"/>
      <c r="G1776" s="760"/>
      <c r="M1776" s="761" t="s">
        <v>5662</v>
      </c>
      <c r="O1776" s="759"/>
    </row>
    <row r="1777" spans="1:15" ht="12.75" customHeight="1">
      <c r="A1777" s="55"/>
      <c r="B1777" s="56"/>
      <c r="C1777" s="867" t="s">
        <v>2420</v>
      </c>
      <c r="D1777" s="906"/>
      <c r="E1777" s="57">
        <v>56.05</v>
      </c>
      <c r="F1777" s="58"/>
      <c r="G1777" s="760"/>
      <c r="M1777" s="761" t="s">
        <v>2420</v>
      </c>
      <c r="O1777" s="759"/>
    </row>
    <row r="1778" spans="1:15" ht="12.75" customHeight="1">
      <c r="A1778" s="55"/>
      <c r="B1778" s="56"/>
      <c r="C1778" s="867" t="s">
        <v>389</v>
      </c>
      <c r="D1778" s="906"/>
      <c r="E1778" s="57">
        <v>0</v>
      </c>
      <c r="F1778" s="58"/>
      <c r="G1778" s="760"/>
      <c r="M1778" s="761" t="s">
        <v>389</v>
      </c>
      <c r="O1778" s="759"/>
    </row>
    <row r="1779" spans="1:15" ht="12.75" customHeight="1">
      <c r="A1779" s="55"/>
      <c r="B1779" s="56"/>
      <c r="C1779" s="867" t="s">
        <v>5663</v>
      </c>
      <c r="D1779" s="906"/>
      <c r="E1779" s="57">
        <v>4.838</v>
      </c>
      <c r="F1779" s="58"/>
      <c r="G1779" s="760"/>
      <c r="M1779" s="761" t="s">
        <v>5663</v>
      </c>
      <c r="O1779" s="759"/>
    </row>
    <row r="1780" spans="1:15" ht="12.75" customHeight="1">
      <c r="A1780" s="55"/>
      <c r="B1780" s="56"/>
      <c r="C1780" s="867" t="s">
        <v>5664</v>
      </c>
      <c r="D1780" s="906"/>
      <c r="E1780" s="57">
        <v>0.936</v>
      </c>
      <c r="F1780" s="58"/>
      <c r="G1780" s="760"/>
      <c r="M1780" s="761" t="s">
        <v>5664</v>
      </c>
      <c r="O1780" s="759"/>
    </row>
    <row r="1781" spans="1:15" ht="12.75" customHeight="1">
      <c r="A1781" s="55"/>
      <c r="B1781" s="56"/>
      <c r="C1781" s="867" t="s">
        <v>5665</v>
      </c>
      <c r="D1781" s="906"/>
      <c r="E1781" s="57">
        <v>1.244</v>
      </c>
      <c r="F1781" s="58"/>
      <c r="G1781" s="760"/>
      <c r="M1781" s="761" t="s">
        <v>5665</v>
      </c>
      <c r="O1781" s="759"/>
    </row>
    <row r="1782" spans="1:15" ht="12.75" customHeight="1">
      <c r="A1782" s="55"/>
      <c r="B1782" s="56"/>
      <c r="C1782" s="867" t="s">
        <v>5666</v>
      </c>
      <c r="D1782" s="906"/>
      <c r="E1782" s="57">
        <v>1.226</v>
      </c>
      <c r="F1782" s="58"/>
      <c r="G1782" s="760"/>
      <c r="M1782" s="761" t="s">
        <v>5666</v>
      </c>
      <c r="O1782" s="759"/>
    </row>
    <row r="1783" spans="1:15" ht="12.75" customHeight="1">
      <c r="A1783" s="55"/>
      <c r="B1783" s="56"/>
      <c r="C1783" s="867" t="s">
        <v>5667</v>
      </c>
      <c r="D1783" s="906"/>
      <c r="E1783" s="57">
        <v>17.42</v>
      </c>
      <c r="F1783" s="58"/>
      <c r="G1783" s="760"/>
      <c r="M1783" s="761" t="s">
        <v>5667</v>
      </c>
      <c r="O1783" s="759"/>
    </row>
    <row r="1784" spans="1:15" ht="12.75" customHeight="1">
      <c r="A1784" s="55"/>
      <c r="B1784" s="56"/>
      <c r="C1784" s="867" t="s">
        <v>5668</v>
      </c>
      <c r="D1784" s="906"/>
      <c r="E1784" s="57">
        <v>17.4292</v>
      </c>
      <c r="F1784" s="58"/>
      <c r="G1784" s="760"/>
      <c r="M1784" s="761" t="s">
        <v>5668</v>
      </c>
      <c r="O1784" s="759"/>
    </row>
    <row r="1785" spans="1:15" ht="12.75" customHeight="1">
      <c r="A1785" s="55"/>
      <c r="B1785" s="56"/>
      <c r="C1785" s="867" t="s">
        <v>5650</v>
      </c>
      <c r="D1785" s="906"/>
      <c r="E1785" s="57">
        <v>0</v>
      </c>
      <c r="F1785" s="58"/>
      <c r="G1785" s="760"/>
      <c r="M1785" s="761">
        <v>0</v>
      </c>
      <c r="O1785" s="759"/>
    </row>
    <row r="1786" spans="1:15" ht="12.75" customHeight="1">
      <c r="A1786" s="55"/>
      <c r="B1786" s="56"/>
      <c r="C1786" s="867" t="s">
        <v>5669</v>
      </c>
      <c r="D1786" s="906"/>
      <c r="E1786" s="57">
        <v>29.82</v>
      </c>
      <c r="F1786" s="58"/>
      <c r="G1786" s="760"/>
      <c r="M1786" s="761" t="s">
        <v>5669</v>
      </c>
      <c r="O1786" s="759"/>
    </row>
    <row r="1787" spans="1:15" ht="12.75" customHeight="1">
      <c r="A1787" s="55"/>
      <c r="B1787" s="56"/>
      <c r="C1787" s="867" t="s">
        <v>393</v>
      </c>
      <c r="D1787" s="906"/>
      <c r="E1787" s="57">
        <v>0</v>
      </c>
      <c r="F1787" s="58"/>
      <c r="G1787" s="760"/>
      <c r="M1787" s="761" t="s">
        <v>393</v>
      </c>
      <c r="O1787" s="759"/>
    </row>
    <row r="1788" spans="1:15" ht="12.75" customHeight="1">
      <c r="A1788" s="55"/>
      <c r="B1788" s="56"/>
      <c r="C1788" s="867" t="s">
        <v>5670</v>
      </c>
      <c r="D1788" s="906"/>
      <c r="E1788" s="57">
        <v>0.528</v>
      </c>
      <c r="F1788" s="58"/>
      <c r="G1788" s="760"/>
      <c r="M1788" s="761" t="s">
        <v>5670</v>
      </c>
      <c r="O1788" s="759"/>
    </row>
    <row r="1789" spans="1:15" ht="12.75" customHeight="1">
      <c r="A1789" s="55"/>
      <c r="B1789" s="56"/>
      <c r="C1789" s="867" t="s">
        <v>5671</v>
      </c>
      <c r="D1789" s="906"/>
      <c r="E1789" s="57">
        <v>0.726</v>
      </c>
      <c r="F1789" s="58"/>
      <c r="G1789" s="760"/>
      <c r="M1789" s="761" t="s">
        <v>5671</v>
      </c>
      <c r="O1789" s="759"/>
    </row>
    <row r="1790" spans="1:15" ht="12.75" customHeight="1">
      <c r="A1790" s="55"/>
      <c r="B1790" s="56"/>
      <c r="C1790" s="867" t="s">
        <v>5672</v>
      </c>
      <c r="D1790" s="906"/>
      <c r="E1790" s="57">
        <v>1.289</v>
      </c>
      <c r="F1790" s="58"/>
      <c r="G1790" s="760"/>
      <c r="M1790" s="761" t="s">
        <v>5672</v>
      </c>
      <c r="O1790" s="759"/>
    </row>
    <row r="1791" spans="1:15" ht="12.75" customHeight="1">
      <c r="A1791" s="55"/>
      <c r="B1791" s="56"/>
      <c r="C1791" s="867" t="s">
        <v>5673</v>
      </c>
      <c r="D1791" s="906"/>
      <c r="E1791" s="57">
        <v>1.647</v>
      </c>
      <c r="F1791" s="58"/>
      <c r="G1791" s="760"/>
      <c r="M1791" s="761" t="s">
        <v>5673</v>
      </c>
      <c r="O1791" s="759"/>
    </row>
    <row r="1792" spans="1:15" ht="12.75" customHeight="1">
      <c r="A1792" s="55"/>
      <c r="B1792" s="56"/>
      <c r="C1792" s="867" t="s">
        <v>5674</v>
      </c>
      <c r="D1792" s="906"/>
      <c r="E1792" s="57">
        <v>6.236</v>
      </c>
      <c r="F1792" s="58"/>
      <c r="G1792" s="760"/>
      <c r="M1792" s="761" t="s">
        <v>5674</v>
      </c>
      <c r="O1792" s="759"/>
    </row>
    <row r="1793" spans="1:15" ht="12.75" customHeight="1">
      <c r="A1793" s="55"/>
      <c r="B1793" s="56"/>
      <c r="C1793" s="867" t="s">
        <v>5675</v>
      </c>
      <c r="D1793" s="906"/>
      <c r="E1793" s="57">
        <v>0.698</v>
      </c>
      <c r="F1793" s="58"/>
      <c r="G1793" s="760"/>
      <c r="M1793" s="761" t="s">
        <v>5675</v>
      </c>
      <c r="O1793" s="759"/>
    </row>
    <row r="1794" spans="1:15" ht="12.75" customHeight="1">
      <c r="A1794" s="55"/>
      <c r="B1794" s="56"/>
      <c r="C1794" s="867" t="s">
        <v>5676</v>
      </c>
      <c r="D1794" s="906"/>
      <c r="E1794" s="57">
        <v>0.51</v>
      </c>
      <c r="F1794" s="58"/>
      <c r="G1794" s="760"/>
      <c r="M1794" s="761" t="s">
        <v>5676</v>
      </c>
      <c r="O1794" s="759"/>
    </row>
    <row r="1795" spans="1:15" ht="12.75" customHeight="1">
      <c r="A1795" s="55"/>
      <c r="B1795" s="56"/>
      <c r="C1795" s="867" t="s">
        <v>5677</v>
      </c>
      <c r="D1795" s="906"/>
      <c r="E1795" s="57">
        <v>6.053</v>
      </c>
      <c r="F1795" s="58"/>
      <c r="G1795" s="760"/>
      <c r="M1795" s="761" t="s">
        <v>5677</v>
      </c>
      <c r="O1795" s="759"/>
    </row>
    <row r="1796" spans="1:53" ht="22.5">
      <c r="A1796" s="48">
        <v>219</v>
      </c>
      <c r="B1796" s="49" t="s">
        <v>1444</v>
      </c>
      <c r="C1796" s="50" t="s">
        <v>1445</v>
      </c>
      <c r="D1796" s="51" t="s">
        <v>206</v>
      </c>
      <c r="E1796" s="52">
        <v>8.9725</v>
      </c>
      <c r="F1796" s="697">
        <v>0</v>
      </c>
      <c r="G1796" s="53">
        <f>E1796*F1796</f>
        <v>0</v>
      </c>
      <c r="AB1796" s="54">
        <v>1</v>
      </c>
      <c r="AC1796" s="54">
        <v>7</v>
      </c>
      <c r="BA1796" s="15">
        <v>0.00219</v>
      </c>
    </row>
    <row r="1797" spans="1:7" ht="15">
      <c r="A1797" s="55"/>
      <c r="B1797" s="56"/>
      <c r="C1797" s="867" t="s">
        <v>1446</v>
      </c>
      <c r="D1797" s="868"/>
      <c r="E1797" s="57">
        <v>0</v>
      </c>
      <c r="F1797" s="58"/>
      <c r="G1797" s="59"/>
    </row>
    <row r="1798" spans="1:7" ht="15">
      <c r="A1798" s="55"/>
      <c r="B1798" s="56"/>
      <c r="C1798" s="867" t="s">
        <v>242</v>
      </c>
      <c r="D1798" s="868"/>
      <c r="E1798" s="57">
        <v>0</v>
      </c>
      <c r="F1798" s="58"/>
      <c r="G1798" s="59"/>
    </row>
    <row r="1799" spans="1:7" ht="15">
      <c r="A1799" s="55"/>
      <c r="B1799" s="56"/>
      <c r="C1799" s="867" t="s">
        <v>719</v>
      </c>
      <c r="D1799" s="868"/>
      <c r="E1799" s="57">
        <v>0</v>
      </c>
      <c r="F1799" s="58"/>
      <c r="G1799" s="59"/>
    </row>
    <row r="1800" spans="1:7" ht="15">
      <c r="A1800" s="55"/>
      <c r="B1800" s="56"/>
      <c r="C1800" s="867" t="s">
        <v>1447</v>
      </c>
      <c r="D1800" s="868"/>
      <c r="E1800" s="57">
        <v>0</v>
      </c>
      <c r="F1800" s="58"/>
      <c r="G1800" s="59"/>
    </row>
    <row r="1801" spans="1:7" ht="15">
      <c r="A1801" s="55"/>
      <c r="B1801" s="56"/>
      <c r="C1801" s="867" t="s">
        <v>1448</v>
      </c>
      <c r="D1801" s="868"/>
      <c r="E1801" s="57">
        <v>1.85</v>
      </c>
      <c r="F1801" s="58"/>
      <c r="G1801" s="59"/>
    </row>
    <row r="1802" spans="1:7" ht="15">
      <c r="A1802" s="55"/>
      <c r="B1802" s="56"/>
      <c r="C1802" s="867" t="s">
        <v>1449</v>
      </c>
      <c r="D1802" s="868"/>
      <c r="E1802" s="57">
        <v>7.1225</v>
      </c>
      <c r="F1802" s="58"/>
      <c r="G1802" s="59"/>
    </row>
    <row r="1803" spans="1:53" ht="22.5">
      <c r="A1803" s="48">
        <v>220</v>
      </c>
      <c r="B1803" s="49" t="s">
        <v>1450</v>
      </c>
      <c r="C1803" s="50" t="s">
        <v>1451</v>
      </c>
      <c r="D1803" s="51" t="s">
        <v>206</v>
      </c>
      <c r="E1803" s="52">
        <v>2.91</v>
      </c>
      <c r="F1803" s="697">
        <v>0</v>
      </c>
      <c r="G1803" s="53">
        <f>E1803*F1803</f>
        <v>0</v>
      </c>
      <c r="AB1803" s="54">
        <v>1</v>
      </c>
      <c r="AC1803" s="54">
        <v>7</v>
      </c>
      <c r="BA1803" s="15">
        <v>0.00241</v>
      </c>
    </row>
    <row r="1804" spans="1:7" ht="15">
      <c r="A1804" s="55"/>
      <c r="B1804" s="56"/>
      <c r="C1804" s="867" t="s">
        <v>1446</v>
      </c>
      <c r="D1804" s="868"/>
      <c r="E1804" s="57">
        <v>0</v>
      </c>
      <c r="F1804" s="58"/>
      <c r="G1804" s="59"/>
    </row>
    <row r="1805" spans="1:7" ht="15">
      <c r="A1805" s="55"/>
      <c r="B1805" s="56"/>
      <c r="C1805" s="867" t="s">
        <v>242</v>
      </c>
      <c r="D1805" s="868"/>
      <c r="E1805" s="57">
        <v>0</v>
      </c>
      <c r="F1805" s="58"/>
      <c r="G1805" s="59"/>
    </row>
    <row r="1806" spans="1:7" ht="15">
      <c r="A1806" s="55"/>
      <c r="B1806" s="56"/>
      <c r="C1806" s="867" t="s">
        <v>719</v>
      </c>
      <c r="D1806" s="868"/>
      <c r="E1806" s="57">
        <v>0</v>
      </c>
      <c r="F1806" s="58"/>
      <c r="G1806" s="59"/>
    </row>
    <row r="1807" spans="1:7" ht="15">
      <c r="A1807" s="55"/>
      <c r="B1807" s="56"/>
      <c r="C1807" s="867" t="s">
        <v>1452</v>
      </c>
      <c r="D1807" s="868"/>
      <c r="E1807" s="57">
        <v>0</v>
      </c>
      <c r="F1807" s="58"/>
      <c r="G1807" s="59"/>
    </row>
    <row r="1808" spans="1:7" ht="15">
      <c r="A1808" s="55"/>
      <c r="B1808" s="56"/>
      <c r="C1808" s="867" t="s">
        <v>1453</v>
      </c>
      <c r="D1808" s="868"/>
      <c r="E1808" s="57">
        <v>0.6</v>
      </c>
      <c r="F1808" s="58"/>
      <c r="G1808" s="59"/>
    </row>
    <row r="1809" spans="1:7" ht="15">
      <c r="A1809" s="55"/>
      <c r="B1809" s="56"/>
      <c r="C1809" s="867" t="s">
        <v>1454</v>
      </c>
      <c r="D1809" s="868"/>
      <c r="E1809" s="57">
        <v>2.31</v>
      </c>
      <c r="F1809" s="58"/>
      <c r="G1809" s="59"/>
    </row>
    <row r="1810" spans="1:53" ht="22.5">
      <c r="A1810" s="48">
        <v>221</v>
      </c>
      <c r="B1810" s="49" t="s">
        <v>1455</v>
      </c>
      <c r="C1810" s="50" t="s">
        <v>1456</v>
      </c>
      <c r="D1810" s="51" t="s">
        <v>206</v>
      </c>
      <c r="E1810" s="52">
        <v>8.9725</v>
      </c>
      <c r="F1810" s="697">
        <v>0</v>
      </c>
      <c r="G1810" s="53">
        <f>E1810*F1810</f>
        <v>0</v>
      </c>
      <c r="AB1810" s="54">
        <v>1</v>
      </c>
      <c r="AC1810" s="54">
        <v>7</v>
      </c>
      <c r="BA1810" s="15">
        <v>0.00071</v>
      </c>
    </row>
    <row r="1811" spans="1:7" ht="15">
      <c r="A1811" s="55"/>
      <c r="B1811" s="56"/>
      <c r="C1811" s="867" t="s">
        <v>1457</v>
      </c>
      <c r="D1811" s="868"/>
      <c r="E1811" s="57">
        <v>0</v>
      </c>
      <c r="F1811" s="58"/>
      <c r="G1811" s="59"/>
    </row>
    <row r="1812" spans="1:7" ht="15">
      <c r="A1812" s="55"/>
      <c r="B1812" s="56"/>
      <c r="C1812" s="867" t="s">
        <v>242</v>
      </c>
      <c r="D1812" s="868"/>
      <c r="E1812" s="57">
        <v>0</v>
      </c>
      <c r="F1812" s="58"/>
      <c r="G1812" s="59"/>
    </row>
    <row r="1813" spans="1:7" ht="15">
      <c r="A1813" s="55"/>
      <c r="B1813" s="56"/>
      <c r="C1813" s="867" t="s">
        <v>719</v>
      </c>
      <c r="D1813" s="868"/>
      <c r="E1813" s="57">
        <v>0</v>
      </c>
      <c r="F1813" s="58"/>
      <c r="G1813" s="59"/>
    </row>
    <row r="1814" spans="1:7" ht="15">
      <c r="A1814" s="55"/>
      <c r="B1814" s="56"/>
      <c r="C1814" s="867" t="s">
        <v>1447</v>
      </c>
      <c r="D1814" s="868"/>
      <c r="E1814" s="57">
        <v>0</v>
      </c>
      <c r="F1814" s="58"/>
      <c r="G1814" s="59"/>
    </row>
    <row r="1815" spans="1:7" ht="15">
      <c r="A1815" s="55"/>
      <c r="B1815" s="56"/>
      <c r="C1815" s="867" t="s">
        <v>1448</v>
      </c>
      <c r="D1815" s="868"/>
      <c r="E1815" s="57">
        <v>1.85</v>
      </c>
      <c r="F1815" s="58"/>
      <c r="G1815" s="59"/>
    </row>
    <row r="1816" spans="1:7" ht="15">
      <c r="A1816" s="55"/>
      <c r="B1816" s="56"/>
      <c r="C1816" s="867" t="s">
        <v>1449</v>
      </c>
      <c r="D1816" s="868"/>
      <c r="E1816" s="57">
        <v>7.1225</v>
      </c>
      <c r="F1816" s="58"/>
      <c r="G1816" s="59"/>
    </row>
    <row r="1817" spans="1:53" ht="22.5">
      <c r="A1817" s="48">
        <v>222</v>
      </c>
      <c r="B1817" s="49" t="s">
        <v>1458</v>
      </c>
      <c r="C1817" s="50" t="s">
        <v>1459</v>
      </c>
      <c r="D1817" s="51" t="s">
        <v>206</v>
      </c>
      <c r="E1817" s="52">
        <v>563.374</v>
      </c>
      <c r="F1817" s="697">
        <v>0</v>
      </c>
      <c r="G1817" s="53">
        <f>E1817*F1817</f>
        <v>0</v>
      </c>
      <c r="AB1817" s="54">
        <v>1</v>
      </c>
      <c r="AC1817" s="54">
        <v>7</v>
      </c>
      <c r="BA1817" s="15">
        <v>0.00071</v>
      </c>
    </row>
    <row r="1818" spans="1:7" ht="15">
      <c r="A1818" s="55"/>
      <c r="B1818" s="56"/>
      <c r="C1818" s="867" t="s">
        <v>1457</v>
      </c>
      <c r="D1818" s="868"/>
      <c r="E1818" s="57">
        <v>0</v>
      </c>
      <c r="F1818" s="58"/>
      <c r="G1818" s="59"/>
    </row>
    <row r="1819" spans="1:7" ht="15">
      <c r="A1819" s="55"/>
      <c r="B1819" s="56"/>
      <c r="C1819" s="867" t="s">
        <v>1460</v>
      </c>
      <c r="D1819" s="868"/>
      <c r="E1819" s="57">
        <v>560.464</v>
      </c>
      <c r="F1819" s="58"/>
      <c r="G1819" s="59"/>
    </row>
    <row r="1820" spans="1:7" ht="15">
      <c r="A1820" s="55"/>
      <c r="B1820" s="56"/>
      <c r="C1820" s="867" t="s">
        <v>242</v>
      </c>
      <c r="D1820" s="868"/>
      <c r="E1820" s="57">
        <v>0</v>
      </c>
      <c r="F1820" s="58"/>
      <c r="G1820" s="59"/>
    </row>
    <row r="1821" spans="1:7" ht="15">
      <c r="A1821" s="55"/>
      <c r="B1821" s="56"/>
      <c r="C1821" s="867" t="s">
        <v>719</v>
      </c>
      <c r="D1821" s="868"/>
      <c r="E1821" s="57">
        <v>0</v>
      </c>
      <c r="F1821" s="58"/>
      <c r="G1821" s="59"/>
    </row>
    <row r="1822" spans="1:7" ht="15">
      <c r="A1822" s="55"/>
      <c r="B1822" s="56"/>
      <c r="C1822" s="867" t="s">
        <v>1452</v>
      </c>
      <c r="D1822" s="868"/>
      <c r="E1822" s="57">
        <v>0</v>
      </c>
      <c r="F1822" s="58"/>
      <c r="G1822" s="59"/>
    </row>
    <row r="1823" spans="1:7" ht="15">
      <c r="A1823" s="55"/>
      <c r="B1823" s="56"/>
      <c r="C1823" s="867" t="s">
        <v>1453</v>
      </c>
      <c r="D1823" s="868"/>
      <c r="E1823" s="57">
        <v>0.6</v>
      </c>
      <c r="F1823" s="58"/>
      <c r="G1823" s="59"/>
    </row>
    <row r="1824" spans="1:7" ht="15">
      <c r="A1824" s="55"/>
      <c r="B1824" s="56"/>
      <c r="C1824" s="867" t="s">
        <v>1454</v>
      </c>
      <c r="D1824" s="868"/>
      <c r="E1824" s="57">
        <v>2.31</v>
      </c>
      <c r="F1824" s="58"/>
      <c r="G1824" s="59"/>
    </row>
    <row r="1825" spans="1:53" ht="15">
      <c r="A1825" s="48">
        <v>223</v>
      </c>
      <c r="B1825" s="49" t="s">
        <v>1461</v>
      </c>
      <c r="C1825" s="50" t="s">
        <v>1462</v>
      </c>
      <c r="D1825" s="51" t="s">
        <v>206</v>
      </c>
      <c r="E1825" s="52">
        <v>8.9725</v>
      </c>
      <c r="F1825" s="697">
        <v>0</v>
      </c>
      <c r="G1825" s="53">
        <f>E1825*F1825</f>
        <v>0</v>
      </c>
      <c r="AB1825" s="54">
        <v>1</v>
      </c>
      <c r="AC1825" s="54">
        <v>7</v>
      </c>
      <c r="BA1825" s="15">
        <v>0</v>
      </c>
    </row>
    <row r="1826" spans="1:7" ht="15">
      <c r="A1826" s="55"/>
      <c r="B1826" s="56"/>
      <c r="C1826" s="867" t="s">
        <v>1463</v>
      </c>
      <c r="D1826" s="868"/>
      <c r="E1826" s="57">
        <v>0</v>
      </c>
      <c r="F1826" s="58"/>
      <c r="G1826" s="59"/>
    </row>
    <row r="1827" spans="1:7" ht="15">
      <c r="A1827" s="55"/>
      <c r="B1827" s="56"/>
      <c r="C1827" s="867" t="s">
        <v>242</v>
      </c>
      <c r="D1827" s="868"/>
      <c r="E1827" s="57">
        <v>0</v>
      </c>
      <c r="F1827" s="58"/>
      <c r="G1827" s="59"/>
    </row>
    <row r="1828" spans="1:7" ht="15">
      <c r="A1828" s="55"/>
      <c r="B1828" s="56"/>
      <c r="C1828" s="867" t="s">
        <v>719</v>
      </c>
      <c r="D1828" s="868"/>
      <c r="E1828" s="57">
        <v>0</v>
      </c>
      <c r="F1828" s="58"/>
      <c r="G1828" s="59"/>
    </row>
    <row r="1829" spans="1:7" ht="15">
      <c r="A1829" s="55"/>
      <c r="B1829" s="56"/>
      <c r="C1829" s="867" t="s">
        <v>1447</v>
      </c>
      <c r="D1829" s="868"/>
      <c r="E1829" s="57">
        <v>0</v>
      </c>
      <c r="F1829" s="58"/>
      <c r="G1829" s="59"/>
    </row>
    <row r="1830" spans="1:7" ht="15">
      <c r="A1830" s="55"/>
      <c r="B1830" s="56"/>
      <c r="C1830" s="867" t="s">
        <v>1448</v>
      </c>
      <c r="D1830" s="868"/>
      <c r="E1830" s="57">
        <v>1.85</v>
      </c>
      <c r="F1830" s="58"/>
      <c r="G1830" s="59"/>
    </row>
    <row r="1831" spans="1:7" ht="15">
      <c r="A1831" s="55"/>
      <c r="B1831" s="56"/>
      <c r="C1831" s="867" t="s">
        <v>1449</v>
      </c>
      <c r="D1831" s="868"/>
      <c r="E1831" s="57">
        <v>7.1225</v>
      </c>
      <c r="F1831" s="58"/>
      <c r="G1831" s="59"/>
    </row>
    <row r="1832" spans="1:53" ht="15">
      <c r="A1832" s="48">
        <v>224</v>
      </c>
      <c r="B1832" s="49" t="s">
        <v>1464</v>
      </c>
      <c r="C1832" s="50" t="s">
        <v>1465</v>
      </c>
      <c r="D1832" s="51" t="s">
        <v>206</v>
      </c>
      <c r="E1832" s="52">
        <v>1270.2997</v>
      </c>
      <c r="F1832" s="697">
        <v>0</v>
      </c>
      <c r="G1832" s="53">
        <f>E1832*F1832</f>
        <v>0</v>
      </c>
      <c r="AB1832" s="54">
        <v>1</v>
      </c>
      <c r="AC1832" s="54">
        <v>7</v>
      </c>
      <c r="BA1832" s="15">
        <v>0</v>
      </c>
    </row>
    <row r="1833" spans="1:7" ht="15">
      <c r="A1833" s="55"/>
      <c r="B1833" s="56"/>
      <c r="C1833" s="867" t="s">
        <v>1463</v>
      </c>
      <c r="D1833" s="868"/>
      <c r="E1833" s="57">
        <v>0</v>
      </c>
      <c r="F1833" s="58"/>
      <c r="G1833" s="59"/>
    </row>
    <row r="1834" spans="1:7" ht="15">
      <c r="A1834" s="55"/>
      <c r="B1834" s="56"/>
      <c r="C1834" s="867" t="s">
        <v>232</v>
      </c>
      <c r="D1834" s="868"/>
      <c r="E1834" s="57">
        <v>0</v>
      </c>
      <c r="F1834" s="58"/>
      <c r="G1834" s="59"/>
    </row>
    <row r="1835" spans="1:7" ht="15">
      <c r="A1835" s="55"/>
      <c r="B1835" s="56"/>
      <c r="C1835" s="867" t="s">
        <v>1415</v>
      </c>
      <c r="D1835" s="868"/>
      <c r="E1835" s="57">
        <v>0</v>
      </c>
      <c r="F1835" s="58"/>
      <c r="G1835" s="59"/>
    </row>
    <row r="1836" spans="1:7" ht="15">
      <c r="A1836" s="55"/>
      <c r="B1836" s="56"/>
      <c r="C1836" s="867" t="s">
        <v>1416</v>
      </c>
      <c r="D1836" s="868"/>
      <c r="E1836" s="57">
        <v>111.5196</v>
      </c>
      <c r="F1836" s="58"/>
      <c r="G1836" s="59"/>
    </row>
    <row r="1837" spans="1:7" ht="15">
      <c r="A1837" s="55"/>
      <c r="B1837" s="56"/>
      <c r="C1837" s="867" t="s">
        <v>1235</v>
      </c>
      <c r="D1837" s="868"/>
      <c r="E1837" s="57">
        <v>6.546</v>
      </c>
      <c r="F1837" s="58"/>
      <c r="G1837" s="59"/>
    </row>
    <row r="1838" spans="1:7" ht="15">
      <c r="A1838" s="55"/>
      <c r="B1838" s="56"/>
      <c r="C1838" s="867" t="s">
        <v>1236</v>
      </c>
      <c r="D1838" s="868"/>
      <c r="E1838" s="57">
        <v>30.66</v>
      </c>
      <c r="F1838" s="58"/>
      <c r="G1838" s="59"/>
    </row>
    <row r="1839" spans="1:7" ht="15">
      <c r="A1839" s="55"/>
      <c r="B1839" s="56"/>
      <c r="C1839" s="867" t="s">
        <v>1237</v>
      </c>
      <c r="D1839" s="868"/>
      <c r="E1839" s="57">
        <v>47.6136</v>
      </c>
      <c r="F1839" s="58"/>
      <c r="G1839" s="59"/>
    </row>
    <row r="1840" spans="1:7" ht="15">
      <c r="A1840" s="55"/>
      <c r="B1840" s="56"/>
      <c r="C1840" s="867" t="s">
        <v>1417</v>
      </c>
      <c r="D1840" s="868"/>
      <c r="E1840" s="57">
        <v>1064.988</v>
      </c>
      <c r="F1840" s="58"/>
      <c r="G1840" s="59"/>
    </row>
    <row r="1841" spans="1:7" ht="15">
      <c r="A1841" s="55"/>
      <c r="B1841" s="56"/>
      <c r="C1841" s="867" t="s">
        <v>242</v>
      </c>
      <c r="D1841" s="868"/>
      <c r="E1841" s="57">
        <v>0</v>
      </c>
      <c r="F1841" s="58"/>
      <c r="G1841" s="59"/>
    </row>
    <row r="1842" spans="1:7" ht="15">
      <c r="A1842" s="55"/>
      <c r="B1842" s="56"/>
      <c r="C1842" s="867" t="s">
        <v>719</v>
      </c>
      <c r="D1842" s="868"/>
      <c r="E1842" s="57">
        <v>0</v>
      </c>
      <c r="F1842" s="58"/>
      <c r="G1842" s="59"/>
    </row>
    <row r="1843" spans="1:7" ht="15">
      <c r="A1843" s="55"/>
      <c r="B1843" s="56"/>
      <c r="C1843" s="867" t="s">
        <v>1447</v>
      </c>
      <c r="D1843" s="868"/>
      <c r="E1843" s="57">
        <v>0</v>
      </c>
      <c r="F1843" s="58"/>
      <c r="G1843" s="59"/>
    </row>
    <row r="1844" spans="1:7" ht="15">
      <c r="A1844" s="55"/>
      <c r="B1844" s="56"/>
      <c r="C1844" s="867" t="s">
        <v>1448</v>
      </c>
      <c r="D1844" s="868"/>
      <c r="E1844" s="57">
        <v>1.85</v>
      </c>
      <c r="F1844" s="58"/>
      <c r="G1844" s="59"/>
    </row>
    <row r="1845" spans="1:7" ht="15">
      <c r="A1845" s="55"/>
      <c r="B1845" s="56"/>
      <c r="C1845" s="867" t="s">
        <v>1449</v>
      </c>
      <c r="D1845" s="868"/>
      <c r="E1845" s="57">
        <v>7.1225</v>
      </c>
      <c r="F1845" s="58"/>
      <c r="G1845" s="59"/>
    </row>
    <row r="1846" spans="1:53" ht="15">
      <c r="A1846" s="48">
        <v>225</v>
      </c>
      <c r="B1846" s="49" t="s">
        <v>1466</v>
      </c>
      <c r="C1846" s="50" t="s">
        <v>1467</v>
      </c>
      <c r="D1846" s="51" t="s">
        <v>694</v>
      </c>
      <c r="E1846" s="52">
        <v>167.305</v>
      </c>
      <c r="F1846" s="697">
        <v>0</v>
      </c>
      <c r="G1846" s="53">
        <f>E1846*F1846</f>
        <v>0</v>
      </c>
      <c r="AB1846" s="54">
        <v>1</v>
      </c>
      <c r="AC1846" s="54">
        <v>7</v>
      </c>
      <c r="BA1846" s="15">
        <v>1E-05</v>
      </c>
    </row>
    <row r="1847" spans="1:7" ht="15">
      <c r="A1847" s="55"/>
      <c r="B1847" s="56"/>
      <c r="C1847" s="867" t="s">
        <v>1468</v>
      </c>
      <c r="D1847" s="868"/>
      <c r="E1847" s="57">
        <v>0</v>
      </c>
      <c r="F1847" s="58"/>
      <c r="G1847" s="59"/>
    </row>
    <row r="1848" spans="1:7" ht="15">
      <c r="A1848" s="55"/>
      <c r="B1848" s="56"/>
      <c r="C1848" s="867" t="s">
        <v>1469</v>
      </c>
      <c r="D1848" s="868"/>
      <c r="E1848" s="57">
        <v>0</v>
      </c>
      <c r="F1848" s="58"/>
      <c r="G1848" s="59"/>
    </row>
    <row r="1849" spans="1:7" ht="15">
      <c r="A1849" s="55"/>
      <c r="B1849" s="56"/>
      <c r="C1849" s="867" t="s">
        <v>1470</v>
      </c>
      <c r="D1849" s="868"/>
      <c r="E1849" s="57">
        <v>0</v>
      </c>
      <c r="F1849" s="58"/>
      <c r="G1849" s="59"/>
    </row>
    <row r="1850" spans="1:7" ht="15">
      <c r="A1850" s="55"/>
      <c r="B1850" s="56"/>
      <c r="C1850" s="867" t="s">
        <v>902</v>
      </c>
      <c r="D1850" s="868"/>
      <c r="E1850" s="57">
        <v>0</v>
      </c>
      <c r="F1850" s="58"/>
      <c r="G1850" s="59"/>
    </row>
    <row r="1851" spans="1:7" ht="15">
      <c r="A1851" s="55"/>
      <c r="B1851" s="56"/>
      <c r="C1851" s="867" t="s">
        <v>1471</v>
      </c>
      <c r="D1851" s="868"/>
      <c r="E1851" s="57">
        <v>6.4</v>
      </c>
      <c r="F1851" s="58"/>
      <c r="G1851" s="59"/>
    </row>
    <row r="1852" spans="1:7" ht="15">
      <c r="A1852" s="55"/>
      <c r="B1852" s="56"/>
      <c r="C1852" s="867" t="s">
        <v>1472</v>
      </c>
      <c r="D1852" s="868"/>
      <c r="E1852" s="57">
        <v>15.92</v>
      </c>
      <c r="F1852" s="58"/>
      <c r="G1852" s="59"/>
    </row>
    <row r="1853" spans="1:7" ht="15">
      <c r="A1853" s="55"/>
      <c r="B1853" s="56"/>
      <c r="C1853" s="867" t="s">
        <v>1473</v>
      </c>
      <c r="D1853" s="868"/>
      <c r="E1853" s="57">
        <v>18.575</v>
      </c>
      <c r="F1853" s="58"/>
      <c r="G1853" s="59"/>
    </row>
    <row r="1854" spans="1:7" ht="15">
      <c r="A1854" s="55"/>
      <c r="B1854" s="56"/>
      <c r="C1854" s="867" t="s">
        <v>1474</v>
      </c>
      <c r="D1854" s="868"/>
      <c r="E1854" s="57">
        <v>39.194</v>
      </c>
      <c r="F1854" s="58"/>
      <c r="G1854" s="59"/>
    </row>
    <row r="1855" spans="1:7" ht="15">
      <c r="A1855" s="55"/>
      <c r="B1855" s="56"/>
      <c r="C1855" s="867" t="s">
        <v>1475</v>
      </c>
      <c r="D1855" s="868"/>
      <c r="E1855" s="57">
        <v>4.431</v>
      </c>
      <c r="F1855" s="58"/>
      <c r="G1855" s="59"/>
    </row>
    <row r="1856" spans="1:7" ht="15">
      <c r="A1856" s="55"/>
      <c r="B1856" s="56"/>
      <c r="C1856" s="867" t="s">
        <v>1476</v>
      </c>
      <c r="D1856" s="868"/>
      <c r="E1856" s="57">
        <v>5.305</v>
      </c>
      <c r="F1856" s="58"/>
      <c r="G1856" s="59"/>
    </row>
    <row r="1857" spans="1:7" ht="15">
      <c r="A1857" s="55"/>
      <c r="B1857" s="56"/>
      <c r="C1857" s="867" t="s">
        <v>1477</v>
      </c>
      <c r="D1857" s="868"/>
      <c r="E1857" s="57">
        <v>17.87</v>
      </c>
      <c r="F1857" s="58"/>
      <c r="G1857" s="59"/>
    </row>
    <row r="1858" spans="1:7" ht="15">
      <c r="A1858" s="55"/>
      <c r="B1858" s="56"/>
      <c r="C1858" s="867" t="s">
        <v>1478</v>
      </c>
      <c r="D1858" s="868"/>
      <c r="E1858" s="57">
        <v>14.825</v>
      </c>
      <c r="F1858" s="58"/>
      <c r="G1858" s="59"/>
    </row>
    <row r="1859" spans="1:7" ht="15">
      <c r="A1859" s="55"/>
      <c r="B1859" s="56"/>
      <c r="C1859" s="867" t="s">
        <v>1479</v>
      </c>
      <c r="D1859" s="868"/>
      <c r="E1859" s="57">
        <v>28.705</v>
      </c>
      <c r="F1859" s="58"/>
      <c r="G1859" s="59"/>
    </row>
    <row r="1860" spans="1:7" ht="15">
      <c r="A1860" s="55"/>
      <c r="B1860" s="56"/>
      <c r="C1860" s="867" t="s">
        <v>1480</v>
      </c>
      <c r="D1860" s="868"/>
      <c r="E1860" s="57">
        <v>1.64</v>
      </c>
      <c r="F1860" s="58"/>
      <c r="G1860" s="59"/>
    </row>
    <row r="1861" spans="1:7" ht="15">
      <c r="A1861" s="55"/>
      <c r="B1861" s="56"/>
      <c r="C1861" s="867" t="s">
        <v>1481</v>
      </c>
      <c r="D1861" s="868"/>
      <c r="E1861" s="57">
        <v>4.74</v>
      </c>
      <c r="F1861" s="58"/>
      <c r="G1861" s="59"/>
    </row>
    <row r="1862" spans="1:7" ht="15">
      <c r="A1862" s="55"/>
      <c r="B1862" s="56"/>
      <c r="C1862" s="867" t="s">
        <v>242</v>
      </c>
      <c r="D1862" s="868"/>
      <c r="E1862" s="57">
        <v>0</v>
      </c>
      <c r="F1862" s="58"/>
      <c r="G1862" s="59"/>
    </row>
    <row r="1863" spans="1:7" ht="15">
      <c r="A1863" s="55"/>
      <c r="B1863" s="56"/>
      <c r="C1863" s="867" t="s">
        <v>719</v>
      </c>
      <c r="D1863" s="868"/>
      <c r="E1863" s="57">
        <v>0</v>
      </c>
      <c r="F1863" s="58"/>
      <c r="G1863" s="59"/>
    </row>
    <row r="1864" spans="1:7" ht="15">
      <c r="A1864" s="55"/>
      <c r="B1864" s="56"/>
      <c r="C1864" s="867" t="s">
        <v>1452</v>
      </c>
      <c r="D1864" s="868"/>
      <c r="E1864" s="57">
        <v>0</v>
      </c>
      <c r="F1864" s="58"/>
      <c r="G1864" s="59"/>
    </row>
    <row r="1865" spans="1:7" ht="15">
      <c r="A1865" s="55"/>
      <c r="B1865" s="56"/>
      <c r="C1865" s="867" t="s">
        <v>1482</v>
      </c>
      <c r="D1865" s="868"/>
      <c r="E1865" s="57">
        <v>2</v>
      </c>
      <c r="F1865" s="58"/>
      <c r="G1865" s="59"/>
    </row>
    <row r="1866" spans="1:7" ht="15">
      <c r="A1866" s="55"/>
      <c r="B1866" s="56"/>
      <c r="C1866" s="867" t="s">
        <v>1483</v>
      </c>
      <c r="D1866" s="868"/>
      <c r="E1866" s="57">
        <v>7.7</v>
      </c>
      <c r="F1866" s="58"/>
      <c r="G1866" s="59"/>
    </row>
    <row r="1867" spans="1:53" ht="15">
      <c r="A1867" s="48">
        <v>226</v>
      </c>
      <c r="B1867" s="49" t="s">
        <v>1484</v>
      </c>
      <c r="C1867" s="50" t="s">
        <v>1485</v>
      </c>
      <c r="D1867" s="51" t="s">
        <v>206</v>
      </c>
      <c r="E1867" s="52">
        <v>2.91</v>
      </c>
      <c r="F1867" s="697">
        <v>0</v>
      </c>
      <c r="G1867" s="53">
        <f>E1867*F1867</f>
        <v>0</v>
      </c>
      <c r="AB1867" s="54">
        <v>1</v>
      </c>
      <c r="AC1867" s="54">
        <v>7</v>
      </c>
      <c r="BA1867" s="15">
        <v>0.00017</v>
      </c>
    </row>
    <row r="1868" spans="1:7" ht="15">
      <c r="A1868" s="55"/>
      <c r="B1868" s="56"/>
      <c r="C1868" s="867" t="s">
        <v>1463</v>
      </c>
      <c r="D1868" s="868"/>
      <c r="E1868" s="57">
        <v>0</v>
      </c>
      <c r="F1868" s="58"/>
      <c r="G1868" s="59"/>
    </row>
    <row r="1869" spans="1:7" ht="15">
      <c r="A1869" s="55"/>
      <c r="B1869" s="56"/>
      <c r="C1869" s="867" t="s">
        <v>242</v>
      </c>
      <c r="D1869" s="868"/>
      <c r="E1869" s="57">
        <v>0</v>
      </c>
      <c r="F1869" s="58"/>
      <c r="G1869" s="59"/>
    </row>
    <row r="1870" spans="1:7" ht="15">
      <c r="A1870" s="55"/>
      <c r="B1870" s="56"/>
      <c r="C1870" s="867" t="s">
        <v>719</v>
      </c>
      <c r="D1870" s="868"/>
      <c r="E1870" s="57">
        <v>0</v>
      </c>
      <c r="F1870" s="58"/>
      <c r="G1870" s="59"/>
    </row>
    <row r="1871" spans="1:7" ht="15">
      <c r="A1871" s="55"/>
      <c r="B1871" s="56"/>
      <c r="C1871" s="867" t="s">
        <v>1452</v>
      </c>
      <c r="D1871" s="868"/>
      <c r="E1871" s="57">
        <v>0</v>
      </c>
      <c r="F1871" s="58"/>
      <c r="G1871" s="59"/>
    </row>
    <row r="1872" spans="1:7" ht="15">
      <c r="A1872" s="55"/>
      <c r="B1872" s="56"/>
      <c r="C1872" s="867" t="s">
        <v>1453</v>
      </c>
      <c r="D1872" s="868"/>
      <c r="E1872" s="57">
        <v>0.6</v>
      </c>
      <c r="F1872" s="58"/>
      <c r="G1872" s="59"/>
    </row>
    <row r="1873" spans="1:7" ht="15">
      <c r="A1873" s="55"/>
      <c r="B1873" s="56"/>
      <c r="C1873" s="867" t="s">
        <v>1454</v>
      </c>
      <c r="D1873" s="868"/>
      <c r="E1873" s="57">
        <v>2.31</v>
      </c>
      <c r="F1873" s="58"/>
      <c r="G1873" s="59"/>
    </row>
    <row r="1874" spans="1:53" ht="15">
      <c r="A1874" s="48">
        <v>227</v>
      </c>
      <c r="B1874" s="49" t="s">
        <v>1486</v>
      </c>
      <c r="C1874" s="50" t="s">
        <v>1487</v>
      </c>
      <c r="D1874" s="51" t="s">
        <v>206</v>
      </c>
      <c r="E1874" s="52">
        <v>109.833</v>
      </c>
      <c r="F1874" s="697">
        <v>0</v>
      </c>
      <c r="G1874" s="53">
        <f>E1874*F1874</f>
        <v>0</v>
      </c>
      <c r="AB1874" s="54">
        <v>1</v>
      </c>
      <c r="AC1874" s="54">
        <v>7</v>
      </c>
      <c r="BA1874" s="15">
        <v>0.00019</v>
      </c>
    </row>
    <row r="1875" spans="1:7" ht="15">
      <c r="A1875" s="55"/>
      <c r="B1875" s="56"/>
      <c r="C1875" s="867" t="s">
        <v>1463</v>
      </c>
      <c r="D1875" s="868"/>
      <c r="E1875" s="57">
        <v>0</v>
      </c>
      <c r="F1875" s="58"/>
      <c r="G1875" s="59"/>
    </row>
    <row r="1876" spans="1:7" ht="15">
      <c r="A1876" s="55"/>
      <c r="B1876" s="56"/>
      <c r="C1876" s="867" t="s">
        <v>232</v>
      </c>
      <c r="D1876" s="868"/>
      <c r="E1876" s="57">
        <v>0</v>
      </c>
      <c r="F1876" s="58"/>
      <c r="G1876" s="59"/>
    </row>
    <row r="1877" spans="1:7" ht="15">
      <c r="A1877" s="55"/>
      <c r="B1877" s="56"/>
      <c r="C1877" s="867" t="s">
        <v>1423</v>
      </c>
      <c r="D1877" s="868"/>
      <c r="E1877" s="57">
        <v>0</v>
      </c>
      <c r="F1877" s="58"/>
      <c r="G1877" s="59"/>
    </row>
    <row r="1878" spans="1:7" ht="15">
      <c r="A1878" s="55"/>
      <c r="B1878" s="56"/>
      <c r="C1878" s="867" t="s">
        <v>1424</v>
      </c>
      <c r="D1878" s="868"/>
      <c r="E1878" s="57">
        <v>13.4798</v>
      </c>
      <c r="F1878" s="58"/>
      <c r="G1878" s="59"/>
    </row>
    <row r="1879" spans="1:7" ht="15">
      <c r="A1879" s="55"/>
      <c r="B1879" s="56"/>
      <c r="C1879" s="867" t="s">
        <v>1425</v>
      </c>
      <c r="D1879" s="868"/>
      <c r="E1879" s="57">
        <v>10.81</v>
      </c>
      <c r="F1879" s="58"/>
      <c r="G1879" s="59"/>
    </row>
    <row r="1880" spans="1:7" ht="15">
      <c r="A1880" s="55"/>
      <c r="B1880" s="56"/>
      <c r="C1880" s="867" t="s">
        <v>1426</v>
      </c>
      <c r="D1880" s="868"/>
      <c r="E1880" s="57">
        <v>6.7518</v>
      </c>
      <c r="F1880" s="58"/>
      <c r="G1880" s="59"/>
    </row>
    <row r="1881" spans="1:7" ht="15">
      <c r="A1881" s="55"/>
      <c r="B1881" s="56"/>
      <c r="C1881" s="867" t="s">
        <v>1427</v>
      </c>
      <c r="D1881" s="868"/>
      <c r="E1881" s="57">
        <v>13.584</v>
      </c>
      <c r="F1881" s="58"/>
      <c r="G1881" s="59"/>
    </row>
    <row r="1882" spans="1:7" ht="15">
      <c r="A1882" s="55"/>
      <c r="B1882" s="56"/>
      <c r="C1882" s="867" t="s">
        <v>1428</v>
      </c>
      <c r="D1882" s="868"/>
      <c r="E1882" s="57">
        <v>14.5179</v>
      </c>
      <c r="F1882" s="58"/>
      <c r="G1882" s="59"/>
    </row>
    <row r="1883" spans="1:7" ht="15">
      <c r="A1883" s="55"/>
      <c r="B1883" s="56"/>
      <c r="C1883" s="867" t="s">
        <v>1429</v>
      </c>
      <c r="D1883" s="868"/>
      <c r="E1883" s="57">
        <v>38.2147</v>
      </c>
      <c r="F1883" s="58"/>
      <c r="G1883" s="59"/>
    </row>
    <row r="1884" spans="1:7" ht="15">
      <c r="A1884" s="55"/>
      <c r="B1884" s="56"/>
      <c r="C1884" s="867" t="s">
        <v>1430</v>
      </c>
      <c r="D1884" s="868"/>
      <c r="E1884" s="57">
        <v>3.9</v>
      </c>
      <c r="F1884" s="58"/>
      <c r="G1884" s="59"/>
    </row>
    <row r="1885" spans="1:7" ht="15">
      <c r="A1885" s="55"/>
      <c r="B1885" s="56"/>
      <c r="C1885" s="867" t="s">
        <v>1431</v>
      </c>
      <c r="D1885" s="868"/>
      <c r="E1885" s="57">
        <v>2.9648</v>
      </c>
      <c r="F1885" s="58"/>
      <c r="G1885" s="59"/>
    </row>
    <row r="1886" spans="1:7" ht="15">
      <c r="A1886" s="55"/>
      <c r="B1886" s="56"/>
      <c r="C1886" s="867" t="s">
        <v>1432</v>
      </c>
      <c r="D1886" s="868"/>
      <c r="E1886" s="57">
        <v>0</v>
      </c>
      <c r="F1886" s="58"/>
      <c r="G1886" s="59"/>
    </row>
    <row r="1887" spans="1:7" ht="15">
      <c r="A1887" s="55"/>
      <c r="B1887" s="56"/>
      <c r="C1887" s="867" t="s">
        <v>1433</v>
      </c>
      <c r="D1887" s="868"/>
      <c r="E1887" s="57">
        <v>2.7</v>
      </c>
      <c r="F1887" s="58"/>
      <c r="G1887" s="59"/>
    </row>
    <row r="1888" spans="1:7" ht="15">
      <c r="A1888" s="55"/>
      <c r="B1888" s="56"/>
      <c r="C1888" s="867" t="s">
        <v>242</v>
      </c>
      <c r="D1888" s="868"/>
      <c r="E1888" s="57">
        <v>0</v>
      </c>
      <c r="F1888" s="58"/>
      <c r="G1888" s="59"/>
    </row>
    <row r="1889" spans="1:7" ht="15">
      <c r="A1889" s="55"/>
      <c r="B1889" s="56"/>
      <c r="C1889" s="867" t="s">
        <v>719</v>
      </c>
      <c r="D1889" s="868"/>
      <c r="E1889" s="57">
        <v>0</v>
      </c>
      <c r="F1889" s="58"/>
      <c r="G1889" s="59"/>
    </row>
    <row r="1890" spans="1:7" ht="15">
      <c r="A1890" s="55"/>
      <c r="B1890" s="56"/>
      <c r="C1890" s="867" t="s">
        <v>1452</v>
      </c>
      <c r="D1890" s="868"/>
      <c r="E1890" s="57">
        <v>0</v>
      </c>
      <c r="F1890" s="58"/>
      <c r="G1890" s="59"/>
    </row>
    <row r="1891" spans="1:7" ht="15">
      <c r="A1891" s="55"/>
      <c r="B1891" s="56"/>
      <c r="C1891" s="867" t="s">
        <v>1453</v>
      </c>
      <c r="D1891" s="868"/>
      <c r="E1891" s="57">
        <v>0.6</v>
      </c>
      <c r="F1891" s="58"/>
      <c r="G1891" s="59"/>
    </row>
    <row r="1892" spans="1:7" ht="15">
      <c r="A1892" s="55"/>
      <c r="B1892" s="56"/>
      <c r="C1892" s="867" t="s">
        <v>1454</v>
      </c>
      <c r="D1892" s="868"/>
      <c r="E1892" s="57">
        <v>2.31</v>
      </c>
      <c r="F1892" s="58"/>
      <c r="G1892" s="59"/>
    </row>
    <row r="1893" spans="1:53" ht="15">
      <c r="A1893" s="48">
        <v>228</v>
      </c>
      <c r="B1893" s="49" t="s">
        <v>1488</v>
      </c>
      <c r="C1893" s="50" t="s">
        <v>1489</v>
      </c>
      <c r="D1893" s="51" t="s">
        <v>694</v>
      </c>
      <c r="E1893" s="52">
        <v>176.64</v>
      </c>
      <c r="F1893" s="697">
        <v>0</v>
      </c>
      <c r="G1893" s="53">
        <f>E1893*F1893</f>
        <v>0</v>
      </c>
      <c r="AB1893" s="54">
        <v>1</v>
      </c>
      <c r="AC1893" s="54">
        <v>7</v>
      </c>
      <c r="BA1893" s="15">
        <v>0.00021</v>
      </c>
    </row>
    <row r="1894" spans="1:7" ht="15">
      <c r="A1894" s="55"/>
      <c r="B1894" s="56"/>
      <c r="C1894" s="867" t="s">
        <v>1490</v>
      </c>
      <c r="D1894" s="868"/>
      <c r="E1894" s="57">
        <v>0</v>
      </c>
      <c r="F1894" s="58"/>
      <c r="G1894" s="59"/>
    </row>
    <row r="1895" spans="1:7" ht="15">
      <c r="A1895" s="55"/>
      <c r="B1895" s="56"/>
      <c r="C1895" s="867" t="s">
        <v>232</v>
      </c>
      <c r="D1895" s="868"/>
      <c r="E1895" s="57">
        <v>0</v>
      </c>
      <c r="F1895" s="58"/>
      <c r="G1895" s="59"/>
    </row>
    <row r="1896" spans="1:7" ht="15">
      <c r="A1896" s="55"/>
      <c r="B1896" s="56"/>
      <c r="C1896" s="867" t="s">
        <v>1491</v>
      </c>
      <c r="D1896" s="868"/>
      <c r="E1896" s="57">
        <v>0</v>
      </c>
      <c r="F1896" s="58"/>
      <c r="G1896" s="59"/>
    </row>
    <row r="1897" spans="1:7" ht="15">
      <c r="A1897" s="55"/>
      <c r="B1897" s="56"/>
      <c r="C1897" s="867" t="s">
        <v>1492</v>
      </c>
      <c r="D1897" s="868"/>
      <c r="E1897" s="57">
        <v>176.64</v>
      </c>
      <c r="F1897" s="58"/>
      <c r="G1897" s="59"/>
    </row>
    <row r="1898" spans="1:104" ht="12.75" customHeight="1">
      <c r="A1898" s="753" t="s">
        <v>5681</v>
      </c>
      <c r="B1898" s="754" t="s">
        <v>5678</v>
      </c>
      <c r="C1898" s="755" t="s">
        <v>5679</v>
      </c>
      <c r="D1898" s="756" t="s">
        <v>1645</v>
      </c>
      <c r="E1898" s="757">
        <v>938.5613</v>
      </c>
      <c r="F1898" s="697">
        <v>0</v>
      </c>
      <c r="G1898" s="758">
        <f>E1898*F1898</f>
        <v>0</v>
      </c>
      <c r="O1898" s="759">
        <v>2</v>
      </c>
      <c r="AA1898" s="15">
        <v>3</v>
      </c>
      <c r="AB1898" s="15">
        <v>7</v>
      </c>
      <c r="AC1898" s="15" t="s">
        <v>5678</v>
      </c>
      <c r="AZ1898" s="15">
        <v>2</v>
      </c>
      <c r="BA1898" s="15">
        <f>IF(AZ1898=1,G1898,0)</f>
        <v>0</v>
      </c>
      <c r="BB1898" s="15">
        <f>IF(AZ1898=2,G1898,0)</f>
        <v>0</v>
      </c>
      <c r="BC1898" s="15">
        <f>IF(AZ1898=3,G1898,0)</f>
        <v>0</v>
      </c>
      <c r="BD1898" s="15">
        <f>IF(AZ1898=4,G1898,0)</f>
        <v>0</v>
      </c>
      <c r="BE1898" s="15">
        <f>IF(AZ1898=5,G1898,0)</f>
        <v>0</v>
      </c>
      <c r="CA1898" s="54">
        <v>3</v>
      </c>
      <c r="CB1898" s="54">
        <v>7</v>
      </c>
      <c r="CZ1898" s="15">
        <v>0.001</v>
      </c>
    </row>
    <row r="1899" spans="1:15" ht="12.75" customHeight="1">
      <c r="A1899" s="55"/>
      <c r="B1899" s="56"/>
      <c r="C1899" s="867" t="s">
        <v>5680</v>
      </c>
      <c r="D1899" s="906"/>
      <c r="E1899" s="57">
        <v>938.5613</v>
      </c>
      <c r="F1899" s="58"/>
      <c r="G1899" s="760"/>
      <c r="M1899" s="761" t="s">
        <v>5680</v>
      </c>
      <c r="O1899" s="759"/>
    </row>
    <row r="1900" spans="1:53" ht="22.5">
      <c r="A1900" s="48">
        <v>229</v>
      </c>
      <c r="B1900" s="49" t="s">
        <v>1493</v>
      </c>
      <c r="C1900" s="50" t="s">
        <v>1494</v>
      </c>
      <c r="D1900" s="51" t="s">
        <v>206</v>
      </c>
      <c r="E1900" s="52">
        <v>4649.7902</v>
      </c>
      <c r="F1900" s="697">
        <v>0</v>
      </c>
      <c r="G1900" s="53">
        <f>E1900*F1900</f>
        <v>0</v>
      </c>
      <c r="AB1900" s="54">
        <v>3</v>
      </c>
      <c r="AC1900" s="54">
        <v>1</v>
      </c>
      <c r="BA1900" s="15">
        <v>0.0049</v>
      </c>
    </row>
    <row r="1901" spans="1:7" ht="15">
      <c r="A1901" s="55"/>
      <c r="B1901" s="56"/>
      <c r="C1901" s="867" t="s">
        <v>1495</v>
      </c>
      <c r="D1901" s="868"/>
      <c r="E1901" s="57">
        <v>4649.7902</v>
      </c>
      <c r="F1901" s="58"/>
      <c r="G1901" s="59"/>
    </row>
    <row r="1902" spans="1:53" ht="15">
      <c r="A1902" s="48">
        <v>230</v>
      </c>
      <c r="B1902" s="49" t="s">
        <v>1496</v>
      </c>
      <c r="C1902" s="50" t="s">
        <v>1497</v>
      </c>
      <c r="D1902" s="51" t="s">
        <v>206</v>
      </c>
      <c r="E1902" s="52">
        <v>1461.616</v>
      </c>
      <c r="F1902" s="697">
        <v>0</v>
      </c>
      <c r="G1902" s="53">
        <f>E1902*F1902</f>
        <v>0</v>
      </c>
      <c r="AB1902" s="54">
        <v>3</v>
      </c>
      <c r="AC1902" s="54">
        <v>7</v>
      </c>
      <c r="BA1902" s="15">
        <v>0.0003</v>
      </c>
    </row>
    <row r="1903" spans="1:7" ht="15">
      <c r="A1903" s="55"/>
      <c r="B1903" s="56"/>
      <c r="C1903" s="867" t="s">
        <v>1498</v>
      </c>
      <c r="D1903" s="868"/>
      <c r="E1903" s="57">
        <v>0</v>
      </c>
      <c r="F1903" s="58"/>
      <c r="G1903" s="59"/>
    </row>
    <row r="1904" spans="1:7" ht="15">
      <c r="A1904" s="55"/>
      <c r="B1904" s="56"/>
      <c r="C1904" s="867" t="s">
        <v>1499</v>
      </c>
      <c r="D1904" s="868"/>
      <c r="E1904" s="57">
        <v>1461.616</v>
      </c>
      <c r="F1904" s="58"/>
      <c r="G1904" s="59"/>
    </row>
    <row r="1905" spans="1:53" ht="15">
      <c r="A1905" s="48">
        <v>231</v>
      </c>
      <c r="B1905" s="49" t="s">
        <v>1500</v>
      </c>
      <c r="C1905" s="50" t="s">
        <v>1501</v>
      </c>
      <c r="D1905" s="51" t="s">
        <v>226</v>
      </c>
      <c r="E1905" s="52">
        <v>27.18</v>
      </c>
      <c r="F1905" s="697">
        <v>0</v>
      </c>
      <c r="G1905" s="53">
        <f>E1905*F1905</f>
        <v>0</v>
      </c>
      <c r="AB1905" s="54">
        <v>7</v>
      </c>
      <c r="AC1905" s="54">
        <v>1001</v>
      </c>
      <c r="BA1905" s="15">
        <v>0</v>
      </c>
    </row>
    <row r="1906" spans="1:7" ht="15">
      <c r="A1906" s="34"/>
      <c r="B1906" s="35" t="s">
        <v>19</v>
      </c>
      <c r="C1906" s="36" t="str">
        <f>CONCATENATE(B1713," ",C1713)</f>
        <v>711 Izolace proti vodě</v>
      </c>
      <c r="D1906" s="37"/>
      <c r="E1906" s="38"/>
      <c r="F1906" s="39"/>
      <c r="G1906" s="40">
        <f>SUM(G1713:G1905)</f>
        <v>0</v>
      </c>
    </row>
    <row r="1907" spans="1:7" ht="15">
      <c r="A1907" s="41" t="s">
        <v>21</v>
      </c>
      <c r="B1907" s="42" t="s">
        <v>1502</v>
      </c>
      <c r="C1907" s="43" t="s">
        <v>1503</v>
      </c>
      <c r="D1907" s="44"/>
      <c r="E1907" s="45"/>
      <c r="F1907" s="45"/>
      <c r="G1907" s="46"/>
    </row>
    <row r="1908" spans="1:53" ht="22.5">
      <c r="A1908" s="48">
        <v>232</v>
      </c>
      <c r="B1908" s="49" t="s">
        <v>1504</v>
      </c>
      <c r="C1908" s="50" t="s">
        <v>1505</v>
      </c>
      <c r="D1908" s="51" t="s">
        <v>206</v>
      </c>
      <c r="E1908" s="52">
        <v>1243.6481</v>
      </c>
      <c r="F1908" s="697">
        <v>0</v>
      </c>
      <c r="G1908" s="53">
        <f>E1908*F1908</f>
        <v>0</v>
      </c>
      <c r="AB1908" s="54">
        <v>1</v>
      </c>
      <c r="AC1908" s="54">
        <v>7</v>
      </c>
      <c r="BA1908" s="15">
        <v>0.00261</v>
      </c>
    </row>
    <row r="1909" spans="1:7" ht="15">
      <c r="A1909" s="55"/>
      <c r="B1909" s="56"/>
      <c r="C1909" s="867" t="s">
        <v>1446</v>
      </c>
      <c r="D1909" s="868"/>
      <c r="E1909" s="57">
        <v>0</v>
      </c>
      <c r="F1909" s="58"/>
      <c r="G1909" s="59"/>
    </row>
    <row r="1910" spans="1:7" ht="15">
      <c r="A1910" s="55"/>
      <c r="B1910" s="56"/>
      <c r="C1910" s="867" t="s">
        <v>406</v>
      </c>
      <c r="D1910" s="868"/>
      <c r="E1910" s="57">
        <v>0</v>
      </c>
      <c r="F1910" s="58"/>
      <c r="G1910" s="59"/>
    </row>
    <row r="1911" spans="1:7" ht="15">
      <c r="A1911" s="55"/>
      <c r="B1911" s="56"/>
      <c r="C1911" s="867" t="s">
        <v>1506</v>
      </c>
      <c r="D1911" s="868"/>
      <c r="E1911" s="57">
        <v>419.2295</v>
      </c>
      <c r="F1911" s="58"/>
      <c r="G1911" s="59"/>
    </row>
    <row r="1912" spans="1:7" ht="15">
      <c r="A1912" s="55"/>
      <c r="B1912" s="56"/>
      <c r="C1912" s="867" t="s">
        <v>1507</v>
      </c>
      <c r="D1912" s="868"/>
      <c r="E1912" s="57">
        <v>14.05</v>
      </c>
      <c r="F1912" s="58"/>
      <c r="G1912" s="59"/>
    </row>
    <row r="1913" spans="1:7" ht="15">
      <c r="A1913" s="55"/>
      <c r="B1913" s="56"/>
      <c r="C1913" s="867" t="s">
        <v>1508</v>
      </c>
      <c r="D1913" s="868"/>
      <c r="E1913" s="57">
        <v>33.7008</v>
      </c>
      <c r="F1913" s="58"/>
      <c r="G1913" s="59"/>
    </row>
    <row r="1914" spans="1:7" ht="15">
      <c r="A1914" s="55"/>
      <c r="B1914" s="56"/>
      <c r="C1914" s="867" t="s">
        <v>1509</v>
      </c>
      <c r="D1914" s="868"/>
      <c r="E1914" s="57">
        <v>21.2098</v>
      </c>
      <c r="F1914" s="58"/>
      <c r="G1914" s="59"/>
    </row>
    <row r="1915" spans="1:7" ht="15">
      <c r="A1915" s="55"/>
      <c r="B1915" s="56"/>
      <c r="C1915" s="867" t="s">
        <v>1510</v>
      </c>
      <c r="D1915" s="868"/>
      <c r="E1915" s="57">
        <v>6.4848</v>
      </c>
      <c r="F1915" s="58"/>
      <c r="G1915" s="59"/>
    </row>
    <row r="1916" spans="1:7" ht="15">
      <c r="A1916" s="55"/>
      <c r="B1916" s="56"/>
      <c r="C1916" s="867" t="s">
        <v>1511</v>
      </c>
      <c r="D1916" s="868"/>
      <c r="E1916" s="57">
        <v>1.3256</v>
      </c>
      <c r="F1916" s="58"/>
      <c r="G1916" s="59"/>
    </row>
    <row r="1917" spans="1:7" ht="15">
      <c r="A1917" s="55"/>
      <c r="B1917" s="56"/>
      <c r="C1917" s="867" t="s">
        <v>1512</v>
      </c>
      <c r="D1917" s="868"/>
      <c r="E1917" s="57">
        <v>719.875</v>
      </c>
      <c r="F1917" s="58"/>
      <c r="G1917" s="59"/>
    </row>
    <row r="1918" spans="1:7" ht="15">
      <c r="A1918" s="55"/>
      <c r="B1918" s="56"/>
      <c r="C1918" s="867" t="s">
        <v>1513</v>
      </c>
      <c r="D1918" s="868"/>
      <c r="E1918" s="57">
        <v>27.7725</v>
      </c>
      <c r="F1918" s="58"/>
      <c r="G1918" s="59"/>
    </row>
    <row r="1919" spans="1:53" ht="15">
      <c r="A1919" s="48">
        <v>233</v>
      </c>
      <c r="B1919" s="49" t="s">
        <v>1514</v>
      </c>
      <c r="C1919" s="50" t="s">
        <v>1515</v>
      </c>
      <c r="D1919" s="51" t="s">
        <v>206</v>
      </c>
      <c r="E1919" s="52">
        <v>1243.6481</v>
      </c>
      <c r="F1919" s="697">
        <v>0</v>
      </c>
      <c r="G1919" s="53">
        <f>E1919*F1919</f>
        <v>0</v>
      </c>
      <c r="AB1919" s="54">
        <v>1</v>
      </c>
      <c r="AC1919" s="54">
        <v>7</v>
      </c>
      <c r="BA1919" s="15">
        <v>0</v>
      </c>
    </row>
    <row r="1920" spans="1:7" ht="15">
      <c r="A1920" s="55"/>
      <c r="B1920" s="56"/>
      <c r="C1920" s="867" t="s">
        <v>1463</v>
      </c>
      <c r="D1920" s="868"/>
      <c r="E1920" s="57">
        <v>0</v>
      </c>
      <c r="F1920" s="58"/>
      <c r="G1920" s="59"/>
    </row>
    <row r="1921" spans="1:7" ht="15">
      <c r="A1921" s="55"/>
      <c r="B1921" s="56"/>
      <c r="C1921" s="867" t="s">
        <v>406</v>
      </c>
      <c r="D1921" s="868"/>
      <c r="E1921" s="57">
        <v>0</v>
      </c>
      <c r="F1921" s="58"/>
      <c r="G1921" s="59"/>
    </row>
    <row r="1922" spans="1:7" ht="15">
      <c r="A1922" s="55"/>
      <c r="B1922" s="56"/>
      <c r="C1922" s="867" t="s">
        <v>1506</v>
      </c>
      <c r="D1922" s="868"/>
      <c r="E1922" s="57">
        <v>419.2295</v>
      </c>
      <c r="F1922" s="58"/>
      <c r="G1922" s="59"/>
    </row>
    <row r="1923" spans="1:7" ht="15">
      <c r="A1923" s="55"/>
      <c r="B1923" s="56"/>
      <c r="C1923" s="867" t="s">
        <v>1507</v>
      </c>
      <c r="D1923" s="868"/>
      <c r="E1923" s="57">
        <v>14.05</v>
      </c>
      <c r="F1923" s="58"/>
      <c r="G1923" s="59"/>
    </row>
    <row r="1924" spans="1:7" ht="15">
      <c r="A1924" s="55"/>
      <c r="B1924" s="56"/>
      <c r="C1924" s="867" t="s">
        <v>1508</v>
      </c>
      <c r="D1924" s="868"/>
      <c r="E1924" s="57">
        <v>33.7008</v>
      </c>
      <c r="F1924" s="58"/>
      <c r="G1924" s="59"/>
    </row>
    <row r="1925" spans="1:7" ht="15">
      <c r="A1925" s="55"/>
      <c r="B1925" s="56"/>
      <c r="C1925" s="867" t="s">
        <v>1509</v>
      </c>
      <c r="D1925" s="868"/>
      <c r="E1925" s="57">
        <v>21.2098</v>
      </c>
      <c r="F1925" s="58"/>
      <c r="G1925" s="59"/>
    </row>
    <row r="1926" spans="1:7" ht="15">
      <c r="A1926" s="55"/>
      <c r="B1926" s="56"/>
      <c r="C1926" s="867" t="s">
        <v>1510</v>
      </c>
      <c r="D1926" s="868"/>
      <c r="E1926" s="57">
        <v>6.4848</v>
      </c>
      <c r="F1926" s="58"/>
      <c r="G1926" s="59"/>
    </row>
    <row r="1927" spans="1:7" ht="15">
      <c r="A1927" s="55"/>
      <c r="B1927" s="56"/>
      <c r="C1927" s="867" t="s">
        <v>1511</v>
      </c>
      <c r="D1927" s="868"/>
      <c r="E1927" s="57">
        <v>1.3256</v>
      </c>
      <c r="F1927" s="58"/>
      <c r="G1927" s="59"/>
    </row>
    <row r="1928" spans="1:7" ht="15">
      <c r="A1928" s="55"/>
      <c r="B1928" s="56"/>
      <c r="C1928" s="867" t="s">
        <v>1512</v>
      </c>
      <c r="D1928" s="868"/>
      <c r="E1928" s="57">
        <v>719.875</v>
      </c>
      <c r="F1928" s="58"/>
      <c r="G1928" s="59"/>
    </row>
    <row r="1929" spans="1:7" ht="15">
      <c r="A1929" s="55"/>
      <c r="B1929" s="56"/>
      <c r="C1929" s="867" t="s">
        <v>1513</v>
      </c>
      <c r="D1929" s="868"/>
      <c r="E1929" s="57">
        <v>27.7725</v>
      </c>
      <c r="F1929" s="58"/>
      <c r="G1929" s="59"/>
    </row>
    <row r="1930" spans="1:53" ht="12.6" customHeight="1">
      <c r="A1930" s="707">
        <v>234</v>
      </c>
      <c r="B1930" s="708" t="s">
        <v>1516</v>
      </c>
      <c r="C1930" s="706" t="s">
        <v>5492</v>
      </c>
      <c r="D1930" s="709" t="s">
        <v>206</v>
      </c>
      <c r="E1930" s="710">
        <v>1117.6694</v>
      </c>
      <c r="F1930" s="697">
        <v>0</v>
      </c>
      <c r="G1930" s="711">
        <f>E1930*F1930</f>
        <v>0</v>
      </c>
      <c r="AB1930" s="54">
        <v>2</v>
      </c>
      <c r="AC1930" s="54">
        <v>7</v>
      </c>
      <c r="BA1930" s="15">
        <v>0.15733</v>
      </c>
    </row>
    <row r="1931" spans="1:7" ht="15">
      <c r="A1931" s="712"/>
      <c r="B1931" s="713"/>
      <c r="C1931" s="909" t="s">
        <v>1517</v>
      </c>
      <c r="D1931" s="910"/>
      <c r="E1931" s="714">
        <v>0</v>
      </c>
      <c r="F1931" s="715"/>
      <c r="G1931" s="716"/>
    </row>
    <row r="1932" spans="1:7" ht="24.95" customHeight="1">
      <c r="A1932" s="712"/>
      <c r="B1932" s="713"/>
      <c r="C1932" s="909" t="s">
        <v>5491</v>
      </c>
      <c r="D1932" s="910"/>
      <c r="E1932" s="714">
        <v>0</v>
      </c>
      <c r="F1932" s="715"/>
      <c r="G1932" s="716"/>
    </row>
    <row r="1933" spans="1:7" ht="15">
      <c r="A1933" s="712"/>
      <c r="B1933" s="713"/>
      <c r="C1933" s="909" t="s">
        <v>1518</v>
      </c>
      <c r="D1933" s="910"/>
      <c r="E1933" s="714">
        <v>0</v>
      </c>
      <c r="F1933" s="715"/>
      <c r="G1933" s="716"/>
    </row>
    <row r="1934" spans="1:7" ht="15">
      <c r="A1934" s="712"/>
      <c r="B1934" s="713"/>
      <c r="C1934" s="909" t="s">
        <v>1519</v>
      </c>
      <c r="D1934" s="910"/>
      <c r="E1934" s="714">
        <v>0</v>
      </c>
      <c r="F1934" s="715"/>
      <c r="G1934" s="716"/>
    </row>
    <row r="1935" spans="1:7" ht="15">
      <c r="A1935" s="712"/>
      <c r="B1935" s="713"/>
      <c r="C1935" s="909" t="s">
        <v>1520</v>
      </c>
      <c r="D1935" s="910"/>
      <c r="E1935" s="714">
        <v>0</v>
      </c>
      <c r="F1935" s="715"/>
      <c r="G1935" s="716"/>
    </row>
    <row r="1936" spans="1:7" ht="15">
      <c r="A1936" s="712"/>
      <c r="B1936" s="713"/>
      <c r="C1936" s="909" t="s">
        <v>1521</v>
      </c>
      <c r="D1936" s="910"/>
      <c r="E1936" s="714">
        <v>0</v>
      </c>
      <c r="F1936" s="715"/>
      <c r="G1936" s="716"/>
    </row>
    <row r="1937" spans="1:7" ht="15">
      <c r="A1937" s="712"/>
      <c r="B1937" s="713"/>
      <c r="C1937" s="909" t="s">
        <v>1522</v>
      </c>
      <c r="D1937" s="910"/>
      <c r="E1937" s="714">
        <v>0</v>
      </c>
      <c r="F1937" s="715"/>
      <c r="G1937" s="716"/>
    </row>
    <row r="1938" spans="1:7" ht="15">
      <c r="A1938" s="712"/>
      <c r="B1938" s="713"/>
      <c r="C1938" s="909" t="s">
        <v>1523</v>
      </c>
      <c r="D1938" s="910"/>
      <c r="E1938" s="714">
        <v>400.9653</v>
      </c>
      <c r="F1938" s="715"/>
      <c r="G1938" s="716"/>
    </row>
    <row r="1939" spans="1:7" ht="15">
      <c r="A1939" s="712"/>
      <c r="B1939" s="713"/>
      <c r="C1939" s="909" t="s">
        <v>1524</v>
      </c>
      <c r="D1939" s="910"/>
      <c r="E1939" s="714">
        <v>48.5296</v>
      </c>
      <c r="F1939" s="715"/>
      <c r="G1939" s="716"/>
    </row>
    <row r="1940" spans="1:7" ht="15">
      <c r="A1940" s="712"/>
      <c r="B1940" s="713"/>
      <c r="C1940" s="909" t="s">
        <v>1525</v>
      </c>
      <c r="D1940" s="910"/>
      <c r="E1940" s="714">
        <v>668.1745</v>
      </c>
      <c r="F1940" s="715"/>
      <c r="G1940" s="716"/>
    </row>
    <row r="1941" spans="1:53" ht="15">
      <c r="A1941" s="48">
        <v>235</v>
      </c>
      <c r="B1941" s="49" t="s">
        <v>1496</v>
      </c>
      <c r="C1941" s="50" t="s">
        <v>1497</v>
      </c>
      <c r="D1941" s="51" t="s">
        <v>206</v>
      </c>
      <c r="E1941" s="52">
        <v>1305.8305</v>
      </c>
      <c r="F1941" s="697">
        <v>0</v>
      </c>
      <c r="G1941" s="53">
        <f>E1941*F1941</f>
        <v>0</v>
      </c>
      <c r="AB1941" s="54">
        <v>3</v>
      </c>
      <c r="AC1941" s="54">
        <v>7</v>
      </c>
      <c r="BA1941" s="15">
        <v>0.0003</v>
      </c>
    </row>
    <row r="1942" spans="1:7" ht="15">
      <c r="A1942" s="55"/>
      <c r="B1942" s="56"/>
      <c r="C1942" s="867" t="s">
        <v>1526</v>
      </c>
      <c r="D1942" s="868"/>
      <c r="E1942" s="57">
        <v>0</v>
      </c>
      <c r="F1942" s="58"/>
      <c r="G1942" s="59"/>
    </row>
    <row r="1943" spans="1:7" ht="15">
      <c r="A1943" s="55"/>
      <c r="B1943" s="56"/>
      <c r="C1943" s="867" t="s">
        <v>1527</v>
      </c>
      <c r="D1943" s="868"/>
      <c r="E1943" s="57">
        <v>1305.8305</v>
      </c>
      <c r="F1943" s="58"/>
      <c r="G1943" s="59"/>
    </row>
    <row r="1944" spans="1:53" ht="15">
      <c r="A1944" s="48">
        <v>236</v>
      </c>
      <c r="B1944" s="49" t="s">
        <v>1528</v>
      </c>
      <c r="C1944" s="50" t="s">
        <v>1529</v>
      </c>
      <c r="D1944" s="51" t="s">
        <v>226</v>
      </c>
      <c r="E1944" s="52">
        <v>3.637670691</v>
      </c>
      <c r="F1944" s="697">
        <v>0</v>
      </c>
      <c r="G1944" s="53">
        <f>E1944*F1944</f>
        <v>0</v>
      </c>
      <c r="AB1944" s="54">
        <v>7</v>
      </c>
      <c r="AC1944" s="54">
        <v>1001</v>
      </c>
      <c r="BA1944" s="15">
        <v>0</v>
      </c>
    </row>
    <row r="1945" spans="1:7" ht="15">
      <c r="A1945" s="34"/>
      <c r="B1945" s="35" t="s">
        <v>19</v>
      </c>
      <c r="C1945" s="36" t="str">
        <f>CONCATENATE(B1907," ",C1907)</f>
        <v>712 Živičné krytiny</v>
      </c>
      <c r="D1945" s="37"/>
      <c r="E1945" s="38"/>
      <c r="F1945" s="39"/>
      <c r="G1945" s="40">
        <f>SUM(G1907:G1944)</f>
        <v>0</v>
      </c>
    </row>
    <row r="1946" spans="1:7" ht="15">
      <c r="A1946" s="41" t="s">
        <v>21</v>
      </c>
      <c r="B1946" s="42" t="s">
        <v>1530</v>
      </c>
      <c r="C1946" s="43" t="s">
        <v>1531</v>
      </c>
      <c r="D1946" s="44"/>
      <c r="E1946" s="45"/>
      <c r="F1946" s="45"/>
      <c r="G1946" s="46"/>
    </row>
    <row r="1947" spans="1:104" ht="12.75" customHeight="1">
      <c r="A1947" s="753">
        <v>237</v>
      </c>
      <c r="B1947" s="754" t="s">
        <v>5684</v>
      </c>
      <c r="C1947" s="755" t="s">
        <v>5685</v>
      </c>
      <c r="D1947" s="756" t="s">
        <v>2291</v>
      </c>
      <c r="E1947" s="757">
        <v>1650</v>
      </c>
      <c r="F1947" s="697">
        <v>0</v>
      </c>
      <c r="G1947" s="758">
        <f>E1947*F1947</f>
        <v>0</v>
      </c>
      <c r="O1947" s="759">
        <v>2</v>
      </c>
      <c r="AA1947" s="15">
        <v>1</v>
      </c>
      <c r="AB1947" s="15">
        <v>0</v>
      </c>
      <c r="AC1947" s="15">
        <v>0</v>
      </c>
      <c r="AZ1947" s="15">
        <v>2</v>
      </c>
      <c r="BA1947" s="15">
        <f>IF(AZ1947=1,G1947,0)</f>
        <v>0</v>
      </c>
      <c r="BB1947" s="15">
        <f>IF(AZ1947=2,G1947,0)</f>
        <v>0</v>
      </c>
      <c r="BC1947" s="15">
        <f>IF(AZ1947=3,G1947,0)</f>
        <v>0</v>
      </c>
      <c r="BD1947" s="15">
        <f>IF(AZ1947=4,G1947,0)</f>
        <v>0</v>
      </c>
      <c r="BE1947" s="15">
        <f>IF(AZ1947=5,G1947,0)</f>
        <v>0</v>
      </c>
      <c r="CA1947" s="54">
        <v>1</v>
      </c>
      <c r="CB1947" s="54">
        <v>0</v>
      </c>
      <c r="CZ1947" s="15">
        <v>2E-05</v>
      </c>
    </row>
    <row r="1948" spans="1:15" ht="12.75" customHeight="1">
      <c r="A1948" s="55"/>
      <c r="B1948" s="56"/>
      <c r="C1948" s="867" t="s">
        <v>2100</v>
      </c>
      <c r="D1948" s="906"/>
      <c r="E1948" s="57">
        <v>0</v>
      </c>
      <c r="F1948" s="58"/>
      <c r="G1948" s="760"/>
      <c r="M1948" s="761" t="s">
        <v>2100</v>
      </c>
      <c r="O1948" s="759"/>
    </row>
    <row r="1949" spans="1:15" ht="12.75" customHeight="1">
      <c r="A1949" s="55"/>
      <c r="B1949" s="56"/>
      <c r="C1949" s="867" t="s">
        <v>5686</v>
      </c>
      <c r="D1949" s="906"/>
      <c r="E1949" s="57">
        <v>618.5714</v>
      </c>
      <c r="F1949" s="58"/>
      <c r="G1949" s="760"/>
      <c r="M1949" s="761" t="s">
        <v>5686</v>
      </c>
      <c r="O1949" s="759"/>
    </row>
    <row r="1950" spans="1:15" ht="12.75" customHeight="1">
      <c r="A1950" s="55"/>
      <c r="B1950" s="56"/>
      <c r="C1950" s="867" t="s">
        <v>5687</v>
      </c>
      <c r="D1950" s="906"/>
      <c r="E1950" s="57">
        <v>1031.4286</v>
      </c>
      <c r="F1950" s="58"/>
      <c r="G1950" s="760"/>
      <c r="M1950" s="761" t="s">
        <v>5687</v>
      </c>
      <c r="O1950" s="759"/>
    </row>
    <row r="1951" spans="1:53" ht="15">
      <c r="A1951" s="48" t="s">
        <v>5688</v>
      </c>
      <c r="B1951" s="49" t="s">
        <v>1532</v>
      </c>
      <c r="C1951" s="50" t="s">
        <v>1533</v>
      </c>
      <c r="D1951" s="51" t="s">
        <v>206</v>
      </c>
      <c r="E1951" s="52">
        <v>2394.8681</v>
      </c>
      <c r="F1951" s="697">
        <v>0</v>
      </c>
      <c r="G1951" s="53">
        <f>E1951*F1951</f>
        <v>0</v>
      </c>
      <c r="AB1951" s="54">
        <v>1</v>
      </c>
      <c r="AC1951" s="54">
        <v>7</v>
      </c>
      <c r="BA1951" s="15">
        <v>0</v>
      </c>
    </row>
    <row r="1952" spans="1:7" ht="15">
      <c r="A1952" s="55"/>
      <c r="B1952" s="56"/>
      <c r="C1952" s="865" t="s">
        <v>5719</v>
      </c>
      <c r="D1952" s="866"/>
      <c r="E1952" s="57">
        <v>0</v>
      </c>
      <c r="F1952" s="58"/>
      <c r="G1952" s="59"/>
    </row>
    <row r="1953" spans="1:7" ht="15">
      <c r="A1953" s="55"/>
      <c r="B1953" s="56"/>
      <c r="C1953" s="867" t="s">
        <v>1534</v>
      </c>
      <c r="D1953" s="868"/>
      <c r="E1953" s="57">
        <v>700.0084</v>
      </c>
      <c r="F1953" s="58"/>
      <c r="G1953" s="59"/>
    </row>
    <row r="1954" spans="1:7" ht="15">
      <c r="A1954" s="55"/>
      <c r="B1954" s="56"/>
      <c r="C1954" s="867" t="s">
        <v>1535</v>
      </c>
      <c r="D1954" s="868"/>
      <c r="E1954" s="57">
        <v>155.3191</v>
      </c>
      <c r="F1954" s="58"/>
      <c r="G1954" s="59"/>
    </row>
    <row r="1955" spans="1:7" ht="15">
      <c r="A1955" s="55"/>
      <c r="B1955" s="56"/>
      <c r="C1955" s="867" t="s">
        <v>1536</v>
      </c>
      <c r="D1955" s="868"/>
      <c r="E1955" s="57">
        <v>35.0025</v>
      </c>
      <c r="F1955" s="58"/>
      <c r="G1955" s="59"/>
    </row>
    <row r="1956" spans="1:7" ht="15">
      <c r="A1956" s="55"/>
      <c r="B1956" s="56"/>
      <c r="C1956" s="867" t="s">
        <v>1537</v>
      </c>
      <c r="D1956" s="868"/>
      <c r="E1956" s="57">
        <v>91.59</v>
      </c>
      <c r="F1956" s="58"/>
      <c r="G1956" s="59"/>
    </row>
    <row r="1957" spans="1:7" ht="15">
      <c r="A1957" s="55"/>
      <c r="B1957" s="56"/>
      <c r="C1957" s="867" t="s">
        <v>1538</v>
      </c>
      <c r="D1957" s="868"/>
      <c r="E1957" s="57">
        <v>56.05</v>
      </c>
      <c r="F1957" s="58"/>
      <c r="G1957" s="59"/>
    </row>
    <row r="1958" spans="1:7" ht="15">
      <c r="A1958" s="55"/>
      <c r="B1958" s="56"/>
      <c r="C1958" s="867" t="s">
        <v>1539</v>
      </c>
      <c r="D1958" s="868"/>
      <c r="E1958" s="57">
        <v>67.74</v>
      </c>
      <c r="F1958" s="58"/>
      <c r="G1958" s="59"/>
    </row>
    <row r="1959" spans="1:7" ht="15">
      <c r="A1959" s="55"/>
      <c r="B1959" s="56"/>
      <c r="C1959" s="870" t="s">
        <v>84</v>
      </c>
      <c r="D1959" s="868"/>
      <c r="E1959" s="105">
        <v>1105.7100000000003</v>
      </c>
      <c r="F1959" s="58"/>
      <c r="G1959" s="59"/>
    </row>
    <row r="1960" spans="1:7" ht="24.95" customHeight="1">
      <c r="A1960" s="55"/>
      <c r="B1960" s="56"/>
      <c r="C1960" s="865" t="s">
        <v>5720</v>
      </c>
      <c r="D1960" s="866"/>
      <c r="E1960" s="57">
        <v>0</v>
      </c>
      <c r="F1960" s="58"/>
      <c r="G1960" s="59"/>
    </row>
    <row r="1961" spans="1:7" ht="15">
      <c r="A1961" s="55"/>
      <c r="B1961" s="56"/>
      <c r="C1961" s="867" t="s">
        <v>1171</v>
      </c>
      <c r="D1961" s="868"/>
      <c r="E1961" s="57">
        <v>135.41</v>
      </c>
      <c r="F1961" s="58"/>
      <c r="G1961" s="59"/>
    </row>
    <row r="1962" spans="1:7" ht="15">
      <c r="A1962" s="55"/>
      <c r="B1962" s="56"/>
      <c r="C1962" s="867" t="s">
        <v>1169</v>
      </c>
      <c r="D1962" s="868"/>
      <c r="E1962" s="57">
        <v>29.82</v>
      </c>
      <c r="F1962" s="58"/>
      <c r="G1962" s="59"/>
    </row>
    <row r="1963" spans="1:7" ht="15">
      <c r="A1963" s="55"/>
      <c r="B1963" s="56"/>
      <c r="C1963" s="867" t="s">
        <v>1540</v>
      </c>
      <c r="D1963" s="868"/>
      <c r="E1963" s="57">
        <v>1085.63</v>
      </c>
      <c r="F1963" s="58"/>
      <c r="G1963" s="59"/>
    </row>
    <row r="1964" spans="1:7" ht="15">
      <c r="A1964" s="55"/>
      <c r="B1964" s="56"/>
      <c r="C1964" s="867" t="s">
        <v>1170</v>
      </c>
      <c r="D1964" s="868"/>
      <c r="E1964" s="57">
        <v>18.1481</v>
      </c>
      <c r="F1964" s="58"/>
      <c r="G1964" s="59"/>
    </row>
    <row r="1965" spans="1:7" ht="15">
      <c r="A1965" s="55"/>
      <c r="B1965" s="56"/>
      <c r="C1965" s="867" t="s">
        <v>1541</v>
      </c>
      <c r="D1965" s="868"/>
      <c r="E1965" s="57">
        <v>20.15</v>
      </c>
      <c r="F1965" s="58"/>
      <c r="G1965" s="59"/>
    </row>
    <row r="1966" spans="1:7" ht="15">
      <c r="A1966" s="55"/>
      <c r="B1966" s="56"/>
      <c r="C1966" s="870" t="s">
        <v>84</v>
      </c>
      <c r="D1966" s="868"/>
      <c r="E1966" s="105">
        <v>1289.1581</v>
      </c>
      <c r="F1966" s="58"/>
      <c r="G1966" s="59"/>
    </row>
    <row r="1967" spans="1:104" ht="12.75" customHeight="1">
      <c r="A1967" s="753" t="s">
        <v>5692</v>
      </c>
      <c r="B1967" s="754" t="s">
        <v>5689</v>
      </c>
      <c r="C1967" s="755" t="s">
        <v>5690</v>
      </c>
      <c r="D1967" s="756" t="s">
        <v>206</v>
      </c>
      <c r="E1967" s="757">
        <v>1105.71</v>
      </c>
      <c r="F1967" s="697">
        <v>0</v>
      </c>
      <c r="G1967" s="758">
        <f>E1967*F1967</f>
        <v>0</v>
      </c>
      <c r="O1967" s="759">
        <v>2</v>
      </c>
      <c r="AA1967" s="15">
        <v>1</v>
      </c>
      <c r="AB1967" s="15">
        <v>7</v>
      </c>
      <c r="AC1967" s="15">
        <v>7</v>
      </c>
      <c r="AZ1967" s="15">
        <v>2</v>
      </c>
      <c r="BA1967" s="15">
        <f>IF(AZ1967=1,G1967,0)</f>
        <v>0</v>
      </c>
      <c r="BB1967" s="15">
        <f>IF(AZ1967=2,G1967,0)</f>
        <v>0</v>
      </c>
      <c r="BC1967" s="15">
        <f>IF(AZ1967=3,G1967,0)</f>
        <v>0</v>
      </c>
      <c r="BD1967" s="15">
        <f>IF(AZ1967=4,G1967,0)</f>
        <v>0</v>
      </c>
      <c r="BE1967" s="15">
        <f>IF(AZ1967=5,G1967,0)</f>
        <v>0</v>
      </c>
      <c r="CA1967" s="54">
        <v>1</v>
      </c>
      <c r="CB1967" s="54">
        <v>7</v>
      </c>
      <c r="CZ1967" s="15">
        <v>0.00122</v>
      </c>
    </row>
    <row r="1968" spans="1:15" ht="12.75" customHeight="1">
      <c r="A1968" s="55"/>
      <c r="B1968" s="56"/>
      <c r="C1968" s="867" t="s">
        <v>5691</v>
      </c>
      <c r="D1968" s="906"/>
      <c r="E1968" s="57">
        <v>0</v>
      </c>
      <c r="F1968" s="58"/>
      <c r="G1968" s="760"/>
      <c r="M1968" s="761" t="s">
        <v>5691</v>
      </c>
      <c r="O1968" s="759"/>
    </row>
    <row r="1969" spans="1:15" ht="12.75" customHeight="1">
      <c r="A1969" s="55"/>
      <c r="B1969" s="56"/>
      <c r="C1969" s="867" t="s">
        <v>1534</v>
      </c>
      <c r="D1969" s="906"/>
      <c r="E1969" s="57">
        <v>700.0084</v>
      </c>
      <c r="F1969" s="58"/>
      <c r="G1969" s="760"/>
      <c r="M1969" s="761" t="s">
        <v>1534</v>
      </c>
      <c r="O1969" s="759"/>
    </row>
    <row r="1970" spans="1:15" ht="12.75" customHeight="1">
      <c r="A1970" s="55"/>
      <c r="B1970" s="56"/>
      <c r="C1970" s="867" t="s">
        <v>1535</v>
      </c>
      <c r="D1970" s="906"/>
      <c r="E1970" s="57">
        <v>155.3191</v>
      </c>
      <c r="F1970" s="58"/>
      <c r="G1970" s="760"/>
      <c r="M1970" s="761" t="s">
        <v>1535</v>
      </c>
      <c r="O1970" s="759"/>
    </row>
    <row r="1971" spans="1:15" ht="12.75" customHeight="1">
      <c r="A1971" s="55"/>
      <c r="B1971" s="56"/>
      <c r="C1971" s="867" t="s">
        <v>1536</v>
      </c>
      <c r="D1971" s="906"/>
      <c r="E1971" s="57">
        <v>35.0025</v>
      </c>
      <c r="F1971" s="58"/>
      <c r="G1971" s="760"/>
      <c r="M1971" s="761" t="s">
        <v>1536</v>
      </c>
      <c r="O1971" s="759"/>
    </row>
    <row r="1972" spans="1:15" ht="12.75" customHeight="1">
      <c r="A1972" s="55"/>
      <c r="B1972" s="56"/>
      <c r="C1972" s="867" t="s">
        <v>1537</v>
      </c>
      <c r="D1972" s="906"/>
      <c r="E1972" s="57">
        <v>91.59</v>
      </c>
      <c r="F1972" s="58"/>
      <c r="G1972" s="760"/>
      <c r="M1972" s="761" t="s">
        <v>1537</v>
      </c>
      <c r="O1972" s="759"/>
    </row>
    <row r="1973" spans="1:15" ht="12.75" customHeight="1">
      <c r="A1973" s="55"/>
      <c r="B1973" s="56"/>
      <c r="C1973" s="867" t="s">
        <v>1538</v>
      </c>
      <c r="D1973" s="906"/>
      <c r="E1973" s="57">
        <v>56.05</v>
      </c>
      <c r="F1973" s="58"/>
      <c r="G1973" s="760"/>
      <c r="M1973" s="761" t="s">
        <v>1538</v>
      </c>
      <c r="O1973" s="759"/>
    </row>
    <row r="1974" spans="1:15" ht="12.75" customHeight="1">
      <c r="A1974" s="55"/>
      <c r="B1974" s="56"/>
      <c r="C1974" s="867" t="s">
        <v>1539</v>
      </c>
      <c r="D1974" s="906"/>
      <c r="E1974" s="57">
        <v>67.74</v>
      </c>
      <c r="F1974" s="58"/>
      <c r="G1974" s="760"/>
      <c r="M1974" s="761" t="s">
        <v>1539</v>
      </c>
      <c r="O1974" s="759"/>
    </row>
    <row r="1975" spans="1:53" ht="15">
      <c r="A1975" s="48">
        <v>238</v>
      </c>
      <c r="B1975" s="49" t="s">
        <v>1542</v>
      </c>
      <c r="C1975" s="50" t="s">
        <v>1543</v>
      </c>
      <c r="D1975" s="51" t="s">
        <v>206</v>
      </c>
      <c r="E1975" s="52">
        <v>78.9252</v>
      </c>
      <c r="F1975" s="697">
        <v>0</v>
      </c>
      <c r="G1975" s="53">
        <f>E1975*F1975</f>
        <v>0</v>
      </c>
      <c r="AB1975" s="54">
        <v>1</v>
      </c>
      <c r="AC1975" s="54">
        <v>7</v>
      </c>
      <c r="BA1975" s="15">
        <v>0.00023</v>
      </c>
    </row>
    <row r="1976" spans="1:7" ht="15">
      <c r="A1976" s="55"/>
      <c r="B1976" s="56"/>
      <c r="C1976" s="867" t="s">
        <v>1544</v>
      </c>
      <c r="D1976" s="868"/>
      <c r="E1976" s="57">
        <v>0</v>
      </c>
      <c r="F1976" s="58"/>
      <c r="G1976" s="59"/>
    </row>
    <row r="1977" spans="1:7" ht="15">
      <c r="A1977" s="55"/>
      <c r="B1977" s="56"/>
      <c r="C1977" s="867" t="s">
        <v>448</v>
      </c>
      <c r="D1977" s="868"/>
      <c r="E1977" s="57">
        <v>0</v>
      </c>
      <c r="F1977" s="58"/>
      <c r="G1977" s="59"/>
    </row>
    <row r="1978" spans="1:7" ht="15">
      <c r="A1978" s="55"/>
      <c r="B1978" s="56"/>
      <c r="C1978" s="867" t="s">
        <v>1545</v>
      </c>
      <c r="D1978" s="868"/>
      <c r="E1978" s="57">
        <v>0</v>
      </c>
      <c r="F1978" s="58"/>
      <c r="G1978" s="59"/>
    </row>
    <row r="1979" spans="1:7" ht="15">
      <c r="A1979" s="55"/>
      <c r="B1979" s="56"/>
      <c r="C1979" s="867" t="s">
        <v>1546</v>
      </c>
      <c r="D1979" s="868"/>
      <c r="E1979" s="57">
        <v>80.9952</v>
      </c>
      <c r="F1979" s="58"/>
      <c r="G1979" s="59"/>
    </row>
    <row r="1980" spans="1:7" ht="15">
      <c r="A1980" s="55"/>
      <c r="B1980" s="56"/>
      <c r="C1980" s="867" t="s">
        <v>1547</v>
      </c>
      <c r="D1980" s="868"/>
      <c r="E1980" s="57">
        <v>-2.07</v>
      </c>
      <c r="F1980" s="58"/>
      <c r="G1980" s="59"/>
    </row>
    <row r="1981" spans="1:53" ht="15">
      <c r="A1981" s="48">
        <v>239</v>
      </c>
      <c r="B1981" s="49" t="s">
        <v>1548</v>
      </c>
      <c r="C1981" s="50" t="s">
        <v>1549</v>
      </c>
      <c r="D1981" s="51" t="s">
        <v>206</v>
      </c>
      <c r="E1981" s="52">
        <v>637.2843</v>
      </c>
      <c r="F1981" s="697">
        <v>0</v>
      </c>
      <c r="G1981" s="53">
        <f>E1981*F1981</f>
        <v>0</v>
      </c>
      <c r="AB1981" s="54">
        <v>1</v>
      </c>
      <c r="AC1981" s="54">
        <v>7</v>
      </c>
      <c r="BA1981" s="15">
        <v>0.003</v>
      </c>
    </row>
    <row r="1982" spans="1:7" ht="15">
      <c r="A1982" s="55"/>
      <c r="B1982" s="56"/>
      <c r="C1982" s="867" t="s">
        <v>1550</v>
      </c>
      <c r="D1982" s="868"/>
      <c r="E1982" s="57">
        <v>0</v>
      </c>
      <c r="F1982" s="58"/>
      <c r="G1982" s="59"/>
    </row>
    <row r="1983" spans="1:7" ht="15">
      <c r="A1983" s="55"/>
      <c r="B1983" s="56"/>
      <c r="C1983" s="867" t="s">
        <v>232</v>
      </c>
      <c r="D1983" s="868"/>
      <c r="E1983" s="57">
        <v>0</v>
      </c>
      <c r="F1983" s="58"/>
      <c r="G1983" s="59"/>
    </row>
    <row r="1984" spans="1:7" ht="15">
      <c r="A1984" s="55"/>
      <c r="B1984" s="56"/>
      <c r="C1984" s="867" t="s">
        <v>1551</v>
      </c>
      <c r="D1984" s="868"/>
      <c r="E1984" s="57">
        <v>11.9272</v>
      </c>
      <c r="F1984" s="58"/>
      <c r="G1984" s="59"/>
    </row>
    <row r="1985" spans="1:7" ht="15">
      <c r="A1985" s="55"/>
      <c r="B1985" s="56"/>
      <c r="C1985" s="867" t="s">
        <v>1552</v>
      </c>
      <c r="D1985" s="868"/>
      <c r="E1985" s="57">
        <v>6.8314</v>
      </c>
      <c r="F1985" s="58"/>
      <c r="G1985" s="59"/>
    </row>
    <row r="1986" spans="1:7" ht="15">
      <c r="A1986" s="55"/>
      <c r="B1986" s="56"/>
      <c r="C1986" s="867" t="s">
        <v>1553</v>
      </c>
      <c r="D1986" s="868"/>
      <c r="E1986" s="57">
        <v>8.014</v>
      </c>
      <c r="F1986" s="58"/>
      <c r="G1986" s="59"/>
    </row>
    <row r="1987" spans="1:7" ht="15">
      <c r="A1987" s="55"/>
      <c r="B1987" s="56"/>
      <c r="C1987" s="867" t="s">
        <v>233</v>
      </c>
      <c r="D1987" s="868"/>
      <c r="E1987" s="57">
        <v>0</v>
      </c>
      <c r="F1987" s="58"/>
      <c r="G1987" s="59"/>
    </row>
    <row r="1988" spans="1:7" ht="15">
      <c r="A1988" s="55"/>
      <c r="B1988" s="56"/>
      <c r="C1988" s="867" t="s">
        <v>1554</v>
      </c>
      <c r="D1988" s="868"/>
      <c r="E1988" s="57">
        <v>13.464</v>
      </c>
      <c r="F1988" s="58"/>
      <c r="G1988" s="59"/>
    </row>
    <row r="1989" spans="1:7" ht="15">
      <c r="A1989" s="55"/>
      <c r="B1989" s="56"/>
      <c r="C1989" s="867" t="s">
        <v>1555</v>
      </c>
      <c r="D1989" s="868"/>
      <c r="E1989" s="57">
        <v>39.2008</v>
      </c>
      <c r="F1989" s="58"/>
      <c r="G1989" s="59"/>
    </row>
    <row r="1990" spans="1:7" ht="15">
      <c r="A1990" s="55"/>
      <c r="B1990" s="56"/>
      <c r="C1990" s="867" t="s">
        <v>1556</v>
      </c>
      <c r="D1990" s="868"/>
      <c r="E1990" s="57">
        <v>11.6128</v>
      </c>
      <c r="F1990" s="58"/>
      <c r="G1990" s="59"/>
    </row>
    <row r="1991" spans="1:7" ht="15">
      <c r="A1991" s="55"/>
      <c r="B1991" s="56"/>
      <c r="C1991" s="867" t="s">
        <v>1557</v>
      </c>
      <c r="D1991" s="868"/>
      <c r="E1991" s="57">
        <v>3</v>
      </c>
      <c r="F1991" s="58"/>
      <c r="G1991" s="59"/>
    </row>
    <row r="1992" spans="1:7" ht="15">
      <c r="A1992" s="55"/>
      <c r="B1992" s="56"/>
      <c r="C1992" s="867" t="s">
        <v>1558</v>
      </c>
      <c r="D1992" s="868"/>
      <c r="E1992" s="57">
        <v>2.32</v>
      </c>
      <c r="F1992" s="58"/>
      <c r="G1992" s="59"/>
    </row>
    <row r="1993" spans="1:7" ht="15">
      <c r="A1993" s="55"/>
      <c r="B1993" s="56"/>
      <c r="C1993" s="867" t="s">
        <v>1559</v>
      </c>
      <c r="D1993" s="868"/>
      <c r="E1993" s="57">
        <v>5.9257</v>
      </c>
      <c r="F1993" s="58"/>
      <c r="G1993" s="59"/>
    </row>
    <row r="1994" spans="1:7" ht="15">
      <c r="A1994" s="55"/>
      <c r="B1994" s="56"/>
      <c r="C1994" s="870" t="s">
        <v>84</v>
      </c>
      <c r="D1994" s="868"/>
      <c r="E1994" s="105">
        <v>102.29589999999999</v>
      </c>
      <c r="F1994" s="58"/>
      <c r="G1994" s="59"/>
    </row>
    <row r="1995" spans="1:7" ht="15">
      <c r="A1995" s="55"/>
      <c r="B1995" s="56"/>
      <c r="C1995" s="867" t="s">
        <v>1560</v>
      </c>
      <c r="D1995" s="868"/>
      <c r="E1995" s="57">
        <v>0</v>
      </c>
      <c r="F1995" s="58"/>
      <c r="G1995" s="59"/>
    </row>
    <row r="1996" spans="1:7" ht="15">
      <c r="A1996" s="55"/>
      <c r="B1996" s="56"/>
      <c r="C1996" s="867" t="s">
        <v>1561</v>
      </c>
      <c r="D1996" s="868"/>
      <c r="E1996" s="57">
        <v>534.9883</v>
      </c>
      <c r="F1996" s="58"/>
      <c r="G1996" s="59"/>
    </row>
    <row r="1997" spans="1:53" ht="15">
      <c r="A1997" s="48">
        <v>240</v>
      </c>
      <c r="B1997" s="49" t="s">
        <v>1562</v>
      </c>
      <c r="C1997" s="50" t="s">
        <v>1563</v>
      </c>
      <c r="D1997" s="51" t="s">
        <v>206</v>
      </c>
      <c r="E1997" s="52">
        <v>687.0161</v>
      </c>
      <c r="F1997" s="697">
        <v>0</v>
      </c>
      <c r="G1997" s="53">
        <f>E1997*F1997</f>
        <v>0</v>
      </c>
      <c r="AB1997" s="54">
        <v>1</v>
      </c>
      <c r="AC1997" s="54">
        <v>7</v>
      </c>
      <c r="BA1997" s="15">
        <v>0</v>
      </c>
    </row>
    <row r="1998" spans="1:7" ht="15">
      <c r="A1998" s="55"/>
      <c r="B1998" s="56"/>
      <c r="C1998" s="867" t="s">
        <v>1564</v>
      </c>
      <c r="D1998" s="868"/>
      <c r="E1998" s="57">
        <v>0</v>
      </c>
      <c r="F1998" s="58"/>
      <c r="G1998" s="59"/>
    </row>
    <row r="1999" spans="1:7" ht="15">
      <c r="A1999" s="55"/>
      <c r="B1999" s="56"/>
      <c r="C1999" s="867" t="s">
        <v>1092</v>
      </c>
      <c r="D1999" s="868"/>
      <c r="E1999" s="57">
        <v>687.0161</v>
      </c>
      <c r="F1999" s="58"/>
      <c r="G1999" s="59"/>
    </row>
    <row r="2000" spans="1:53" ht="22.5">
      <c r="A2000" s="48">
        <v>241</v>
      </c>
      <c r="B2000" s="49" t="s">
        <v>1565</v>
      </c>
      <c r="C2000" s="50" t="s">
        <v>1566</v>
      </c>
      <c r="D2000" s="51" t="s">
        <v>206</v>
      </c>
      <c r="E2000" s="52">
        <v>687.0161</v>
      </c>
      <c r="F2000" s="697">
        <v>0</v>
      </c>
      <c r="G2000" s="53">
        <f>E2000*F2000</f>
        <v>0</v>
      </c>
      <c r="AB2000" s="54">
        <v>1</v>
      </c>
      <c r="AC2000" s="54">
        <v>7</v>
      </c>
      <c r="BA2000" s="15">
        <v>0.00025</v>
      </c>
    </row>
    <row r="2001" spans="1:7" ht="15">
      <c r="A2001" s="55"/>
      <c r="B2001" s="56"/>
      <c r="C2001" s="867" t="s">
        <v>1567</v>
      </c>
      <c r="D2001" s="868"/>
      <c r="E2001" s="57">
        <v>0</v>
      </c>
      <c r="F2001" s="58"/>
      <c r="G2001" s="59"/>
    </row>
    <row r="2002" spans="1:7" ht="15">
      <c r="A2002" s="55"/>
      <c r="B2002" s="56"/>
      <c r="C2002" s="867" t="s">
        <v>1092</v>
      </c>
      <c r="D2002" s="868"/>
      <c r="E2002" s="57">
        <v>687.0161</v>
      </c>
      <c r="F2002" s="58"/>
      <c r="G2002" s="59"/>
    </row>
    <row r="2003" spans="1:53" ht="15">
      <c r="A2003" s="48">
        <v>242</v>
      </c>
      <c r="B2003" s="49" t="s">
        <v>1568</v>
      </c>
      <c r="C2003" s="50" t="s">
        <v>1569</v>
      </c>
      <c r="D2003" s="51" t="s">
        <v>206</v>
      </c>
      <c r="E2003" s="52">
        <v>10.4066</v>
      </c>
      <c r="F2003" s="697">
        <v>0</v>
      </c>
      <c r="G2003" s="53">
        <f>E2003*F2003</f>
        <v>0</v>
      </c>
      <c r="AB2003" s="54">
        <v>1</v>
      </c>
      <c r="AC2003" s="54">
        <v>7</v>
      </c>
      <c r="BA2003" s="15">
        <v>0.00015</v>
      </c>
    </row>
    <row r="2004" spans="1:7" ht="15">
      <c r="A2004" s="55"/>
      <c r="B2004" s="56"/>
      <c r="C2004" s="867" t="s">
        <v>1570</v>
      </c>
      <c r="D2004" s="868"/>
      <c r="E2004" s="57">
        <v>0</v>
      </c>
      <c r="F2004" s="58"/>
      <c r="G2004" s="59"/>
    </row>
    <row r="2005" spans="1:7" ht="15">
      <c r="A2005" s="55"/>
      <c r="B2005" s="56"/>
      <c r="C2005" s="867" t="s">
        <v>1245</v>
      </c>
      <c r="D2005" s="868"/>
      <c r="E2005" s="57">
        <v>0</v>
      </c>
      <c r="F2005" s="58"/>
      <c r="G2005" s="59"/>
    </row>
    <row r="2006" spans="1:7" ht="15">
      <c r="A2006" s="55"/>
      <c r="B2006" s="56"/>
      <c r="C2006" s="867" t="s">
        <v>1571</v>
      </c>
      <c r="D2006" s="868"/>
      <c r="E2006" s="57">
        <v>10.4066</v>
      </c>
      <c r="F2006" s="58"/>
      <c r="G2006" s="59"/>
    </row>
    <row r="2007" spans="1:53" ht="15">
      <c r="A2007" s="48">
        <v>243</v>
      </c>
      <c r="B2007" s="49" t="s">
        <v>1572</v>
      </c>
      <c r="C2007" s="50" t="s">
        <v>1573</v>
      </c>
      <c r="D2007" s="51" t="s">
        <v>206</v>
      </c>
      <c r="E2007" s="52">
        <v>83.7716</v>
      </c>
      <c r="F2007" s="697">
        <v>0</v>
      </c>
      <c r="G2007" s="53">
        <f>E2007*F2007</f>
        <v>0</v>
      </c>
      <c r="AB2007" s="54">
        <v>1</v>
      </c>
      <c r="AC2007" s="54">
        <v>7</v>
      </c>
      <c r="BA2007" s="15">
        <v>0.00033</v>
      </c>
    </row>
    <row r="2008" spans="1:7" ht="15">
      <c r="A2008" s="55"/>
      <c r="B2008" s="56"/>
      <c r="C2008" s="867" t="s">
        <v>1574</v>
      </c>
      <c r="D2008" s="868"/>
      <c r="E2008" s="57">
        <v>0</v>
      </c>
      <c r="F2008" s="58"/>
      <c r="G2008" s="59"/>
    </row>
    <row r="2009" spans="1:7" ht="15">
      <c r="A2009" s="55"/>
      <c r="B2009" s="56"/>
      <c r="C2009" s="867" t="s">
        <v>1245</v>
      </c>
      <c r="D2009" s="868"/>
      <c r="E2009" s="57">
        <v>0</v>
      </c>
      <c r="F2009" s="58"/>
      <c r="G2009" s="59"/>
    </row>
    <row r="2010" spans="1:7" ht="15">
      <c r="A2010" s="55"/>
      <c r="B2010" s="56"/>
      <c r="C2010" s="867" t="s">
        <v>1575</v>
      </c>
      <c r="D2010" s="868"/>
      <c r="E2010" s="57">
        <v>52.7839</v>
      </c>
      <c r="F2010" s="58"/>
      <c r="G2010" s="59"/>
    </row>
    <row r="2011" spans="1:7" ht="15">
      <c r="A2011" s="55"/>
      <c r="B2011" s="56"/>
      <c r="C2011" s="867" t="s">
        <v>1576</v>
      </c>
      <c r="D2011" s="868"/>
      <c r="E2011" s="57">
        <v>30.9878</v>
      </c>
      <c r="F2011" s="58"/>
      <c r="G2011" s="59"/>
    </row>
    <row r="2012" spans="1:53" ht="15">
      <c r="A2012" s="48">
        <v>244</v>
      </c>
      <c r="B2012" s="49" t="s">
        <v>1577</v>
      </c>
      <c r="C2012" s="50" t="s">
        <v>1578</v>
      </c>
      <c r="D2012" s="51" t="s">
        <v>206</v>
      </c>
      <c r="E2012" s="52">
        <v>31.812</v>
      </c>
      <c r="F2012" s="697">
        <v>0</v>
      </c>
      <c r="G2012" s="53">
        <f>E2012*F2012</f>
        <v>0</v>
      </c>
      <c r="AB2012" s="54">
        <v>1</v>
      </c>
      <c r="AC2012" s="54">
        <v>7</v>
      </c>
      <c r="BA2012" s="15">
        <v>0</v>
      </c>
    </row>
    <row r="2013" spans="1:7" ht="15">
      <c r="A2013" s="55"/>
      <c r="B2013" s="56"/>
      <c r="C2013" s="867" t="s">
        <v>1579</v>
      </c>
      <c r="D2013" s="868"/>
      <c r="E2013" s="57">
        <v>0</v>
      </c>
      <c r="F2013" s="58"/>
      <c r="G2013" s="59"/>
    </row>
    <row r="2014" spans="1:7" ht="15">
      <c r="A2014" s="55"/>
      <c r="B2014" s="56"/>
      <c r="C2014" s="867" t="s">
        <v>1245</v>
      </c>
      <c r="D2014" s="868"/>
      <c r="E2014" s="57">
        <v>0</v>
      </c>
      <c r="F2014" s="58"/>
      <c r="G2014" s="59"/>
    </row>
    <row r="2015" spans="1:7" ht="15">
      <c r="A2015" s="55"/>
      <c r="B2015" s="56"/>
      <c r="C2015" s="867" t="s">
        <v>1580</v>
      </c>
      <c r="D2015" s="868"/>
      <c r="E2015" s="57">
        <v>20.0445</v>
      </c>
      <c r="F2015" s="58"/>
      <c r="G2015" s="59"/>
    </row>
    <row r="2016" spans="1:7" ht="15">
      <c r="A2016" s="55"/>
      <c r="B2016" s="56"/>
      <c r="C2016" s="867" t="s">
        <v>1581</v>
      </c>
      <c r="D2016" s="868"/>
      <c r="E2016" s="57">
        <v>11.7675</v>
      </c>
      <c r="F2016" s="58"/>
      <c r="G2016" s="59"/>
    </row>
    <row r="2017" spans="1:53" ht="15">
      <c r="A2017" s="48">
        <v>245</v>
      </c>
      <c r="B2017" s="49" t="s">
        <v>1582</v>
      </c>
      <c r="C2017" s="50" t="s">
        <v>1583</v>
      </c>
      <c r="D2017" s="51" t="s">
        <v>206</v>
      </c>
      <c r="E2017" s="52">
        <v>1117.6694</v>
      </c>
      <c r="F2017" s="697">
        <v>0</v>
      </c>
      <c r="G2017" s="53">
        <f>E2017*F2017</f>
        <v>0</v>
      </c>
      <c r="AB2017" s="54">
        <v>1</v>
      </c>
      <c r="AC2017" s="54">
        <v>7</v>
      </c>
      <c r="BA2017" s="15">
        <v>0</v>
      </c>
    </row>
    <row r="2018" spans="1:7" ht="15">
      <c r="A2018" s="55"/>
      <c r="B2018" s="56"/>
      <c r="C2018" s="867" t="s">
        <v>1584</v>
      </c>
      <c r="D2018" s="868"/>
      <c r="E2018" s="57">
        <v>0</v>
      </c>
      <c r="F2018" s="58"/>
      <c r="G2018" s="59"/>
    </row>
    <row r="2019" spans="1:7" ht="15">
      <c r="A2019" s="55"/>
      <c r="B2019" s="56"/>
      <c r="C2019" s="867" t="s">
        <v>1585</v>
      </c>
      <c r="D2019" s="868"/>
      <c r="E2019" s="57">
        <v>0</v>
      </c>
      <c r="F2019" s="58"/>
      <c r="G2019" s="59"/>
    </row>
    <row r="2020" spans="1:7" ht="15">
      <c r="A2020" s="55"/>
      <c r="B2020" s="56"/>
      <c r="C2020" s="867" t="s">
        <v>1523</v>
      </c>
      <c r="D2020" s="868"/>
      <c r="E2020" s="57">
        <v>400.9653</v>
      </c>
      <c r="F2020" s="58"/>
      <c r="G2020" s="59"/>
    </row>
    <row r="2021" spans="1:7" ht="15">
      <c r="A2021" s="55"/>
      <c r="B2021" s="56"/>
      <c r="C2021" s="867" t="s">
        <v>1585</v>
      </c>
      <c r="D2021" s="868"/>
      <c r="E2021" s="57">
        <v>0</v>
      </c>
      <c r="F2021" s="58"/>
      <c r="G2021" s="59"/>
    </row>
    <row r="2022" spans="1:7" ht="15">
      <c r="A2022" s="55"/>
      <c r="B2022" s="56"/>
      <c r="C2022" s="867" t="s">
        <v>1586</v>
      </c>
      <c r="D2022" s="868"/>
      <c r="E2022" s="57">
        <v>48.5296</v>
      </c>
      <c r="F2022" s="58"/>
      <c r="G2022" s="59"/>
    </row>
    <row r="2023" spans="1:7" ht="15">
      <c r="A2023" s="55"/>
      <c r="B2023" s="56"/>
      <c r="C2023" s="867" t="s">
        <v>1587</v>
      </c>
      <c r="D2023" s="868"/>
      <c r="E2023" s="57">
        <v>0</v>
      </c>
      <c r="F2023" s="58"/>
      <c r="G2023" s="59"/>
    </row>
    <row r="2024" spans="1:7" ht="15">
      <c r="A2024" s="55"/>
      <c r="B2024" s="56"/>
      <c r="C2024" s="867" t="s">
        <v>1588</v>
      </c>
      <c r="D2024" s="868"/>
      <c r="E2024" s="57">
        <v>668.1745</v>
      </c>
      <c r="F2024" s="58"/>
      <c r="G2024" s="59"/>
    </row>
    <row r="2025" spans="1:104" ht="12.75" customHeight="1">
      <c r="A2025" s="753">
        <v>246</v>
      </c>
      <c r="B2025" s="754" t="s">
        <v>5693</v>
      </c>
      <c r="C2025" s="755" t="s">
        <v>5694</v>
      </c>
      <c r="D2025" s="756" t="s">
        <v>206</v>
      </c>
      <c r="E2025" s="757">
        <v>1341.2033</v>
      </c>
      <c r="F2025" s="697">
        <v>0</v>
      </c>
      <c r="G2025" s="758">
        <f>E2025*F2025</f>
        <v>0</v>
      </c>
      <c r="O2025" s="759">
        <v>2</v>
      </c>
      <c r="AA2025" s="15">
        <v>1</v>
      </c>
      <c r="AB2025" s="15">
        <v>7</v>
      </c>
      <c r="AC2025" s="15">
        <v>7</v>
      </c>
      <c r="AZ2025" s="15">
        <v>2</v>
      </c>
      <c r="BA2025" s="15">
        <f>IF(AZ2025=1,G2025,0)</f>
        <v>0</v>
      </c>
      <c r="BB2025" s="15">
        <f>IF(AZ2025=2,G2025,0)</f>
        <v>0</v>
      </c>
      <c r="BC2025" s="15">
        <f>IF(AZ2025=3,G2025,0)</f>
        <v>0</v>
      </c>
      <c r="BD2025" s="15">
        <f>IF(AZ2025=4,G2025,0)</f>
        <v>0</v>
      </c>
      <c r="BE2025" s="15">
        <f>IF(AZ2025=5,G2025,0)</f>
        <v>0</v>
      </c>
      <c r="CA2025" s="54">
        <v>1</v>
      </c>
      <c r="CB2025" s="54">
        <v>7</v>
      </c>
      <c r="CZ2025" s="15">
        <v>0</v>
      </c>
    </row>
    <row r="2026" spans="1:15" ht="12.75" customHeight="1">
      <c r="A2026" s="55"/>
      <c r="B2026" s="56"/>
      <c r="C2026" s="867" t="s">
        <v>5695</v>
      </c>
      <c r="D2026" s="906"/>
      <c r="E2026" s="57">
        <v>0</v>
      </c>
      <c r="F2026" s="58"/>
      <c r="G2026" s="760"/>
      <c r="M2026" s="761" t="s">
        <v>5695</v>
      </c>
      <c r="O2026" s="759"/>
    </row>
    <row r="2027" spans="1:15" ht="12.75" customHeight="1">
      <c r="A2027" s="55"/>
      <c r="B2027" s="56"/>
      <c r="C2027" s="867" t="s">
        <v>1595</v>
      </c>
      <c r="D2027" s="906"/>
      <c r="E2027" s="57">
        <v>481.1584</v>
      </c>
      <c r="F2027" s="58"/>
      <c r="G2027" s="760"/>
      <c r="M2027" s="761" t="s">
        <v>1595</v>
      </c>
      <c r="O2027" s="759"/>
    </row>
    <row r="2028" spans="1:15" ht="12.75" customHeight="1">
      <c r="A2028" s="55"/>
      <c r="B2028" s="56"/>
      <c r="C2028" s="867" t="s">
        <v>1596</v>
      </c>
      <c r="D2028" s="906"/>
      <c r="E2028" s="57">
        <v>58.2355</v>
      </c>
      <c r="F2028" s="58"/>
      <c r="G2028" s="760"/>
      <c r="M2028" s="761" t="s">
        <v>1596</v>
      </c>
      <c r="O2028" s="759"/>
    </row>
    <row r="2029" spans="1:15" ht="12.75" customHeight="1">
      <c r="A2029" s="55"/>
      <c r="B2029" s="56"/>
      <c r="C2029" s="867" t="s">
        <v>1597</v>
      </c>
      <c r="D2029" s="906"/>
      <c r="E2029" s="57">
        <v>801.8094</v>
      </c>
      <c r="F2029" s="58"/>
      <c r="G2029" s="760"/>
      <c r="M2029" s="761" t="s">
        <v>1597</v>
      </c>
      <c r="O2029" s="759"/>
    </row>
    <row r="2030" spans="1:53" ht="15">
      <c r="A2030" s="48" t="s">
        <v>5697</v>
      </c>
      <c r="B2030" s="49" t="s">
        <v>1589</v>
      </c>
      <c r="C2030" s="50" t="s">
        <v>1590</v>
      </c>
      <c r="D2030" s="51" t="s">
        <v>206</v>
      </c>
      <c r="E2030" s="52">
        <v>2247.23</v>
      </c>
      <c r="F2030" s="697">
        <v>0</v>
      </c>
      <c r="G2030" s="53">
        <f>E2030*F2030</f>
        <v>0</v>
      </c>
      <c r="AB2030" s="54">
        <v>1</v>
      </c>
      <c r="AC2030" s="54">
        <v>7</v>
      </c>
      <c r="BA2030" s="15">
        <v>1E-05</v>
      </c>
    </row>
    <row r="2031" spans="1:7" ht="15">
      <c r="A2031" s="55"/>
      <c r="B2031" s="56"/>
      <c r="C2031" s="867" t="s">
        <v>5696</v>
      </c>
      <c r="D2031" s="906"/>
      <c r="E2031" s="57">
        <v>0</v>
      </c>
      <c r="F2031" s="58"/>
      <c r="G2031" s="59"/>
    </row>
    <row r="2032" spans="1:7" ht="15">
      <c r="A2032" s="55"/>
      <c r="B2032" s="56"/>
      <c r="C2032" s="867" t="s">
        <v>1165</v>
      </c>
      <c r="D2032" s="906"/>
      <c r="E2032" s="57">
        <v>700.0084</v>
      </c>
      <c r="F2032" s="58"/>
      <c r="G2032" s="59"/>
    </row>
    <row r="2033" spans="1:7" ht="15">
      <c r="A2033" s="55"/>
      <c r="B2033" s="56"/>
      <c r="C2033" s="867" t="s">
        <v>1591</v>
      </c>
      <c r="D2033" s="906"/>
      <c r="E2033" s="57">
        <v>155.3191</v>
      </c>
      <c r="F2033" s="58"/>
      <c r="G2033" s="59"/>
    </row>
    <row r="2034" spans="1:7" ht="15">
      <c r="A2034" s="55"/>
      <c r="B2034" s="56"/>
      <c r="C2034" s="867" t="s">
        <v>1592</v>
      </c>
      <c r="D2034" s="906"/>
      <c r="E2034" s="57">
        <v>35.0025</v>
      </c>
      <c r="F2034" s="58"/>
      <c r="G2034" s="59"/>
    </row>
    <row r="2035" spans="1:7" ht="15">
      <c r="A2035" s="55"/>
      <c r="B2035" s="56"/>
      <c r="C2035" s="867" t="s">
        <v>1593</v>
      </c>
      <c r="D2035" s="906"/>
      <c r="E2035" s="57">
        <v>67.74</v>
      </c>
      <c r="F2035" s="58"/>
      <c r="G2035" s="59"/>
    </row>
    <row r="2036" spans="1:7" ht="15">
      <c r="A2036" s="55"/>
      <c r="B2036" s="56"/>
      <c r="C2036" s="867" t="s">
        <v>1594</v>
      </c>
      <c r="D2036" s="906"/>
      <c r="E2036" s="57">
        <v>135.41</v>
      </c>
      <c r="F2036" s="58"/>
      <c r="G2036" s="59"/>
    </row>
    <row r="2037" spans="1:7" ht="15">
      <c r="A2037" s="55"/>
      <c r="B2037" s="56"/>
      <c r="C2037" s="867" t="s">
        <v>1169</v>
      </c>
      <c r="D2037" s="906"/>
      <c r="E2037" s="57">
        <v>29.82</v>
      </c>
      <c r="F2037" s="58"/>
      <c r="G2037" s="59"/>
    </row>
    <row r="2038" spans="1:7" ht="15">
      <c r="A2038" s="55"/>
      <c r="B2038" s="56"/>
      <c r="C2038" s="867" t="s">
        <v>1540</v>
      </c>
      <c r="D2038" s="906"/>
      <c r="E2038" s="57">
        <v>1085.63</v>
      </c>
      <c r="F2038" s="58"/>
      <c r="G2038" s="59"/>
    </row>
    <row r="2039" spans="1:7" ht="15">
      <c r="A2039" s="55"/>
      <c r="B2039" s="56"/>
      <c r="C2039" s="867" t="s">
        <v>1170</v>
      </c>
      <c r="D2039" s="906"/>
      <c r="E2039" s="57">
        <v>18.1481</v>
      </c>
      <c r="F2039" s="58"/>
      <c r="G2039" s="59"/>
    </row>
    <row r="2040" spans="1:7" ht="15">
      <c r="A2040" s="55"/>
      <c r="B2040" s="56"/>
      <c r="C2040" s="867" t="s">
        <v>1148</v>
      </c>
      <c r="D2040" s="906"/>
      <c r="E2040" s="57">
        <v>20.15</v>
      </c>
      <c r="F2040" s="58"/>
      <c r="G2040" s="59"/>
    </row>
    <row r="2041" spans="1:53" ht="15">
      <c r="A2041" s="48">
        <v>247</v>
      </c>
      <c r="B2041" s="49" t="s">
        <v>1598</v>
      </c>
      <c r="C2041" s="50" t="s">
        <v>1599</v>
      </c>
      <c r="D2041" s="51" t="s">
        <v>75</v>
      </c>
      <c r="E2041" s="52">
        <v>32.6345</v>
      </c>
      <c r="F2041" s="697">
        <v>0</v>
      </c>
      <c r="G2041" s="53">
        <f>E2041*F2041</f>
        <v>0</v>
      </c>
      <c r="AB2041" s="54">
        <v>12</v>
      </c>
      <c r="AC2041" s="54">
        <v>0</v>
      </c>
      <c r="BA2041" s="15">
        <v>0.12</v>
      </c>
    </row>
    <row r="2042" spans="1:7" ht="15">
      <c r="A2042" s="55"/>
      <c r="B2042" s="56"/>
      <c r="C2042" s="867" t="s">
        <v>1600</v>
      </c>
      <c r="D2042" s="868"/>
      <c r="E2042" s="57">
        <v>0</v>
      </c>
      <c r="F2042" s="58"/>
      <c r="G2042" s="59"/>
    </row>
    <row r="2043" spans="1:7" ht="15">
      <c r="A2043" s="55"/>
      <c r="B2043" s="56"/>
      <c r="C2043" s="867" t="s">
        <v>1245</v>
      </c>
      <c r="D2043" s="868"/>
      <c r="E2043" s="57">
        <v>0</v>
      </c>
      <c r="F2043" s="58"/>
      <c r="G2043" s="59"/>
    </row>
    <row r="2044" spans="1:7" ht="15">
      <c r="A2044" s="55"/>
      <c r="B2044" s="56"/>
      <c r="C2044" s="867" t="s">
        <v>1601</v>
      </c>
      <c r="D2044" s="868"/>
      <c r="E2044" s="57">
        <v>25.7486</v>
      </c>
      <c r="F2044" s="58"/>
      <c r="G2044" s="59"/>
    </row>
    <row r="2045" spans="1:7" ht="15">
      <c r="A2045" s="55"/>
      <c r="B2045" s="56"/>
      <c r="C2045" s="867" t="s">
        <v>1602</v>
      </c>
      <c r="D2045" s="868"/>
      <c r="E2045" s="57">
        <v>6.8859</v>
      </c>
      <c r="F2045" s="58"/>
      <c r="G2045" s="59"/>
    </row>
    <row r="2046" spans="1:53" ht="22.5">
      <c r="A2046" s="48">
        <v>248</v>
      </c>
      <c r="B2046" s="49" t="s">
        <v>1603</v>
      </c>
      <c r="C2046" s="50" t="s">
        <v>1604</v>
      </c>
      <c r="D2046" s="51" t="s">
        <v>206</v>
      </c>
      <c r="E2046" s="52">
        <v>494.4444</v>
      </c>
      <c r="F2046" s="697">
        <v>0</v>
      </c>
      <c r="G2046" s="53">
        <f>E2046*F2046</f>
        <v>0</v>
      </c>
      <c r="AB2046" s="54">
        <v>12</v>
      </c>
      <c r="AC2046" s="54">
        <v>0</v>
      </c>
      <c r="BA2046" s="15">
        <v>0.0216</v>
      </c>
    </row>
    <row r="2047" spans="1:7" ht="15">
      <c r="A2047" s="55"/>
      <c r="B2047" s="56"/>
      <c r="C2047" s="867" t="s">
        <v>1526</v>
      </c>
      <c r="D2047" s="868"/>
      <c r="E2047" s="57">
        <v>0</v>
      </c>
      <c r="F2047" s="58"/>
      <c r="G2047" s="59"/>
    </row>
    <row r="2048" spans="1:7" ht="15">
      <c r="A2048" s="55"/>
      <c r="B2048" s="56"/>
      <c r="C2048" s="867" t="s">
        <v>1605</v>
      </c>
      <c r="D2048" s="868"/>
      <c r="E2048" s="57">
        <v>0</v>
      </c>
      <c r="F2048" s="58"/>
      <c r="G2048" s="59"/>
    </row>
    <row r="2049" spans="1:7" ht="15">
      <c r="A2049" s="55"/>
      <c r="B2049" s="56"/>
      <c r="C2049" s="867" t="s">
        <v>1606</v>
      </c>
      <c r="D2049" s="868"/>
      <c r="E2049" s="57">
        <v>441.0618</v>
      </c>
      <c r="F2049" s="58"/>
      <c r="G2049" s="59"/>
    </row>
    <row r="2050" spans="1:7" ht="15">
      <c r="A2050" s="55"/>
      <c r="B2050" s="56"/>
      <c r="C2050" s="867" t="s">
        <v>1607</v>
      </c>
      <c r="D2050" s="868"/>
      <c r="E2050" s="57">
        <v>53.3826</v>
      </c>
      <c r="F2050" s="58"/>
      <c r="G2050" s="59"/>
    </row>
    <row r="2051" spans="1:53" ht="22.5">
      <c r="A2051" s="48">
        <v>249</v>
      </c>
      <c r="B2051" s="49" t="s">
        <v>1608</v>
      </c>
      <c r="C2051" s="50" t="s">
        <v>1609</v>
      </c>
      <c r="D2051" s="51" t="s">
        <v>206</v>
      </c>
      <c r="E2051" s="52">
        <v>1964.4283</v>
      </c>
      <c r="F2051" s="697">
        <v>0</v>
      </c>
      <c r="G2051" s="53">
        <f>E2051*F2051</f>
        <v>0</v>
      </c>
      <c r="AB2051" s="54">
        <v>12</v>
      </c>
      <c r="AC2051" s="54">
        <v>0</v>
      </c>
      <c r="BA2051" s="15">
        <v>0.024</v>
      </c>
    </row>
    <row r="2052" spans="1:7" ht="15">
      <c r="A2052" s="55"/>
      <c r="B2052" s="56"/>
      <c r="C2052" s="867" t="s">
        <v>1526</v>
      </c>
      <c r="D2052" s="868"/>
      <c r="E2052" s="57">
        <v>0</v>
      </c>
      <c r="F2052" s="58"/>
      <c r="G2052" s="59"/>
    </row>
    <row r="2053" spans="1:7" ht="15">
      <c r="A2053" s="55"/>
      <c r="B2053" s="56"/>
      <c r="C2053" s="867" t="s">
        <v>1610</v>
      </c>
      <c r="D2053" s="868"/>
      <c r="E2053" s="57">
        <v>0</v>
      </c>
      <c r="F2053" s="58"/>
      <c r="G2053" s="59"/>
    </row>
    <row r="2054" spans="1:7" ht="15">
      <c r="A2054" s="55"/>
      <c r="B2054" s="56"/>
      <c r="C2054" s="867" t="s">
        <v>1606</v>
      </c>
      <c r="D2054" s="868"/>
      <c r="E2054" s="57">
        <v>441.0618</v>
      </c>
      <c r="F2054" s="58"/>
      <c r="G2054" s="59"/>
    </row>
    <row r="2055" spans="1:7" ht="15">
      <c r="A2055" s="55"/>
      <c r="B2055" s="56"/>
      <c r="C2055" s="867" t="s">
        <v>1611</v>
      </c>
      <c r="D2055" s="868"/>
      <c r="E2055" s="57">
        <v>53.3826</v>
      </c>
      <c r="F2055" s="58"/>
      <c r="G2055" s="59"/>
    </row>
    <row r="2056" spans="1:7" ht="15">
      <c r="A2056" s="55"/>
      <c r="B2056" s="56"/>
      <c r="C2056" s="867" t="s">
        <v>1612</v>
      </c>
      <c r="D2056" s="868"/>
      <c r="E2056" s="57">
        <v>0</v>
      </c>
      <c r="F2056" s="58"/>
      <c r="G2056" s="59"/>
    </row>
    <row r="2057" spans="1:7" ht="15">
      <c r="A2057" s="55"/>
      <c r="B2057" s="56"/>
      <c r="C2057" s="867" t="s">
        <v>1613</v>
      </c>
      <c r="D2057" s="868"/>
      <c r="E2057" s="57">
        <v>1469.9839</v>
      </c>
      <c r="F2057" s="58"/>
      <c r="G2057" s="59"/>
    </row>
    <row r="2058" spans="1:53" ht="22.5">
      <c r="A2058" s="48">
        <v>250</v>
      </c>
      <c r="B2058" s="49" t="s">
        <v>1614</v>
      </c>
      <c r="C2058" s="50" t="s">
        <v>1615</v>
      </c>
      <c r="D2058" s="51" t="s">
        <v>75</v>
      </c>
      <c r="E2058" s="52">
        <v>135.9065</v>
      </c>
      <c r="F2058" s="697">
        <v>0</v>
      </c>
      <c r="G2058" s="53">
        <f>E2058*F2058</f>
        <v>0</v>
      </c>
      <c r="AB2058" s="54">
        <v>12</v>
      </c>
      <c r="AC2058" s="54">
        <v>0</v>
      </c>
      <c r="BA2058" s="15">
        <v>0.12</v>
      </c>
    </row>
    <row r="2059" spans="1:7" ht="15">
      <c r="A2059" s="55"/>
      <c r="B2059" s="56"/>
      <c r="C2059" s="867" t="s">
        <v>1616</v>
      </c>
      <c r="D2059" s="868"/>
      <c r="E2059" s="57">
        <v>0</v>
      </c>
      <c r="F2059" s="58"/>
      <c r="G2059" s="59"/>
    </row>
    <row r="2060" spans="1:7" ht="15">
      <c r="A2060" s="55"/>
      <c r="B2060" s="56"/>
      <c r="C2060" s="867" t="s">
        <v>1617</v>
      </c>
      <c r="D2060" s="868"/>
      <c r="E2060" s="57">
        <v>0</v>
      </c>
      <c r="F2060" s="58"/>
      <c r="G2060" s="59"/>
    </row>
    <row r="2061" spans="1:7" ht="15">
      <c r="A2061" s="55"/>
      <c r="B2061" s="56"/>
      <c r="C2061" s="867" t="s">
        <v>1618</v>
      </c>
      <c r="D2061" s="868"/>
      <c r="E2061" s="57">
        <v>17.6425</v>
      </c>
      <c r="F2061" s="58"/>
      <c r="G2061" s="59"/>
    </row>
    <row r="2062" spans="1:7" ht="15">
      <c r="A2062" s="55"/>
      <c r="B2062" s="56"/>
      <c r="C2062" s="867" t="s">
        <v>1617</v>
      </c>
      <c r="D2062" s="868"/>
      <c r="E2062" s="57">
        <v>0</v>
      </c>
      <c r="F2062" s="58"/>
      <c r="G2062" s="59"/>
    </row>
    <row r="2063" spans="1:7" ht="15">
      <c r="A2063" s="55"/>
      <c r="B2063" s="56"/>
      <c r="C2063" s="867" t="s">
        <v>1619</v>
      </c>
      <c r="D2063" s="868"/>
      <c r="E2063" s="57">
        <v>2.1353</v>
      </c>
      <c r="F2063" s="58"/>
      <c r="G2063" s="59"/>
    </row>
    <row r="2064" spans="1:7" ht="15">
      <c r="A2064" s="55"/>
      <c r="B2064" s="56"/>
      <c r="C2064" s="867" t="s">
        <v>1620</v>
      </c>
      <c r="D2064" s="868"/>
      <c r="E2064" s="57">
        <v>0</v>
      </c>
      <c r="F2064" s="58"/>
      <c r="G2064" s="59"/>
    </row>
    <row r="2065" spans="1:7" ht="15">
      <c r="A2065" s="55"/>
      <c r="B2065" s="56"/>
      <c r="C2065" s="867" t="s">
        <v>1621</v>
      </c>
      <c r="D2065" s="868"/>
      <c r="E2065" s="57">
        <v>116.1287</v>
      </c>
      <c r="F2065" s="58"/>
      <c r="G2065" s="59"/>
    </row>
    <row r="2066" spans="1:104" ht="12.75" customHeight="1">
      <c r="A2066" s="753" t="s">
        <v>5702</v>
      </c>
      <c r="B2066" s="754" t="s">
        <v>5700</v>
      </c>
      <c r="C2066" s="755" t="s">
        <v>5701</v>
      </c>
      <c r="D2066" s="756" t="s">
        <v>206</v>
      </c>
      <c r="E2066" s="757">
        <v>147.64</v>
      </c>
      <c r="F2066" s="697">
        <v>0</v>
      </c>
      <c r="G2066" s="758">
        <f>E2066*F2066</f>
        <v>0</v>
      </c>
      <c r="O2066" s="759">
        <v>2</v>
      </c>
      <c r="AA2066" s="15">
        <v>12</v>
      </c>
      <c r="AB2066" s="15">
        <v>0</v>
      </c>
      <c r="AC2066" s="15">
        <v>517</v>
      </c>
      <c r="AZ2066" s="15">
        <v>2</v>
      </c>
      <c r="BA2066" s="15">
        <f>IF(AZ2066=1,G2066,0)</f>
        <v>0</v>
      </c>
      <c r="BB2066" s="15">
        <f>IF(AZ2066=2,G2066,0)</f>
        <v>0</v>
      </c>
      <c r="BC2066" s="15">
        <f>IF(AZ2066=3,G2066,0)</f>
        <v>0</v>
      </c>
      <c r="BD2066" s="15">
        <f>IF(AZ2066=4,G2066,0)</f>
        <v>0</v>
      </c>
      <c r="BE2066" s="15">
        <f>IF(AZ2066=5,G2066,0)</f>
        <v>0</v>
      </c>
      <c r="CA2066" s="54">
        <v>12</v>
      </c>
      <c r="CB2066" s="54">
        <v>0</v>
      </c>
      <c r="CZ2066" s="15">
        <v>0.00098</v>
      </c>
    </row>
    <row r="2067" spans="1:15" ht="12.75" customHeight="1">
      <c r="A2067" s="55"/>
      <c r="B2067" s="56"/>
      <c r="C2067" s="867" t="s">
        <v>2389</v>
      </c>
      <c r="D2067" s="906"/>
      <c r="E2067" s="57">
        <v>91.59</v>
      </c>
      <c r="F2067" s="58"/>
      <c r="G2067" s="760"/>
      <c r="M2067" s="761" t="s">
        <v>2389</v>
      </c>
      <c r="O2067" s="759"/>
    </row>
    <row r="2068" spans="1:15" ht="12.75" customHeight="1">
      <c r="A2068" s="55"/>
      <c r="B2068" s="56"/>
      <c r="C2068" s="867" t="s">
        <v>1168</v>
      </c>
      <c r="D2068" s="906"/>
      <c r="E2068" s="57">
        <v>56.05</v>
      </c>
      <c r="F2068" s="58"/>
      <c r="G2068" s="760"/>
      <c r="M2068" s="761" t="s">
        <v>1168</v>
      </c>
      <c r="O2068" s="759"/>
    </row>
    <row r="2069" spans="1:53" ht="15">
      <c r="A2069" s="849"/>
      <c r="B2069" s="850" t="s">
        <v>1622</v>
      </c>
      <c r="C2069" s="851" t="s">
        <v>1623</v>
      </c>
      <c r="D2069" s="852" t="s">
        <v>64</v>
      </c>
      <c r="E2069" s="853">
        <v>0</v>
      </c>
      <c r="F2069" s="853">
        <v>0</v>
      </c>
      <c r="G2069" s="53">
        <f>E2069*F2069</f>
        <v>0</v>
      </c>
      <c r="AB2069" s="54">
        <v>12</v>
      </c>
      <c r="AC2069" s="54">
        <v>0</v>
      </c>
      <c r="BA2069" s="15">
        <v>0</v>
      </c>
    </row>
    <row r="2070" spans="1:53" ht="15">
      <c r="A2070" s="854" t="s">
        <v>5777</v>
      </c>
      <c r="B2070" s="855">
        <v>71351</v>
      </c>
      <c r="C2070" s="856" t="s">
        <v>5778</v>
      </c>
      <c r="D2070" s="857" t="s">
        <v>206</v>
      </c>
      <c r="E2070" s="858">
        <v>653</v>
      </c>
      <c r="F2070" s="848">
        <v>0</v>
      </c>
      <c r="G2070" s="53">
        <f>E2070*F2070</f>
        <v>0</v>
      </c>
      <c r="AB2070" s="54">
        <v>3</v>
      </c>
      <c r="AC2070" s="54">
        <v>7</v>
      </c>
      <c r="BA2070" s="15">
        <v>0.035</v>
      </c>
    </row>
    <row r="2071" spans="1:7" ht="15">
      <c r="A2071" s="788"/>
      <c r="B2071" s="789"/>
      <c r="C2071" s="865" t="s">
        <v>5779</v>
      </c>
      <c r="D2071" s="866"/>
      <c r="E2071" s="790">
        <v>63</v>
      </c>
      <c r="F2071" s="58"/>
      <c r="G2071" s="59"/>
    </row>
    <row r="2072" spans="1:7" ht="15">
      <c r="A2072" s="788"/>
      <c r="B2072" s="789"/>
      <c r="C2072" s="865" t="s">
        <v>5780</v>
      </c>
      <c r="D2072" s="866"/>
      <c r="E2072" s="790">
        <v>46</v>
      </c>
      <c r="F2072" s="58"/>
      <c r="G2072" s="59"/>
    </row>
    <row r="2073" spans="1:7" ht="15">
      <c r="A2073" s="788"/>
      <c r="B2073" s="789"/>
      <c r="C2073" s="865" t="s">
        <v>5781</v>
      </c>
      <c r="D2073" s="866"/>
      <c r="E2073" s="790">
        <v>43</v>
      </c>
      <c r="F2073" s="58"/>
      <c r="G2073" s="59"/>
    </row>
    <row r="2074" spans="1:7" ht="15">
      <c r="A2074" s="788"/>
      <c r="B2074" s="789"/>
      <c r="C2074" s="865" t="s">
        <v>5782</v>
      </c>
      <c r="D2074" s="866"/>
      <c r="E2074" s="790">
        <v>88</v>
      </c>
      <c r="F2074" s="58"/>
      <c r="G2074" s="59"/>
    </row>
    <row r="2075" spans="1:7" ht="15">
      <c r="A2075" s="788"/>
      <c r="B2075" s="789"/>
      <c r="C2075" s="865" t="s">
        <v>5783</v>
      </c>
      <c r="D2075" s="866"/>
      <c r="E2075" s="790">
        <v>413</v>
      </c>
      <c r="F2075" s="58"/>
      <c r="G2075" s="59"/>
    </row>
    <row r="2076" spans="1:104" ht="12.75" customHeight="1">
      <c r="A2076" s="753">
        <v>251</v>
      </c>
      <c r="B2076" s="754" t="s">
        <v>5698</v>
      </c>
      <c r="C2076" s="755" t="s">
        <v>5699</v>
      </c>
      <c r="D2076" s="756" t="s">
        <v>206</v>
      </c>
      <c r="E2076" s="757">
        <v>1341.2033</v>
      </c>
      <c r="F2076" s="697">
        <v>0</v>
      </c>
      <c r="G2076" s="758">
        <f>E2076*F2076</f>
        <v>0</v>
      </c>
      <c r="O2076" s="759">
        <v>2</v>
      </c>
      <c r="AA2076" s="15">
        <v>3</v>
      </c>
      <c r="AB2076" s="15">
        <v>7</v>
      </c>
      <c r="AC2076" s="15">
        <v>28323188</v>
      </c>
      <c r="AZ2076" s="15">
        <v>2</v>
      </c>
      <c r="BA2076" s="15">
        <f>IF(AZ2076=1,G2076,0)</f>
        <v>0</v>
      </c>
      <c r="BB2076" s="15">
        <f>IF(AZ2076=2,G2076,0)</f>
        <v>0</v>
      </c>
      <c r="BC2076" s="15">
        <f>IF(AZ2076=3,G2076,0)</f>
        <v>0</v>
      </c>
      <c r="BD2076" s="15">
        <f>IF(AZ2076=4,G2076,0)</f>
        <v>0</v>
      </c>
      <c r="BE2076" s="15">
        <f>IF(AZ2076=5,G2076,0)</f>
        <v>0</v>
      </c>
      <c r="CA2076" s="54">
        <v>3</v>
      </c>
      <c r="CB2076" s="54">
        <v>7</v>
      </c>
      <c r="CZ2076" s="15">
        <v>0.0002</v>
      </c>
    </row>
    <row r="2077" spans="1:15" ht="12.75" customHeight="1">
      <c r="A2077" s="55"/>
      <c r="B2077" s="56"/>
      <c r="C2077" s="867" t="s">
        <v>5695</v>
      </c>
      <c r="D2077" s="906"/>
      <c r="E2077" s="57">
        <v>0</v>
      </c>
      <c r="F2077" s="58"/>
      <c r="G2077" s="760"/>
      <c r="M2077" s="761" t="s">
        <v>5695</v>
      </c>
      <c r="O2077" s="759"/>
    </row>
    <row r="2078" spans="1:15" ht="12.75" customHeight="1">
      <c r="A2078" s="55"/>
      <c r="B2078" s="56"/>
      <c r="C2078" s="867" t="s">
        <v>1595</v>
      </c>
      <c r="D2078" s="906"/>
      <c r="E2078" s="57">
        <v>481.1584</v>
      </c>
      <c r="F2078" s="58"/>
      <c r="G2078" s="760"/>
      <c r="M2078" s="761" t="s">
        <v>1595</v>
      </c>
      <c r="O2078" s="759"/>
    </row>
    <row r="2079" spans="1:15" ht="12.75" customHeight="1">
      <c r="A2079" s="55"/>
      <c r="B2079" s="56"/>
      <c r="C2079" s="867" t="s">
        <v>1596</v>
      </c>
      <c r="D2079" s="906"/>
      <c r="E2079" s="57">
        <v>58.2355</v>
      </c>
      <c r="F2079" s="58"/>
      <c r="G2079" s="760"/>
      <c r="M2079" s="761" t="s">
        <v>1596</v>
      </c>
      <c r="O2079" s="759"/>
    </row>
    <row r="2080" spans="1:15" ht="12.75" customHeight="1">
      <c r="A2080" s="55"/>
      <c r="B2080" s="56"/>
      <c r="C2080" s="867" t="s">
        <v>1597</v>
      </c>
      <c r="D2080" s="906"/>
      <c r="E2080" s="57">
        <v>801.8094</v>
      </c>
      <c r="F2080" s="58"/>
      <c r="G2080" s="760"/>
      <c r="M2080" s="761" t="s">
        <v>1597</v>
      </c>
      <c r="O2080" s="759"/>
    </row>
    <row r="2081" spans="1:53" ht="15">
      <c r="A2081" s="48">
        <v>252</v>
      </c>
      <c r="B2081" s="49" t="s">
        <v>1624</v>
      </c>
      <c r="C2081" s="50" t="s">
        <v>1625</v>
      </c>
      <c r="D2081" s="51" t="s">
        <v>75</v>
      </c>
      <c r="E2081" s="52">
        <v>139.5353</v>
      </c>
      <c r="F2081" s="697">
        <v>0</v>
      </c>
      <c r="G2081" s="53">
        <f>E2081*F2081</f>
        <v>0</v>
      </c>
      <c r="AB2081" s="54">
        <v>3</v>
      </c>
      <c r="AC2081" s="54">
        <v>7</v>
      </c>
      <c r="BA2081" s="15">
        <v>0.035</v>
      </c>
    </row>
    <row r="2082" spans="1:7" ht="15">
      <c r="A2082" s="55"/>
      <c r="B2082" s="56"/>
      <c r="C2082" s="867" t="s">
        <v>1626</v>
      </c>
      <c r="D2082" s="868"/>
      <c r="E2082" s="57">
        <v>0</v>
      </c>
      <c r="F2082" s="58"/>
      <c r="G2082" s="59"/>
    </row>
    <row r="2083" spans="1:7" ht="15">
      <c r="A2083" s="55"/>
      <c r="B2083" s="56"/>
      <c r="C2083" s="867" t="s">
        <v>1627</v>
      </c>
      <c r="D2083" s="868"/>
      <c r="E2083" s="57">
        <v>3.8143</v>
      </c>
      <c r="F2083" s="58"/>
      <c r="G2083" s="59"/>
    </row>
    <row r="2084" spans="1:7" ht="15">
      <c r="A2084" s="55"/>
      <c r="B2084" s="56"/>
      <c r="C2084" s="867" t="s">
        <v>1628</v>
      </c>
      <c r="D2084" s="868"/>
      <c r="E2084" s="57">
        <v>0</v>
      </c>
      <c r="F2084" s="58"/>
      <c r="G2084" s="59"/>
    </row>
    <row r="2085" spans="1:7" ht="15">
      <c r="A2085" s="55"/>
      <c r="B2085" s="56"/>
      <c r="C2085" s="867" t="s">
        <v>1629</v>
      </c>
      <c r="D2085" s="868"/>
      <c r="E2085" s="57">
        <v>1.1447</v>
      </c>
      <c r="F2085" s="58"/>
      <c r="G2085" s="59"/>
    </row>
    <row r="2086" spans="1:7" ht="15">
      <c r="A2086" s="55"/>
      <c r="B2086" s="56"/>
      <c r="C2086" s="867" t="s">
        <v>1550</v>
      </c>
      <c r="D2086" s="868"/>
      <c r="E2086" s="57">
        <v>0</v>
      </c>
      <c r="F2086" s="58"/>
      <c r="G2086" s="59"/>
    </row>
    <row r="2087" spans="1:7" ht="15">
      <c r="A2087" s="55"/>
      <c r="B2087" s="56"/>
      <c r="C2087" s="867" t="s">
        <v>1630</v>
      </c>
      <c r="D2087" s="868"/>
      <c r="E2087" s="57">
        <v>16.8788</v>
      </c>
      <c r="F2087" s="58"/>
      <c r="G2087" s="59"/>
    </row>
    <row r="2088" spans="1:7" ht="15">
      <c r="A2088" s="55"/>
      <c r="B2088" s="56"/>
      <c r="C2088" s="867" t="s">
        <v>1631</v>
      </c>
      <c r="D2088" s="868"/>
      <c r="E2088" s="57">
        <v>117.6974</v>
      </c>
      <c r="F2088" s="58"/>
      <c r="G2088" s="59"/>
    </row>
    <row r="2089" spans="1:53" ht="15">
      <c r="A2089" s="48">
        <v>253</v>
      </c>
      <c r="B2089" s="776" t="s">
        <v>5715</v>
      </c>
      <c r="C2089" s="777" t="s">
        <v>5716</v>
      </c>
      <c r="D2089" s="51" t="s">
        <v>75</v>
      </c>
      <c r="E2089" s="52">
        <v>310.7204</v>
      </c>
      <c r="F2089" s="697">
        <v>0</v>
      </c>
      <c r="G2089" s="53">
        <f>E2089*F2089</f>
        <v>0</v>
      </c>
      <c r="AB2089" s="54">
        <v>3</v>
      </c>
      <c r="AC2089" s="54">
        <v>7</v>
      </c>
      <c r="BA2089" s="15">
        <v>0.025</v>
      </c>
    </row>
    <row r="2090" spans="1:7" ht="15">
      <c r="A2090" s="55"/>
      <c r="B2090" s="56"/>
      <c r="C2090" s="865" t="s">
        <v>5785</v>
      </c>
      <c r="D2090" s="866"/>
      <c r="E2090" s="57">
        <v>0</v>
      </c>
      <c r="F2090" s="58"/>
      <c r="G2090" s="59"/>
    </row>
    <row r="2091" spans="1:7" ht="15">
      <c r="A2091" s="55"/>
      <c r="B2091" s="56"/>
      <c r="C2091" s="867" t="s">
        <v>1632</v>
      </c>
      <c r="D2091" s="868"/>
      <c r="E2091" s="57">
        <v>0</v>
      </c>
      <c r="F2091" s="58"/>
      <c r="G2091" s="59"/>
    </row>
    <row r="2092" spans="1:7" ht="15">
      <c r="A2092" s="55"/>
      <c r="B2092" s="56"/>
      <c r="C2092" s="867" t="s">
        <v>1633</v>
      </c>
      <c r="D2092" s="868"/>
      <c r="E2092" s="57">
        <v>200.2024</v>
      </c>
      <c r="F2092" s="58"/>
      <c r="G2092" s="59"/>
    </row>
    <row r="2093" spans="1:7" ht="15">
      <c r="A2093" s="55"/>
      <c r="B2093" s="56"/>
      <c r="C2093" s="867" t="s">
        <v>1634</v>
      </c>
      <c r="D2093" s="868"/>
      <c r="E2093" s="57">
        <v>34.1702</v>
      </c>
      <c r="F2093" s="58"/>
      <c r="G2093" s="59"/>
    </row>
    <row r="2094" spans="1:7" ht="15">
      <c r="A2094" s="55"/>
      <c r="B2094" s="56"/>
      <c r="C2094" s="867" t="s">
        <v>1635</v>
      </c>
      <c r="D2094" s="868"/>
      <c r="E2094" s="57">
        <v>10.0107</v>
      </c>
      <c r="F2094" s="58"/>
      <c r="G2094" s="59"/>
    </row>
    <row r="2095" spans="1:7" ht="15">
      <c r="A2095" s="55"/>
      <c r="B2095" s="56"/>
      <c r="C2095" s="867" t="s">
        <v>1636</v>
      </c>
      <c r="D2095" s="868"/>
      <c r="E2095" s="57">
        <v>28.2097</v>
      </c>
      <c r="F2095" s="58"/>
      <c r="G2095" s="59"/>
    </row>
    <row r="2096" spans="1:7" ht="15">
      <c r="A2096" s="55"/>
      <c r="B2096" s="56"/>
      <c r="C2096" s="867" t="s">
        <v>1637</v>
      </c>
      <c r="D2096" s="868"/>
      <c r="E2096" s="57">
        <v>17.2634</v>
      </c>
      <c r="F2096" s="58"/>
      <c r="G2096" s="59"/>
    </row>
    <row r="2097" spans="1:7" ht="15">
      <c r="A2097" s="55"/>
      <c r="B2097" s="56"/>
      <c r="C2097" s="867" t="s">
        <v>1638</v>
      </c>
      <c r="D2097" s="868"/>
      <c r="E2097" s="57">
        <v>20.8639</v>
      </c>
      <c r="F2097" s="58"/>
      <c r="G2097" s="59"/>
    </row>
    <row r="2098" spans="1:53" ht="15">
      <c r="A2098" s="48">
        <v>254</v>
      </c>
      <c r="B2098" s="49" t="s">
        <v>1639</v>
      </c>
      <c r="C2098" s="50" t="s">
        <v>1640</v>
      </c>
      <c r="D2098" s="51" t="s">
        <v>549</v>
      </c>
      <c r="E2098" s="52">
        <v>4122.0966</v>
      </c>
      <c r="F2098" s="697">
        <v>0</v>
      </c>
      <c r="G2098" s="53">
        <f>E2098*F2098</f>
        <v>0</v>
      </c>
      <c r="AB2098" s="54">
        <v>3</v>
      </c>
      <c r="AC2098" s="54">
        <v>7</v>
      </c>
      <c r="BA2098" s="15">
        <v>0</v>
      </c>
    </row>
    <row r="2099" spans="1:7" ht="15">
      <c r="A2099" s="55"/>
      <c r="B2099" s="56"/>
      <c r="C2099" s="867" t="s">
        <v>1641</v>
      </c>
      <c r="D2099" s="868"/>
      <c r="E2099" s="57">
        <v>0</v>
      </c>
      <c r="F2099" s="58"/>
      <c r="G2099" s="59"/>
    </row>
    <row r="2100" spans="1:7" ht="15">
      <c r="A2100" s="55"/>
      <c r="B2100" s="56"/>
      <c r="C2100" s="867" t="s">
        <v>1642</v>
      </c>
      <c r="D2100" s="868"/>
      <c r="E2100" s="57">
        <v>4122.0966</v>
      </c>
      <c r="F2100" s="58"/>
      <c r="G2100" s="59"/>
    </row>
    <row r="2101" spans="1:53" ht="15">
      <c r="A2101" s="48">
        <v>255</v>
      </c>
      <c r="B2101" s="49" t="s">
        <v>1643</v>
      </c>
      <c r="C2101" s="50" t="s">
        <v>1644</v>
      </c>
      <c r="D2101" s="51" t="s">
        <v>1645</v>
      </c>
      <c r="E2101" s="52">
        <v>9017.0863</v>
      </c>
      <c r="F2101" s="697">
        <v>0</v>
      </c>
      <c r="G2101" s="53">
        <f>E2101*F2101</f>
        <v>0</v>
      </c>
      <c r="AB2101" s="54">
        <v>3</v>
      </c>
      <c r="AC2101" s="54">
        <v>7</v>
      </c>
      <c r="BA2101" s="15">
        <v>0.001</v>
      </c>
    </row>
    <row r="2102" spans="1:7" ht="15">
      <c r="A2102" s="55"/>
      <c r="B2102" s="56"/>
      <c r="C2102" s="867" t="s">
        <v>1641</v>
      </c>
      <c r="D2102" s="868"/>
      <c r="E2102" s="57">
        <v>0</v>
      </c>
      <c r="F2102" s="58"/>
      <c r="G2102" s="59"/>
    </row>
    <row r="2103" spans="1:7" ht="15">
      <c r="A2103" s="55"/>
      <c r="B2103" s="56"/>
      <c r="C2103" s="867" t="s">
        <v>1646</v>
      </c>
      <c r="D2103" s="868"/>
      <c r="E2103" s="57">
        <v>9017.0863</v>
      </c>
      <c r="F2103" s="58"/>
      <c r="G2103" s="59"/>
    </row>
    <row r="2104" spans="1:53" ht="15">
      <c r="A2104" s="48">
        <v>256</v>
      </c>
      <c r="B2104" s="49" t="s">
        <v>1647</v>
      </c>
      <c r="C2104" s="50" t="s">
        <v>1648</v>
      </c>
      <c r="D2104" s="51" t="s">
        <v>206</v>
      </c>
      <c r="E2104" s="52">
        <v>755.7177</v>
      </c>
      <c r="F2104" s="697">
        <v>0</v>
      </c>
      <c r="G2104" s="53">
        <f>E2104*F2104</f>
        <v>0</v>
      </c>
      <c r="AB2104" s="54">
        <v>3</v>
      </c>
      <c r="AC2104" s="54">
        <v>7</v>
      </c>
      <c r="BA2104" s="15">
        <v>0.01</v>
      </c>
    </row>
    <row r="2105" spans="1:7" ht="15">
      <c r="A2105" s="55"/>
      <c r="B2105" s="56"/>
      <c r="C2105" s="867" t="s">
        <v>1641</v>
      </c>
      <c r="D2105" s="868"/>
      <c r="E2105" s="57">
        <v>0</v>
      </c>
      <c r="F2105" s="58"/>
      <c r="G2105" s="59"/>
    </row>
    <row r="2106" spans="1:7" ht="15">
      <c r="A2106" s="55"/>
      <c r="B2106" s="56"/>
      <c r="C2106" s="867" t="s">
        <v>1649</v>
      </c>
      <c r="D2106" s="868"/>
      <c r="E2106" s="57">
        <v>755.7177</v>
      </c>
      <c r="F2106" s="58"/>
      <c r="G2106" s="59"/>
    </row>
    <row r="2107" spans="1:53" ht="15">
      <c r="A2107" s="48">
        <v>257</v>
      </c>
      <c r="B2107" s="49" t="s">
        <v>1650</v>
      </c>
      <c r="C2107" s="50" t="s">
        <v>1651</v>
      </c>
      <c r="D2107" s="51" t="s">
        <v>206</v>
      </c>
      <c r="E2107" s="52">
        <v>86.8177</v>
      </c>
      <c r="F2107" s="697">
        <v>0</v>
      </c>
      <c r="G2107" s="53">
        <f>E2107*F2107</f>
        <v>0</v>
      </c>
      <c r="AB2107" s="54">
        <v>3</v>
      </c>
      <c r="AC2107" s="54">
        <v>7</v>
      </c>
      <c r="BA2107" s="15">
        <v>0.004</v>
      </c>
    </row>
    <row r="2108" spans="1:7" ht="15">
      <c r="A2108" s="55"/>
      <c r="B2108" s="56"/>
      <c r="C2108" s="867" t="s">
        <v>1652</v>
      </c>
      <c r="D2108" s="868"/>
      <c r="E2108" s="57">
        <v>86.8177</v>
      </c>
      <c r="F2108" s="58"/>
      <c r="G2108" s="59"/>
    </row>
    <row r="2109" spans="1:53" ht="15">
      <c r="A2109" s="48">
        <v>258</v>
      </c>
      <c r="B2109" s="49" t="s">
        <v>1653</v>
      </c>
      <c r="C2109" s="50" t="s">
        <v>1654</v>
      </c>
      <c r="D2109" s="51" t="s">
        <v>206</v>
      </c>
      <c r="E2109" s="52">
        <v>86.8177</v>
      </c>
      <c r="F2109" s="697">
        <v>0</v>
      </c>
      <c r="G2109" s="53">
        <f>E2109*F2109</f>
        <v>0</v>
      </c>
      <c r="AB2109" s="54">
        <v>3</v>
      </c>
      <c r="AC2109" s="54">
        <v>7</v>
      </c>
      <c r="BA2109" s="15">
        <v>0.008</v>
      </c>
    </row>
    <row r="2110" spans="1:7" ht="15">
      <c r="A2110" s="55"/>
      <c r="B2110" s="56"/>
      <c r="C2110" s="867" t="s">
        <v>1655</v>
      </c>
      <c r="D2110" s="868"/>
      <c r="E2110" s="57">
        <v>86.8177</v>
      </c>
      <c r="F2110" s="58"/>
      <c r="G2110" s="59"/>
    </row>
    <row r="2111" spans="1:53" ht="15">
      <c r="A2111" s="48">
        <v>259</v>
      </c>
      <c r="B2111" s="776" t="s">
        <v>5718</v>
      </c>
      <c r="C2111" s="777" t="s">
        <v>5717</v>
      </c>
      <c r="D2111" s="51" t="s">
        <v>206</v>
      </c>
      <c r="E2111" s="52">
        <v>2836.1478</v>
      </c>
      <c r="F2111" s="697">
        <v>0</v>
      </c>
      <c r="G2111" s="53">
        <f>E2111*F2111</f>
        <v>0</v>
      </c>
      <c r="AB2111" s="54">
        <v>3</v>
      </c>
      <c r="AC2111" s="54">
        <v>7</v>
      </c>
      <c r="BA2111" s="15">
        <v>0.0045</v>
      </c>
    </row>
    <row r="2112" spans="1:7" ht="15">
      <c r="A2112" s="55"/>
      <c r="B2112" s="56"/>
      <c r="C2112" s="867" t="s">
        <v>1632</v>
      </c>
      <c r="D2112" s="868"/>
      <c r="E2112" s="57">
        <v>0</v>
      </c>
      <c r="F2112" s="58"/>
      <c r="G2112" s="59"/>
    </row>
    <row r="2113" spans="1:7" ht="24.95" customHeight="1">
      <c r="A2113" s="55"/>
      <c r="B2113" s="56"/>
      <c r="C2113" s="865" t="s">
        <v>5786</v>
      </c>
      <c r="D2113" s="866"/>
      <c r="E2113" s="57">
        <v>2836.1478</v>
      </c>
      <c r="F2113" s="58"/>
      <c r="G2113" s="59"/>
    </row>
    <row r="2114" spans="1:53" ht="15">
      <c r="A2114" s="48">
        <v>260</v>
      </c>
      <c r="B2114" s="49" t="s">
        <v>1656</v>
      </c>
      <c r="C2114" s="50" t="s">
        <v>1657</v>
      </c>
      <c r="D2114" s="51" t="s">
        <v>226</v>
      </c>
      <c r="E2114" s="52">
        <v>130.84</v>
      </c>
      <c r="F2114" s="697">
        <v>0</v>
      </c>
      <c r="G2114" s="53">
        <f>E2114*F2114</f>
        <v>0</v>
      </c>
      <c r="AB2114" s="54">
        <v>7</v>
      </c>
      <c r="AC2114" s="54">
        <v>1001</v>
      </c>
      <c r="BA2114" s="15">
        <v>0</v>
      </c>
    </row>
    <row r="2115" spans="1:7" ht="15">
      <c r="A2115" s="34"/>
      <c r="B2115" s="35" t="s">
        <v>19</v>
      </c>
      <c r="C2115" s="36" t="str">
        <f>CONCATENATE(B1946," ",C1946)</f>
        <v>713 Izolace tepelné</v>
      </c>
      <c r="D2115" s="37"/>
      <c r="E2115" s="38"/>
      <c r="F2115" s="39"/>
      <c r="G2115" s="40">
        <f>SUM(G1946:G2114)</f>
        <v>0</v>
      </c>
    </row>
    <row r="2116" spans="1:7" ht="15">
      <c r="A2116" s="41" t="s">
        <v>21</v>
      </c>
      <c r="B2116" s="42" t="s">
        <v>1658</v>
      </c>
      <c r="C2116" s="43" t="s">
        <v>1659</v>
      </c>
      <c r="D2116" s="44"/>
      <c r="E2116" s="45"/>
      <c r="F2116" s="45"/>
      <c r="G2116" s="46"/>
    </row>
    <row r="2117" spans="1:53" ht="15">
      <c r="A2117" s="48">
        <v>261</v>
      </c>
      <c r="B2117" s="49" t="s">
        <v>1658</v>
      </c>
      <c r="C2117" s="50" t="s">
        <v>1660</v>
      </c>
      <c r="D2117" s="51" t="s">
        <v>64</v>
      </c>
      <c r="E2117" s="52">
        <v>1</v>
      </c>
      <c r="F2117" s="700">
        <f>celkem_zti!$F$8</f>
        <v>0</v>
      </c>
      <c r="G2117" s="53">
        <f>E2117*F2117</f>
        <v>0</v>
      </c>
      <c r="AB2117" s="54">
        <v>12</v>
      </c>
      <c r="AC2117" s="54">
        <v>0</v>
      </c>
      <c r="BA2117" s="15">
        <v>0</v>
      </c>
    </row>
    <row r="2118" spans="1:7" ht="15">
      <c r="A2118" s="55"/>
      <c r="B2118" s="56"/>
      <c r="C2118" s="867" t="s">
        <v>1661</v>
      </c>
      <c r="D2118" s="868"/>
      <c r="E2118" s="57">
        <v>1</v>
      </c>
      <c r="F2118" s="58"/>
      <c r="G2118" s="59"/>
    </row>
    <row r="2119" spans="1:7" ht="15">
      <c r="A2119" s="34"/>
      <c r="B2119" s="35" t="s">
        <v>19</v>
      </c>
      <c r="C2119" s="36" t="str">
        <f>CONCATENATE(B2116," ",C2116)</f>
        <v>720 Zdravotechnická instalace</v>
      </c>
      <c r="D2119" s="37"/>
      <c r="E2119" s="38"/>
      <c r="F2119" s="39"/>
      <c r="G2119" s="40">
        <f>SUM(G2116:G2118)</f>
        <v>0</v>
      </c>
    </row>
    <row r="2120" spans="1:7" ht="15">
      <c r="A2120" s="41" t="s">
        <v>21</v>
      </c>
      <c r="B2120" s="42" t="s">
        <v>1662</v>
      </c>
      <c r="C2120" s="43" t="s">
        <v>1663</v>
      </c>
      <c r="D2120" s="44"/>
      <c r="E2120" s="45"/>
      <c r="F2120" s="45"/>
      <c r="G2120" s="46"/>
    </row>
    <row r="2121" spans="1:53" ht="15">
      <c r="A2121" s="48">
        <v>262</v>
      </c>
      <c r="B2121" s="49" t="s">
        <v>1664</v>
      </c>
      <c r="C2121" s="50" t="s">
        <v>1665</v>
      </c>
      <c r="D2121" s="51" t="s">
        <v>549</v>
      </c>
      <c r="E2121" s="52">
        <v>4</v>
      </c>
      <c r="F2121" s="697">
        <v>0</v>
      </c>
      <c r="G2121" s="53">
        <f>E2121*F2121</f>
        <v>0</v>
      </c>
      <c r="AB2121" s="54">
        <v>2</v>
      </c>
      <c r="AC2121" s="54">
        <v>7</v>
      </c>
      <c r="BA2121" s="15">
        <v>0.00439</v>
      </c>
    </row>
    <row r="2122" spans="1:7" ht="15">
      <c r="A2122" s="55"/>
      <c r="B2122" s="56"/>
      <c r="C2122" s="867" t="s">
        <v>665</v>
      </c>
      <c r="D2122" s="868"/>
      <c r="E2122" s="57">
        <v>0</v>
      </c>
      <c r="F2122" s="58"/>
      <c r="G2122" s="59"/>
    </row>
    <row r="2123" spans="1:7" ht="15">
      <c r="A2123" s="55"/>
      <c r="B2123" s="56"/>
      <c r="C2123" s="867" t="s">
        <v>1666</v>
      </c>
      <c r="D2123" s="868"/>
      <c r="E2123" s="57">
        <v>4</v>
      </c>
      <c r="F2123" s="58"/>
      <c r="G2123" s="59"/>
    </row>
    <row r="2124" spans="1:53" ht="22.5">
      <c r="A2124" s="48">
        <v>263</v>
      </c>
      <c r="B2124" s="49" t="s">
        <v>1667</v>
      </c>
      <c r="C2124" s="50" t="s">
        <v>1668</v>
      </c>
      <c r="D2124" s="51" t="s">
        <v>549</v>
      </c>
      <c r="E2124" s="52">
        <v>4</v>
      </c>
      <c r="F2124" s="697">
        <v>0</v>
      </c>
      <c r="G2124" s="53">
        <f>E2124*F2124</f>
        <v>0</v>
      </c>
      <c r="AB2124" s="54">
        <v>12</v>
      </c>
      <c r="AC2124" s="54">
        <v>0</v>
      </c>
      <c r="BA2124" s="15">
        <v>0.005</v>
      </c>
    </row>
    <row r="2125" spans="1:7" ht="15">
      <c r="A2125" s="55"/>
      <c r="B2125" s="56"/>
      <c r="C2125" s="867" t="s">
        <v>665</v>
      </c>
      <c r="D2125" s="868"/>
      <c r="E2125" s="57">
        <v>0</v>
      </c>
      <c r="F2125" s="58"/>
      <c r="G2125" s="59"/>
    </row>
    <row r="2126" spans="1:7" ht="15">
      <c r="A2126" s="55"/>
      <c r="B2126" s="56"/>
      <c r="C2126" s="867" t="s">
        <v>1666</v>
      </c>
      <c r="D2126" s="868"/>
      <c r="E2126" s="57">
        <v>4</v>
      </c>
      <c r="F2126" s="58"/>
      <c r="G2126" s="59"/>
    </row>
    <row r="2127" spans="1:53" ht="15">
      <c r="A2127" s="48">
        <v>264</v>
      </c>
      <c r="B2127" s="49" t="s">
        <v>1669</v>
      </c>
      <c r="C2127" s="50" t="s">
        <v>1670</v>
      </c>
      <c r="D2127" s="51" t="s">
        <v>226</v>
      </c>
      <c r="E2127" s="52">
        <v>0.02</v>
      </c>
      <c r="F2127" s="697">
        <v>0</v>
      </c>
      <c r="G2127" s="53">
        <f>E2127*F2127</f>
        <v>0</v>
      </c>
      <c r="AB2127" s="54">
        <v>7</v>
      </c>
      <c r="AC2127" s="54">
        <v>1001</v>
      </c>
      <c r="BA2127" s="15">
        <v>0</v>
      </c>
    </row>
    <row r="2128" spans="1:7" ht="15">
      <c r="A2128" s="34"/>
      <c r="B2128" s="35" t="s">
        <v>19</v>
      </c>
      <c r="C2128" s="36" t="str">
        <f>CONCATENATE(B2120," ",C2120)</f>
        <v>725 Zařizovací předměty</v>
      </c>
      <c r="D2128" s="37"/>
      <c r="E2128" s="38"/>
      <c r="F2128" s="39"/>
      <c r="G2128" s="40">
        <f>SUM(G2120:G2127)</f>
        <v>0</v>
      </c>
    </row>
    <row r="2129" spans="1:7" ht="15">
      <c r="A2129" s="41" t="s">
        <v>21</v>
      </c>
      <c r="B2129" s="42" t="s">
        <v>1671</v>
      </c>
      <c r="C2129" s="43" t="s">
        <v>1672</v>
      </c>
      <c r="D2129" s="44"/>
      <c r="E2129" s="45"/>
      <c r="F2129" s="45"/>
      <c r="G2129" s="46"/>
    </row>
    <row r="2130" spans="1:53" ht="15">
      <c r="A2130" s="48">
        <v>265</v>
      </c>
      <c r="B2130" s="49" t="s">
        <v>1671</v>
      </c>
      <c r="C2130" s="50" t="s">
        <v>1673</v>
      </c>
      <c r="D2130" s="51" t="s">
        <v>64</v>
      </c>
      <c r="E2130" s="52">
        <v>1</v>
      </c>
      <c r="F2130" s="700">
        <f>ut!$I$157</f>
        <v>0</v>
      </c>
      <c r="G2130" s="53">
        <f>E2130*F2130</f>
        <v>0</v>
      </c>
      <c r="AB2130" s="54">
        <v>12</v>
      </c>
      <c r="AC2130" s="54">
        <v>0</v>
      </c>
      <c r="BA2130" s="15">
        <v>0</v>
      </c>
    </row>
    <row r="2131" spans="1:7" ht="15">
      <c r="A2131" s="55"/>
      <c r="B2131" s="56"/>
      <c r="C2131" s="867" t="s">
        <v>1661</v>
      </c>
      <c r="D2131" s="868"/>
      <c r="E2131" s="57">
        <v>1</v>
      </c>
      <c r="F2131" s="58"/>
      <c r="G2131" s="59"/>
    </row>
    <row r="2132" spans="1:7" ht="15">
      <c r="A2132" s="34"/>
      <c r="B2132" s="35" t="s">
        <v>19</v>
      </c>
      <c r="C2132" s="36" t="str">
        <f>CONCATENATE(B2129," ",C2129)</f>
        <v>730 Ústřední vytápění</v>
      </c>
      <c r="D2132" s="37"/>
      <c r="E2132" s="38"/>
      <c r="F2132" s="39"/>
      <c r="G2132" s="40">
        <f>SUM(G2129:G2131)</f>
        <v>0</v>
      </c>
    </row>
    <row r="2133" spans="1:7" ht="15">
      <c r="A2133" s="41" t="s">
        <v>21</v>
      </c>
      <c r="B2133" s="42" t="s">
        <v>1674</v>
      </c>
      <c r="C2133" s="43" t="s">
        <v>1675</v>
      </c>
      <c r="D2133" s="44"/>
      <c r="E2133" s="45"/>
      <c r="F2133" s="45"/>
      <c r="G2133" s="46"/>
    </row>
    <row r="2134" spans="1:53" ht="15">
      <c r="A2134" s="48">
        <v>266</v>
      </c>
      <c r="B2134" s="49" t="s">
        <v>1676</v>
      </c>
      <c r="C2134" s="50" t="s">
        <v>1677</v>
      </c>
      <c r="D2134" s="51" t="s">
        <v>694</v>
      </c>
      <c r="E2134" s="52">
        <v>1542.13</v>
      </c>
      <c r="F2134" s="697">
        <v>0</v>
      </c>
      <c r="G2134" s="53">
        <f>E2134*F2134</f>
        <v>0</v>
      </c>
      <c r="AB2134" s="54">
        <v>1</v>
      </c>
      <c r="AC2134" s="54">
        <v>7</v>
      </c>
      <c r="BA2134" s="15">
        <v>0.0002</v>
      </c>
    </row>
    <row r="2135" spans="1:7" ht="15">
      <c r="A2135" s="55"/>
      <c r="B2135" s="56"/>
      <c r="C2135" s="867" t="s">
        <v>1245</v>
      </c>
      <c r="D2135" s="868"/>
      <c r="E2135" s="57">
        <v>0</v>
      </c>
      <c r="F2135" s="58"/>
      <c r="G2135" s="59"/>
    </row>
    <row r="2136" spans="1:7" ht="15">
      <c r="A2136" s="55"/>
      <c r="B2136" s="56"/>
      <c r="C2136" s="867" t="s">
        <v>1678</v>
      </c>
      <c r="D2136" s="868"/>
      <c r="E2136" s="57">
        <v>98.09</v>
      </c>
      <c r="F2136" s="58"/>
      <c r="G2136" s="59"/>
    </row>
    <row r="2137" spans="1:7" ht="15">
      <c r="A2137" s="55"/>
      <c r="B2137" s="56"/>
      <c r="C2137" s="867" t="s">
        <v>1679</v>
      </c>
      <c r="D2137" s="868"/>
      <c r="E2137" s="57">
        <v>196.18</v>
      </c>
      <c r="F2137" s="58"/>
      <c r="G2137" s="59"/>
    </row>
    <row r="2138" spans="1:7" ht="15">
      <c r="A2138" s="55"/>
      <c r="B2138" s="56"/>
      <c r="C2138" s="867" t="s">
        <v>1680</v>
      </c>
      <c r="D2138" s="868"/>
      <c r="E2138" s="57">
        <v>26.46</v>
      </c>
      <c r="F2138" s="58"/>
      <c r="G2138" s="59"/>
    </row>
    <row r="2139" spans="1:7" ht="15">
      <c r="A2139" s="55"/>
      <c r="B2139" s="56"/>
      <c r="C2139" s="867" t="s">
        <v>1681</v>
      </c>
      <c r="D2139" s="868"/>
      <c r="E2139" s="57">
        <v>594.2857</v>
      </c>
      <c r="F2139" s="58"/>
      <c r="G2139" s="59"/>
    </row>
    <row r="2140" spans="1:7" ht="15">
      <c r="A2140" s="55"/>
      <c r="B2140" s="56"/>
      <c r="C2140" s="867" t="s">
        <v>1682</v>
      </c>
      <c r="D2140" s="868"/>
      <c r="E2140" s="57">
        <v>333.7143</v>
      </c>
      <c r="F2140" s="58"/>
      <c r="G2140" s="59"/>
    </row>
    <row r="2141" spans="1:7" ht="15">
      <c r="A2141" s="55"/>
      <c r="B2141" s="56"/>
      <c r="C2141" s="867" t="s">
        <v>1683</v>
      </c>
      <c r="D2141" s="868"/>
      <c r="E2141" s="57">
        <v>50.92</v>
      </c>
      <c r="F2141" s="58"/>
      <c r="G2141" s="59"/>
    </row>
    <row r="2142" spans="1:7" ht="15">
      <c r="A2142" s="55"/>
      <c r="B2142" s="56"/>
      <c r="C2142" s="867" t="s">
        <v>1684</v>
      </c>
      <c r="D2142" s="868"/>
      <c r="E2142" s="57">
        <v>133.63</v>
      </c>
      <c r="F2142" s="58"/>
      <c r="G2142" s="59"/>
    </row>
    <row r="2143" spans="1:7" ht="15">
      <c r="A2143" s="55"/>
      <c r="B2143" s="56"/>
      <c r="C2143" s="867" t="s">
        <v>1685</v>
      </c>
      <c r="D2143" s="868"/>
      <c r="E2143" s="57">
        <v>30.4</v>
      </c>
      <c r="F2143" s="58"/>
      <c r="G2143" s="59"/>
    </row>
    <row r="2144" spans="1:7" ht="15">
      <c r="A2144" s="55"/>
      <c r="B2144" s="56"/>
      <c r="C2144" s="867" t="s">
        <v>1686</v>
      </c>
      <c r="D2144" s="868"/>
      <c r="E2144" s="57">
        <v>78.45</v>
      </c>
      <c r="F2144" s="58"/>
      <c r="G2144" s="59"/>
    </row>
    <row r="2145" spans="1:53" ht="15">
      <c r="A2145" s="48">
        <v>267</v>
      </c>
      <c r="B2145" s="49" t="s">
        <v>1687</v>
      </c>
      <c r="C2145" s="50" t="s">
        <v>1688</v>
      </c>
      <c r="D2145" s="51" t="s">
        <v>206</v>
      </c>
      <c r="E2145" s="52">
        <v>649.6</v>
      </c>
      <c r="F2145" s="697">
        <v>0</v>
      </c>
      <c r="G2145" s="53">
        <f>E2145*F2145</f>
        <v>0</v>
      </c>
      <c r="AB2145" s="54">
        <v>1</v>
      </c>
      <c r="AC2145" s="54">
        <v>7</v>
      </c>
      <c r="BA2145" s="15">
        <v>0.00016</v>
      </c>
    </row>
    <row r="2146" spans="1:7" ht="15">
      <c r="A2146" s="55"/>
      <c r="B2146" s="56"/>
      <c r="C2146" s="867" t="s">
        <v>1245</v>
      </c>
      <c r="D2146" s="868"/>
      <c r="E2146" s="57">
        <v>0</v>
      </c>
      <c r="F2146" s="58"/>
      <c r="G2146" s="59"/>
    </row>
    <row r="2147" spans="1:7" ht="15">
      <c r="A2147" s="55"/>
      <c r="B2147" s="56"/>
      <c r="C2147" s="867" t="s">
        <v>1245</v>
      </c>
      <c r="D2147" s="868"/>
      <c r="E2147" s="57">
        <v>0</v>
      </c>
      <c r="F2147" s="58"/>
      <c r="G2147" s="59"/>
    </row>
    <row r="2148" spans="1:7" ht="15">
      <c r="A2148" s="55"/>
      <c r="B2148" s="56"/>
      <c r="C2148" s="867" t="s">
        <v>1689</v>
      </c>
      <c r="D2148" s="868"/>
      <c r="E2148" s="57">
        <v>416</v>
      </c>
      <c r="F2148" s="58"/>
      <c r="G2148" s="59"/>
    </row>
    <row r="2149" spans="1:7" ht="15">
      <c r="A2149" s="55"/>
      <c r="B2149" s="56"/>
      <c r="C2149" s="867" t="s">
        <v>1690</v>
      </c>
      <c r="D2149" s="868"/>
      <c r="E2149" s="57">
        <v>233.6</v>
      </c>
      <c r="F2149" s="58"/>
      <c r="G2149" s="59"/>
    </row>
    <row r="2150" spans="1:53" ht="15">
      <c r="A2150" s="48">
        <v>268</v>
      </c>
      <c r="B2150" s="49" t="s">
        <v>1691</v>
      </c>
      <c r="C2150" s="50" t="s">
        <v>1692</v>
      </c>
      <c r="D2150" s="51" t="s">
        <v>75</v>
      </c>
      <c r="E2150" s="52">
        <v>28.3251</v>
      </c>
      <c r="F2150" s="697">
        <v>0</v>
      </c>
      <c r="G2150" s="53">
        <f>E2150*F2150</f>
        <v>0</v>
      </c>
      <c r="AB2150" s="54">
        <v>1</v>
      </c>
      <c r="AC2150" s="54">
        <v>7</v>
      </c>
      <c r="BA2150" s="15">
        <v>0.01549</v>
      </c>
    </row>
    <row r="2151" spans="1:7" ht="15">
      <c r="A2151" s="55"/>
      <c r="B2151" s="56"/>
      <c r="C2151" s="867" t="s">
        <v>1245</v>
      </c>
      <c r="D2151" s="868"/>
      <c r="E2151" s="57">
        <v>0</v>
      </c>
      <c r="F2151" s="58"/>
      <c r="G2151" s="59"/>
    </row>
    <row r="2152" spans="1:7" ht="15">
      <c r="A2152" s="55"/>
      <c r="B2152" s="56"/>
      <c r="C2152" s="867" t="s">
        <v>1693</v>
      </c>
      <c r="D2152" s="868"/>
      <c r="E2152" s="57">
        <v>1.6675</v>
      </c>
      <c r="F2152" s="58"/>
      <c r="G2152" s="59"/>
    </row>
    <row r="2153" spans="1:7" ht="15">
      <c r="A2153" s="55"/>
      <c r="B2153" s="56"/>
      <c r="C2153" s="867" t="s">
        <v>1694</v>
      </c>
      <c r="D2153" s="868"/>
      <c r="E2153" s="57">
        <v>0.1569</v>
      </c>
      <c r="F2153" s="58"/>
      <c r="G2153" s="59"/>
    </row>
    <row r="2154" spans="1:7" ht="15">
      <c r="A2154" s="55"/>
      <c r="B2154" s="56"/>
      <c r="C2154" s="867" t="s">
        <v>1695</v>
      </c>
      <c r="D2154" s="868"/>
      <c r="E2154" s="57">
        <v>0.0212</v>
      </c>
      <c r="F2154" s="58"/>
      <c r="G2154" s="59"/>
    </row>
    <row r="2155" spans="1:7" ht="15">
      <c r="A2155" s="55"/>
      <c r="B2155" s="56"/>
      <c r="C2155" s="867" t="s">
        <v>1696</v>
      </c>
      <c r="D2155" s="868"/>
      <c r="E2155" s="57">
        <v>0</v>
      </c>
      <c r="F2155" s="58"/>
      <c r="G2155" s="59"/>
    </row>
    <row r="2156" spans="1:7" ht="15">
      <c r="A2156" s="55"/>
      <c r="B2156" s="56"/>
      <c r="C2156" s="867" t="s">
        <v>1697</v>
      </c>
      <c r="D2156" s="868"/>
      <c r="E2156" s="57">
        <v>5.9429</v>
      </c>
      <c r="F2156" s="58"/>
      <c r="G2156" s="59"/>
    </row>
    <row r="2157" spans="1:7" ht="15">
      <c r="A2157" s="55"/>
      <c r="B2157" s="56"/>
      <c r="C2157" s="867" t="s">
        <v>1698</v>
      </c>
      <c r="D2157" s="868"/>
      <c r="E2157" s="57">
        <v>0</v>
      </c>
      <c r="F2157" s="58"/>
      <c r="G2157" s="59"/>
    </row>
    <row r="2158" spans="1:7" ht="15">
      <c r="A2158" s="55"/>
      <c r="B2158" s="56"/>
      <c r="C2158" s="867" t="s">
        <v>1699</v>
      </c>
      <c r="D2158" s="868"/>
      <c r="E2158" s="57">
        <v>5.2</v>
      </c>
      <c r="F2158" s="58"/>
      <c r="G2158" s="59"/>
    </row>
    <row r="2159" spans="1:7" ht="15">
      <c r="A2159" s="55"/>
      <c r="B2159" s="56"/>
      <c r="C2159" s="867" t="s">
        <v>1700</v>
      </c>
      <c r="D2159" s="868"/>
      <c r="E2159" s="57">
        <v>2.275</v>
      </c>
      <c r="F2159" s="58"/>
      <c r="G2159" s="59"/>
    </row>
    <row r="2160" spans="1:7" ht="15">
      <c r="A2160" s="55"/>
      <c r="B2160" s="56"/>
      <c r="C2160" s="867" t="s">
        <v>1701</v>
      </c>
      <c r="D2160" s="868"/>
      <c r="E2160" s="57">
        <v>2.6</v>
      </c>
      <c r="F2160" s="58"/>
      <c r="G2160" s="59"/>
    </row>
    <row r="2161" spans="1:7" ht="15">
      <c r="A2161" s="55"/>
      <c r="B2161" s="56"/>
      <c r="C2161" s="867" t="s">
        <v>1702</v>
      </c>
      <c r="D2161" s="868"/>
      <c r="E2161" s="57">
        <v>0</v>
      </c>
      <c r="F2161" s="58"/>
      <c r="G2161" s="59"/>
    </row>
    <row r="2162" spans="1:7" ht="15">
      <c r="A2162" s="55"/>
      <c r="B2162" s="56"/>
      <c r="C2162" s="867" t="s">
        <v>1703</v>
      </c>
      <c r="D2162" s="868"/>
      <c r="E2162" s="57">
        <v>3.3371</v>
      </c>
      <c r="F2162" s="58"/>
      <c r="G2162" s="59"/>
    </row>
    <row r="2163" spans="1:7" ht="15">
      <c r="A2163" s="55"/>
      <c r="B2163" s="56"/>
      <c r="C2163" s="867" t="s">
        <v>1698</v>
      </c>
      <c r="D2163" s="868"/>
      <c r="E2163" s="57">
        <v>0</v>
      </c>
      <c r="F2163" s="58"/>
      <c r="G2163" s="59"/>
    </row>
    <row r="2164" spans="1:7" ht="15">
      <c r="A2164" s="55"/>
      <c r="B2164" s="56"/>
      <c r="C2164" s="867" t="s">
        <v>1704</v>
      </c>
      <c r="D2164" s="868"/>
      <c r="E2164" s="57">
        <v>2.92</v>
      </c>
      <c r="F2164" s="58"/>
      <c r="G2164" s="59"/>
    </row>
    <row r="2165" spans="1:7" ht="15">
      <c r="A2165" s="55"/>
      <c r="B2165" s="56"/>
      <c r="C2165" s="867" t="s">
        <v>1705</v>
      </c>
      <c r="D2165" s="868"/>
      <c r="E2165" s="57">
        <v>1.2775</v>
      </c>
      <c r="F2165" s="58"/>
      <c r="G2165" s="59"/>
    </row>
    <row r="2166" spans="1:7" ht="15">
      <c r="A2166" s="55"/>
      <c r="B2166" s="56"/>
      <c r="C2166" s="867" t="s">
        <v>1706</v>
      </c>
      <c r="D2166" s="868"/>
      <c r="E2166" s="57">
        <v>1.46</v>
      </c>
      <c r="F2166" s="58"/>
      <c r="G2166" s="59"/>
    </row>
    <row r="2167" spans="1:7" ht="15">
      <c r="A2167" s="55"/>
      <c r="B2167" s="56"/>
      <c r="C2167" s="867" t="s">
        <v>1707</v>
      </c>
      <c r="D2167" s="868"/>
      <c r="E2167" s="57">
        <v>0.2546</v>
      </c>
      <c r="F2167" s="58"/>
      <c r="G2167" s="59"/>
    </row>
    <row r="2168" spans="1:7" ht="15">
      <c r="A2168" s="55"/>
      <c r="B2168" s="56"/>
      <c r="C2168" s="867" t="s">
        <v>1708</v>
      </c>
      <c r="D2168" s="868"/>
      <c r="E2168" s="57">
        <v>0.6682</v>
      </c>
      <c r="F2168" s="58"/>
      <c r="G2168" s="59"/>
    </row>
    <row r="2169" spans="1:7" ht="15">
      <c r="A2169" s="55"/>
      <c r="B2169" s="56"/>
      <c r="C2169" s="867" t="s">
        <v>1709</v>
      </c>
      <c r="D2169" s="868"/>
      <c r="E2169" s="57">
        <v>0.152</v>
      </c>
      <c r="F2169" s="58"/>
      <c r="G2169" s="59"/>
    </row>
    <row r="2170" spans="1:7" ht="15">
      <c r="A2170" s="55"/>
      <c r="B2170" s="56"/>
      <c r="C2170" s="867" t="s">
        <v>1710</v>
      </c>
      <c r="D2170" s="868"/>
      <c r="E2170" s="57">
        <v>0.3923</v>
      </c>
      <c r="F2170" s="58"/>
      <c r="G2170" s="59"/>
    </row>
    <row r="2171" spans="1:53" ht="22.5">
      <c r="A2171" s="48">
        <v>269</v>
      </c>
      <c r="B2171" s="49" t="s">
        <v>1711</v>
      </c>
      <c r="C2171" s="50" t="s">
        <v>1712</v>
      </c>
      <c r="D2171" s="51" t="s">
        <v>206</v>
      </c>
      <c r="E2171" s="52">
        <v>99.4581</v>
      </c>
      <c r="F2171" s="697">
        <v>0</v>
      </c>
      <c r="G2171" s="53">
        <f>E2171*F2171</f>
        <v>0</v>
      </c>
      <c r="AB2171" s="54">
        <v>1</v>
      </c>
      <c r="AC2171" s="54">
        <v>0</v>
      </c>
      <c r="BA2171" s="15">
        <v>0.01331</v>
      </c>
    </row>
    <row r="2172" spans="1:7" ht="15">
      <c r="A2172" s="55"/>
      <c r="B2172" s="56"/>
      <c r="C2172" s="867" t="s">
        <v>1245</v>
      </c>
      <c r="D2172" s="868"/>
      <c r="E2172" s="57">
        <v>0</v>
      </c>
      <c r="F2172" s="58"/>
      <c r="G2172" s="59"/>
    </row>
    <row r="2173" spans="1:7" ht="15">
      <c r="A2173" s="55"/>
      <c r="B2173" s="56"/>
      <c r="C2173" s="867" t="s">
        <v>1713</v>
      </c>
      <c r="D2173" s="868"/>
      <c r="E2173" s="57">
        <v>59.4654</v>
      </c>
      <c r="F2173" s="58"/>
      <c r="G2173" s="59"/>
    </row>
    <row r="2174" spans="1:7" ht="15">
      <c r="A2174" s="55"/>
      <c r="B2174" s="56"/>
      <c r="C2174" s="867" t="s">
        <v>1714</v>
      </c>
      <c r="D2174" s="868"/>
      <c r="E2174" s="57">
        <v>3.1825</v>
      </c>
      <c r="F2174" s="58"/>
      <c r="G2174" s="59"/>
    </row>
    <row r="2175" spans="1:7" ht="15">
      <c r="A2175" s="55"/>
      <c r="B2175" s="56"/>
      <c r="C2175" s="867" t="s">
        <v>1715</v>
      </c>
      <c r="D2175" s="868"/>
      <c r="E2175" s="57">
        <v>34.9102</v>
      </c>
      <c r="F2175" s="58"/>
      <c r="G2175" s="59"/>
    </row>
    <row r="2176" spans="1:7" ht="15">
      <c r="A2176" s="55"/>
      <c r="B2176" s="56"/>
      <c r="C2176" s="867" t="s">
        <v>1716</v>
      </c>
      <c r="D2176" s="868"/>
      <c r="E2176" s="57">
        <v>1.9</v>
      </c>
      <c r="F2176" s="58"/>
      <c r="G2176" s="59"/>
    </row>
    <row r="2177" spans="1:53" ht="15">
      <c r="A2177" s="48">
        <v>270</v>
      </c>
      <c r="B2177" s="49" t="s">
        <v>1717</v>
      </c>
      <c r="C2177" s="50" t="s">
        <v>1718</v>
      </c>
      <c r="D2177" s="51" t="s">
        <v>75</v>
      </c>
      <c r="E2177" s="52">
        <v>1.9892</v>
      </c>
      <c r="F2177" s="697">
        <v>0</v>
      </c>
      <c r="G2177" s="53">
        <f>E2177*F2177</f>
        <v>0</v>
      </c>
      <c r="AB2177" s="54">
        <v>1</v>
      </c>
      <c r="AC2177" s="54">
        <v>7</v>
      </c>
      <c r="BA2177" s="15">
        <v>0.02357</v>
      </c>
    </row>
    <row r="2178" spans="1:7" ht="15">
      <c r="A2178" s="55"/>
      <c r="B2178" s="56"/>
      <c r="C2178" s="867" t="s">
        <v>1719</v>
      </c>
      <c r="D2178" s="868"/>
      <c r="E2178" s="57">
        <v>1.9892</v>
      </c>
      <c r="F2178" s="58"/>
      <c r="G2178" s="59"/>
    </row>
    <row r="2179" spans="1:53" ht="15">
      <c r="A2179" s="48">
        <v>271</v>
      </c>
      <c r="B2179" s="49" t="s">
        <v>1720</v>
      </c>
      <c r="C2179" s="50" t="s">
        <v>1721</v>
      </c>
      <c r="D2179" s="51" t="s">
        <v>206</v>
      </c>
      <c r="E2179" s="52">
        <v>47.6808</v>
      </c>
      <c r="F2179" s="697">
        <v>0</v>
      </c>
      <c r="G2179" s="53">
        <f>E2179*F2179</f>
        <v>0</v>
      </c>
      <c r="AB2179" s="54">
        <v>1</v>
      </c>
      <c r="AC2179" s="54">
        <v>7</v>
      </c>
      <c r="BA2179" s="15">
        <v>0</v>
      </c>
    </row>
    <row r="2180" spans="1:7" ht="15">
      <c r="A2180" s="55"/>
      <c r="B2180" s="56"/>
      <c r="C2180" s="867" t="s">
        <v>1245</v>
      </c>
      <c r="D2180" s="868"/>
      <c r="E2180" s="57">
        <v>0</v>
      </c>
      <c r="F2180" s="58"/>
      <c r="G2180" s="59"/>
    </row>
    <row r="2181" spans="1:7" ht="15">
      <c r="A2181" s="55"/>
      <c r="B2181" s="56"/>
      <c r="C2181" s="867" t="s">
        <v>1722</v>
      </c>
      <c r="D2181" s="868"/>
      <c r="E2181" s="57">
        <v>37.2742</v>
      </c>
      <c r="F2181" s="58"/>
      <c r="G2181" s="59"/>
    </row>
    <row r="2182" spans="1:7" ht="15">
      <c r="A2182" s="55"/>
      <c r="B2182" s="56"/>
      <c r="C2182" s="867" t="s">
        <v>1571</v>
      </c>
      <c r="D2182" s="868"/>
      <c r="E2182" s="57">
        <v>10.4066</v>
      </c>
      <c r="F2182" s="58"/>
      <c r="G2182" s="59"/>
    </row>
    <row r="2183" spans="1:53" ht="22.5">
      <c r="A2183" s="48">
        <v>272</v>
      </c>
      <c r="B2183" s="49" t="s">
        <v>1723</v>
      </c>
      <c r="C2183" s="50" t="s">
        <v>1724</v>
      </c>
      <c r="D2183" s="51" t="s">
        <v>206</v>
      </c>
      <c r="E2183" s="52">
        <v>288.6529</v>
      </c>
      <c r="F2183" s="697">
        <v>0</v>
      </c>
      <c r="G2183" s="53">
        <f>E2183*F2183</f>
        <v>0</v>
      </c>
      <c r="AB2183" s="54">
        <v>1</v>
      </c>
      <c r="AC2183" s="54">
        <v>7</v>
      </c>
      <c r="BA2183" s="15">
        <v>0.01404</v>
      </c>
    </row>
    <row r="2184" spans="1:7" ht="15">
      <c r="A2184" s="55"/>
      <c r="B2184" s="56"/>
      <c r="C2184" s="867" t="s">
        <v>1245</v>
      </c>
      <c r="D2184" s="868"/>
      <c r="E2184" s="57">
        <v>0</v>
      </c>
      <c r="F2184" s="58"/>
      <c r="G2184" s="59"/>
    </row>
    <row r="2185" spans="1:7" ht="15">
      <c r="A2185" s="55"/>
      <c r="B2185" s="56"/>
      <c r="C2185" s="867" t="s">
        <v>1725</v>
      </c>
      <c r="D2185" s="868"/>
      <c r="E2185" s="57">
        <v>124.5743</v>
      </c>
      <c r="F2185" s="58"/>
      <c r="G2185" s="59"/>
    </row>
    <row r="2186" spans="1:7" ht="15">
      <c r="A2186" s="55"/>
      <c r="B2186" s="56"/>
      <c r="C2186" s="867" t="s">
        <v>1726</v>
      </c>
      <c r="D2186" s="868"/>
      <c r="E2186" s="57">
        <v>82.3956</v>
      </c>
      <c r="F2186" s="58"/>
      <c r="G2186" s="59"/>
    </row>
    <row r="2187" spans="1:7" ht="15">
      <c r="A2187" s="55"/>
      <c r="B2187" s="56"/>
      <c r="C2187" s="867" t="s">
        <v>1727</v>
      </c>
      <c r="D2187" s="868"/>
      <c r="E2187" s="57">
        <v>81.683</v>
      </c>
      <c r="F2187" s="58"/>
      <c r="G2187" s="59"/>
    </row>
    <row r="2188" spans="1:53" ht="15">
      <c r="A2188" s="48">
        <v>273</v>
      </c>
      <c r="B2188" s="49" t="s">
        <v>1728</v>
      </c>
      <c r="C2188" s="50" t="s">
        <v>1729</v>
      </c>
      <c r="D2188" s="51" t="s">
        <v>206</v>
      </c>
      <c r="E2188" s="52">
        <v>336.3337</v>
      </c>
      <c r="F2188" s="697">
        <v>0</v>
      </c>
      <c r="G2188" s="53">
        <f>E2188*F2188</f>
        <v>0</v>
      </c>
      <c r="AB2188" s="54">
        <v>1</v>
      </c>
      <c r="AC2188" s="54">
        <v>7</v>
      </c>
      <c r="BA2188" s="15">
        <v>0.00024</v>
      </c>
    </row>
    <row r="2189" spans="1:7" ht="15">
      <c r="A2189" s="55"/>
      <c r="B2189" s="56"/>
      <c r="C2189" s="867" t="s">
        <v>1245</v>
      </c>
      <c r="D2189" s="868"/>
      <c r="E2189" s="57">
        <v>0</v>
      </c>
      <c r="F2189" s="58"/>
      <c r="G2189" s="59"/>
    </row>
    <row r="2190" spans="1:7" ht="15">
      <c r="A2190" s="55"/>
      <c r="B2190" s="56"/>
      <c r="C2190" s="867" t="s">
        <v>1722</v>
      </c>
      <c r="D2190" s="868"/>
      <c r="E2190" s="57">
        <v>37.2742</v>
      </c>
      <c r="F2190" s="58"/>
      <c r="G2190" s="59"/>
    </row>
    <row r="2191" spans="1:7" ht="15">
      <c r="A2191" s="55"/>
      <c r="B2191" s="56"/>
      <c r="C2191" s="867" t="s">
        <v>1730</v>
      </c>
      <c r="D2191" s="868"/>
      <c r="E2191" s="57">
        <v>124.5743</v>
      </c>
      <c r="F2191" s="58"/>
      <c r="G2191" s="59"/>
    </row>
    <row r="2192" spans="1:7" ht="15">
      <c r="A2192" s="55"/>
      <c r="B2192" s="56"/>
      <c r="C2192" s="867" t="s">
        <v>1571</v>
      </c>
      <c r="D2192" s="868"/>
      <c r="E2192" s="57">
        <v>10.4066</v>
      </c>
      <c r="F2192" s="58"/>
      <c r="G2192" s="59"/>
    </row>
    <row r="2193" spans="1:7" ht="15">
      <c r="A2193" s="55"/>
      <c r="B2193" s="56"/>
      <c r="C2193" s="867" t="s">
        <v>1726</v>
      </c>
      <c r="D2193" s="868"/>
      <c r="E2193" s="57">
        <v>82.3956</v>
      </c>
      <c r="F2193" s="58"/>
      <c r="G2193" s="59"/>
    </row>
    <row r="2194" spans="1:7" ht="15">
      <c r="A2194" s="55"/>
      <c r="B2194" s="56"/>
      <c r="C2194" s="867" t="s">
        <v>1727</v>
      </c>
      <c r="D2194" s="868"/>
      <c r="E2194" s="57">
        <v>81.683</v>
      </c>
      <c r="F2194" s="58"/>
      <c r="G2194" s="59"/>
    </row>
    <row r="2195" spans="1:53" ht="22.5">
      <c r="A2195" s="48">
        <v>274</v>
      </c>
      <c r="B2195" s="49" t="s">
        <v>1731</v>
      </c>
      <c r="C2195" s="50" t="s">
        <v>1732</v>
      </c>
      <c r="D2195" s="51" t="s">
        <v>206</v>
      </c>
      <c r="E2195" s="52">
        <v>416</v>
      </c>
      <c r="F2195" s="697">
        <v>0</v>
      </c>
      <c r="G2195" s="53">
        <f>E2195*F2195</f>
        <v>0</v>
      </c>
      <c r="AB2195" s="54">
        <v>12</v>
      </c>
      <c r="AC2195" s="54">
        <v>0</v>
      </c>
      <c r="BA2195" s="15">
        <v>0.025</v>
      </c>
    </row>
    <row r="2196" spans="1:7" ht="15">
      <c r="A2196" s="55"/>
      <c r="B2196" s="56"/>
      <c r="C2196" s="867" t="s">
        <v>1733</v>
      </c>
      <c r="D2196" s="868"/>
      <c r="E2196" s="57">
        <v>0</v>
      </c>
      <c r="F2196" s="58"/>
      <c r="G2196" s="59"/>
    </row>
    <row r="2197" spans="1:7" ht="15">
      <c r="A2197" s="55"/>
      <c r="B2197" s="56"/>
      <c r="C2197" s="867" t="s">
        <v>1734</v>
      </c>
      <c r="D2197" s="868"/>
      <c r="E2197" s="57">
        <v>0</v>
      </c>
      <c r="F2197" s="58"/>
      <c r="G2197" s="59"/>
    </row>
    <row r="2198" spans="1:7" ht="15">
      <c r="A2198" s="55"/>
      <c r="B2198" s="56"/>
      <c r="C2198" s="867" t="s">
        <v>1735</v>
      </c>
      <c r="D2198" s="868"/>
      <c r="E2198" s="57">
        <v>0</v>
      </c>
      <c r="F2198" s="58"/>
      <c r="G2198" s="59"/>
    </row>
    <row r="2199" spans="1:7" ht="15">
      <c r="A2199" s="55"/>
      <c r="B2199" s="56"/>
      <c r="C2199" s="867" t="s">
        <v>1736</v>
      </c>
      <c r="D2199" s="868"/>
      <c r="E2199" s="57">
        <v>0</v>
      </c>
      <c r="F2199" s="58"/>
      <c r="G2199" s="59"/>
    </row>
    <row r="2200" spans="1:7" ht="15">
      <c r="A2200" s="55"/>
      <c r="B2200" s="56"/>
      <c r="C2200" s="867" t="s">
        <v>1737</v>
      </c>
      <c r="D2200" s="868"/>
      <c r="E2200" s="57">
        <v>0</v>
      </c>
      <c r="F2200" s="58"/>
      <c r="G2200" s="59"/>
    </row>
    <row r="2201" spans="1:7" ht="15">
      <c r="A2201" s="55"/>
      <c r="B2201" s="56"/>
      <c r="C2201" s="867" t="s">
        <v>1738</v>
      </c>
      <c r="D2201" s="868"/>
      <c r="E2201" s="57">
        <v>0</v>
      </c>
      <c r="F2201" s="58"/>
      <c r="G2201" s="59"/>
    </row>
    <row r="2202" spans="1:7" ht="15">
      <c r="A2202" s="55"/>
      <c r="B2202" s="56"/>
      <c r="C2202" s="867" t="s">
        <v>1245</v>
      </c>
      <c r="D2202" s="868"/>
      <c r="E2202" s="57">
        <v>0</v>
      </c>
      <c r="F2202" s="58"/>
      <c r="G2202" s="59"/>
    </row>
    <row r="2203" spans="1:7" ht="15">
      <c r="A2203" s="55"/>
      <c r="B2203" s="56"/>
      <c r="C2203" s="867" t="s">
        <v>1739</v>
      </c>
      <c r="D2203" s="868"/>
      <c r="E2203" s="57">
        <v>416</v>
      </c>
      <c r="F2203" s="58"/>
      <c r="G2203" s="59"/>
    </row>
    <row r="2204" spans="1:53" ht="22.5">
      <c r="A2204" s="48">
        <v>275</v>
      </c>
      <c r="B2204" s="49" t="s">
        <v>1740</v>
      </c>
      <c r="C2204" s="50" t="s">
        <v>1741</v>
      </c>
      <c r="D2204" s="51" t="s">
        <v>206</v>
      </c>
      <c r="E2204" s="52">
        <v>233.6</v>
      </c>
      <c r="F2204" s="697">
        <v>0</v>
      </c>
      <c r="G2204" s="53">
        <f>E2204*F2204</f>
        <v>0</v>
      </c>
      <c r="AB2204" s="54">
        <v>12</v>
      </c>
      <c r="AC2204" s="54">
        <v>0</v>
      </c>
      <c r="BA2204" s="15">
        <v>0.025</v>
      </c>
    </row>
    <row r="2205" spans="1:7" ht="15">
      <c r="A2205" s="55"/>
      <c r="B2205" s="56"/>
      <c r="C2205" s="867" t="s">
        <v>1733</v>
      </c>
      <c r="D2205" s="868"/>
      <c r="E2205" s="57">
        <v>0</v>
      </c>
      <c r="F2205" s="58"/>
      <c r="G2205" s="59"/>
    </row>
    <row r="2206" spans="1:7" ht="15">
      <c r="A2206" s="55"/>
      <c r="B2206" s="56"/>
      <c r="C2206" s="867" t="s">
        <v>1734</v>
      </c>
      <c r="D2206" s="868"/>
      <c r="E2206" s="57">
        <v>0</v>
      </c>
      <c r="F2206" s="58"/>
      <c r="G2206" s="59"/>
    </row>
    <row r="2207" spans="1:7" ht="15">
      <c r="A2207" s="55"/>
      <c r="B2207" s="56"/>
      <c r="C2207" s="867" t="s">
        <v>1742</v>
      </c>
      <c r="D2207" s="868"/>
      <c r="E2207" s="57">
        <v>0</v>
      </c>
      <c r="F2207" s="58"/>
      <c r="G2207" s="59"/>
    </row>
    <row r="2208" spans="1:7" ht="15">
      <c r="A2208" s="55"/>
      <c r="B2208" s="56"/>
      <c r="C2208" s="867" t="s">
        <v>1743</v>
      </c>
      <c r="D2208" s="868"/>
      <c r="E2208" s="57">
        <v>0</v>
      </c>
      <c r="F2208" s="58"/>
      <c r="G2208" s="59"/>
    </row>
    <row r="2209" spans="1:7" ht="15">
      <c r="A2209" s="55"/>
      <c r="B2209" s="56"/>
      <c r="C2209" s="867" t="s">
        <v>1738</v>
      </c>
      <c r="D2209" s="868"/>
      <c r="E2209" s="57">
        <v>0</v>
      </c>
      <c r="F2209" s="58"/>
      <c r="G2209" s="59"/>
    </row>
    <row r="2210" spans="1:7" ht="15">
      <c r="A2210" s="55"/>
      <c r="B2210" s="56"/>
      <c r="C2210" s="867" t="s">
        <v>1245</v>
      </c>
      <c r="D2210" s="868"/>
      <c r="E2210" s="57">
        <v>0</v>
      </c>
      <c r="F2210" s="58"/>
      <c r="G2210" s="59"/>
    </row>
    <row r="2211" spans="1:7" ht="15">
      <c r="A2211" s="55"/>
      <c r="B2211" s="56"/>
      <c r="C2211" s="867" t="s">
        <v>1744</v>
      </c>
      <c r="D2211" s="868"/>
      <c r="E2211" s="57">
        <v>233.6</v>
      </c>
      <c r="F2211" s="58"/>
      <c r="G2211" s="59"/>
    </row>
    <row r="2212" spans="1:53" ht="15">
      <c r="A2212" s="48">
        <v>276</v>
      </c>
      <c r="B2212" s="49" t="s">
        <v>1745</v>
      </c>
      <c r="C2212" s="50" t="s">
        <v>1746</v>
      </c>
      <c r="D2212" s="51" t="s">
        <v>75</v>
      </c>
      <c r="E2212" s="52">
        <v>0.1726</v>
      </c>
      <c r="F2212" s="697">
        <v>0</v>
      </c>
      <c r="G2212" s="53">
        <f>E2212*F2212</f>
        <v>0</v>
      </c>
      <c r="AB2212" s="54">
        <v>3</v>
      </c>
      <c r="AC2212" s="54">
        <v>7</v>
      </c>
      <c r="BA2212" s="15">
        <v>0.55</v>
      </c>
    </row>
    <row r="2213" spans="1:7" ht="15">
      <c r="A2213" s="55"/>
      <c r="B2213" s="56"/>
      <c r="C2213" s="867" t="s">
        <v>1245</v>
      </c>
      <c r="D2213" s="868"/>
      <c r="E2213" s="57">
        <v>0</v>
      </c>
      <c r="F2213" s="58"/>
      <c r="G2213" s="59"/>
    </row>
    <row r="2214" spans="1:7" ht="15">
      <c r="A2214" s="55"/>
      <c r="B2214" s="56"/>
      <c r="C2214" s="867" t="s">
        <v>1747</v>
      </c>
      <c r="D2214" s="868"/>
      <c r="E2214" s="57">
        <v>0.1726</v>
      </c>
      <c r="F2214" s="58"/>
      <c r="G2214" s="59"/>
    </row>
    <row r="2215" spans="1:53" ht="15">
      <c r="A2215" s="48">
        <v>277</v>
      </c>
      <c r="B2215" s="49" t="s">
        <v>1748</v>
      </c>
      <c r="C2215" s="50" t="s">
        <v>1749</v>
      </c>
      <c r="D2215" s="51" t="s">
        <v>75</v>
      </c>
      <c r="E2215" s="52">
        <v>3.9322</v>
      </c>
      <c r="F2215" s="697">
        <v>0</v>
      </c>
      <c r="G2215" s="53">
        <f>E2215*F2215</f>
        <v>0</v>
      </c>
      <c r="AB2215" s="54">
        <v>3</v>
      </c>
      <c r="AC2215" s="54">
        <v>7</v>
      </c>
      <c r="BA2215" s="15">
        <v>0.55</v>
      </c>
    </row>
    <row r="2216" spans="1:7" ht="15">
      <c r="A2216" s="55"/>
      <c r="B2216" s="56"/>
      <c r="C2216" s="867" t="s">
        <v>1245</v>
      </c>
      <c r="D2216" s="868"/>
      <c r="E2216" s="57">
        <v>0</v>
      </c>
      <c r="F2216" s="58"/>
      <c r="G2216" s="59"/>
    </row>
    <row r="2217" spans="1:7" ht="15">
      <c r="A2217" s="55"/>
      <c r="B2217" s="56"/>
      <c r="C2217" s="867" t="s">
        <v>1750</v>
      </c>
      <c r="D2217" s="868"/>
      <c r="E2217" s="57">
        <v>1.6401</v>
      </c>
      <c r="F2217" s="58"/>
      <c r="G2217" s="59"/>
    </row>
    <row r="2218" spans="1:7" ht="15">
      <c r="A2218" s="55"/>
      <c r="B2218" s="56"/>
      <c r="C2218" s="867" t="s">
        <v>1751</v>
      </c>
      <c r="D2218" s="868"/>
      <c r="E2218" s="57">
        <v>1.8343</v>
      </c>
      <c r="F2218" s="58"/>
      <c r="G2218" s="59"/>
    </row>
    <row r="2219" spans="1:7" ht="15">
      <c r="A2219" s="55"/>
      <c r="B2219" s="56"/>
      <c r="C2219" s="867" t="s">
        <v>1752</v>
      </c>
      <c r="D2219" s="868"/>
      <c r="E2219" s="57">
        <v>0.4579</v>
      </c>
      <c r="F2219" s="58"/>
      <c r="G2219" s="59"/>
    </row>
    <row r="2220" spans="1:53" ht="15">
      <c r="A2220" s="48">
        <v>278</v>
      </c>
      <c r="B2220" s="49" t="s">
        <v>1753</v>
      </c>
      <c r="C2220" s="50" t="s">
        <v>1754</v>
      </c>
      <c r="D2220" s="51" t="s">
        <v>75</v>
      </c>
      <c r="E2220" s="52">
        <v>1.6137</v>
      </c>
      <c r="F2220" s="697">
        <v>0</v>
      </c>
      <c r="G2220" s="53">
        <f>E2220*F2220</f>
        <v>0</v>
      </c>
      <c r="AB2220" s="54">
        <v>3</v>
      </c>
      <c r="AC2220" s="54">
        <v>7</v>
      </c>
      <c r="BA2220" s="15">
        <v>0.55</v>
      </c>
    </row>
    <row r="2221" spans="1:7" ht="15">
      <c r="A2221" s="55"/>
      <c r="B2221" s="56"/>
      <c r="C2221" s="867" t="s">
        <v>1245</v>
      </c>
      <c r="D2221" s="868"/>
      <c r="E2221" s="57">
        <v>0</v>
      </c>
      <c r="F2221" s="58"/>
      <c r="G2221" s="59"/>
    </row>
    <row r="2222" spans="1:7" ht="15">
      <c r="A2222" s="55"/>
      <c r="B2222" s="56"/>
      <c r="C2222" s="867" t="s">
        <v>1707</v>
      </c>
      <c r="D2222" s="868"/>
      <c r="E2222" s="57">
        <v>0.2546</v>
      </c>
      <c r="F2222" s="58"/>
      <c r="G2222" s="59"/>
    </row>
    <row r="2223" spans="1:7" ht="15">
      <c r="A2223" s="55"/>
      <c r="B2223" s="56"/>
      <c r="C2223" s="867" t="s">
        <v>1708</v>
      </c>
      <c r="D2223" s="868"/>
      <c r="E2223" s="57">
        <v>0.6682</v>
      </c>
      <c r="F2223" s="58"/>
      <c r="G2223" s="59"/>
    </row>
    <row r="2224" spans="1:7" ht="15">
      <c r="A2224" s="55"/>
      <c r="B2224" s="56"/>
      <c r="C2224" s="867" t="s">
        <v>1709</v>
      </c>
      <c r="D2224" s="868"/>
      <c r="E2224" s="57">
        <v>0.152</v>
      </c>
      <c r="F2224" s="58"/>
      <c r="G2224" s="59"/>
    </row>
    <row r="2225" spans="1:7" ht="15">
      <c r="A2225" s="55"/>
      <c r="B2225" s="56"/>
      <c r="C2225" s="867" t="s">
        <v>1710</v>
      </c>
      <c r="D2225" s="868"/>
      <c r="E2225" s="57">
        <v>0.3923</v>
      </c>
      <c r="F2225" s="58"/>
      <c r="G2225" s="59"/>
    </row>
    <row r="2226" spans="1:7" ht="15">
      <c r="A2226" s="55"/>
      <c r="B2226" s="56"/>
      <c r="C2226" s="870" t="s">
        <v>84</v>
      </c>
      <c r="D2226" s="868"/>
      <c r="E2226" s="105">
        <v>1.4670999999999998</v>
      </c>
      <c r="F2226" s="58"/>
      <c r="G2226" s="59"/>
    </row>
    <row r="2227" spans="1:7" ht="15">
      <c r="A2227" s="55"/>
      <c r="B2227" s="56"/>
      <c r="C2227" s="867" t="s">
        <v>1755</v>
      </c>
      <c r="D2227" s="868"/>
      <c r="E2227" s="57">
        <v>0.1467</v>
      </c>
      <c r="F2227" s="58"/>
      <c r="G2227" s="59"/>
    </row>
    <row r="2228" spans="1:53" ht="15">
      <c r="A2228" s="48">
        <v>279</v>
      </c>
      <c r="B2228" s="49" t="s">
        <v>1756</v>
      </c>
      <c r="C2228" s="50" t="s">
        <v>1757</v>
      </c>
      <c r="D2228" s="51" t="s">
        <v>206</v>
      </c>
      <c r="E2228" s="52">
        <v>1.1642</v>
      </c>
      <c r="F2228" s="697">
        <v>0</v>
      </c>
      <c r="G2228" s="53">
        <f>E2228*F2228</f>
        <v>0</v>
      </c>
      <c r="AB2228" s="54">
        <v>3</v>
      </c>
      <c r="AC2228" s="54">
        <v>7</v>
      </c>
      <c r="BA2228" s="15">
        <v>0.013</v>
      </c>
    </row>
    <row r="2229" spans="1:7" ht="15">
      <c r="A2229" s="55"/>
      <c r="B2229" s="56"/>
      <c r="C2229" s="867" t="s">
        <v>1245</v>
      </c>
      <c r="D2229" s="868"/>
      <c r="E2229" s="57">
        <v>0</v>
      </c>
      <c r="F2229" s="58"/>
      <c r="G2229" s="59"/>
    </row>
    <row r="2230" spans="1:7" ht="15">
      <c r="A2230" s="55"/>
      <c r="B2230" s="56"/>
      <c r="C2230" s="867" t="s">
        <v>1758</v>
      </c>
      <c r="D2230" s="868"/>
      <c r="E2230" s="57">
        <v>1.1642</v>
      </c>
      <c r="F2230" s="58"/>
      <c r="G2230" s="59"/>
    </row>
    <row r="2231" spans="1:53" ht="15">
      <c r="A2231" s="48">
        <v>280</v>
      </c>
      <c r="B2231" s="49" t="s">
        <v>1759</v>
      </c>
      <c r="C2231" s="50" t="s">
        <v>1760</v>
      </c>
      <c r="D2231" s="51" t="s">
        <v>226</v>
      </c>
      <c r="E2231" s="52">
        <v>25.755506958</v>
      </c>
      <c r="F2231" s="697">
        <v>0</v>
      </c>
      <c r="G2231" s="53">
        <f>E2231*F2231</f>
        <v>0</v>
      </c>
      <c r="AB2231" s="54">
        <v>7</v>
      </c>
      <c r="AC2231" s="54">
        <v>1001</v>
      </c>
      <c r="BA2231" s="15">
        <v>0</v>
      </c>
    </row>
    <row r="2232" spans="1:7" ht="15">
      <c r="A2232" s="34"/>
      <c r="B2232" s="35" t="s">
        <v>19</v>
      </c>
      <c r="C2232" s="36" t="str">
        <f>CONCATENATE(B2133," ",C2133)</f>
        <v>762 Konstrukce tesařské</v>
      </c>
      <c r="D2232" s="37"/>
      <c r="E2232" s="38"/>
      <c r="F2232" s="39"/>
      <c r="G2232" s="40">
        <f>SUM(G2133:G2231)</f>
        <v>0</v>
      </c>
    </row>
    <row r="2233" spans="1:7" ht="15">
      <c r="A2233" s="41" t="s">
        <v>21</v>
      </c>
      <c r="B2233" s="42" t="s">
        <v>1761</v>
      </c>
      <c r="C2233" s="43" t="s">
        <v>1762</v>
      </c>
      <c r="D2233" s="44"/>
      <c r="E2233" s="45"/>
      <c r="F2233" s="45"/>
      <c r="G2233" s="46"/>
    </row>
    <row r="2234" spans="1:53" ht="15">
      <c r="A2234" s="48">
        <v>281</v>
      </c>
      <c r="B2234" s="49" t="s">
        <v>1763</v>
      </c>
      <c r="C2234" s="50" t="s">
        <v>1764</v>
      </c>
      <c r="D2234" s="51" t="s">
        <v>206</v>
      </c>
      <c r="E2234" s="52">
        <v>7.2593</v>
      </c>
      <c r="F2234" s="697">
        <v>0</v>
      </c>
      <c r="G2234" s="53">
        <f>E2234*F2234</f>
        <v>0</v>
      </c>
      <c r="AB2234" s="54">
        <v>1</v>
      </c>
      <c r="AC2234" s="54">
        <v>7</v>
      </c>
      <c r="BA2234" s="15">
        <v>0.01772</v>
      </c>
    </row>
    <row r="2235" spans="1:7" ht="15">
      <c r="A2235" s="55"/>
      <c r="B2235" s="56"/>
      <c r="C2235" s="867" t="s">
        <v>1765</v>
      </c>
      <c r="D2235" s="868"/>
      <c r="E2235" s="57">
        <v>0</v>
      </c>
      <c r="F2235" s="58"/>
      <c r="G2235" s="59"/>
    </row>
    <row r="2236" spans="1:7" ht="15">
      <c r="A2236" s="55"/>
      <c r="B2236" s="56"/>
      <c r="C2236" s="867" t="s">
        <v>1766</v>
      </c>
      <c r="D2236" s="868"/>
      <c r="E2236" s="57">
        <v>3.4221</v>
      </c>
      <c r="F2236" s="58"/>
      <c r="G2236" s="59"/>
    </row>
    <row r="2237" spans="1:7" ht="15">
      <c r="A2237" s="55"/>
      <c r="B2237" s="56"/>
      <c r="C2237" s="867" t="s">
        <v>1767</v>
      </c>
      <c r="D2237" s="868"/>
      <c r="E2237" s="57">
        <v>3.8372</v>
      </c>
      <c r="F2237" s="58"/>
      <c r="G2237" s="59"/>
    </row>
    <row r="2238" spans="1:53" ht="15">
      <c r="A2238" s="48">
        <v>282</v>
      </c>
      <c r="B2238" s="49" t="s">
        <v>1768</v>
      </c>
      <c r="C2238" s="50" t="s">
        <v>1769</v>
      </c>
      <c r="D2238" s="51" t="s">
        <v>694</v>
      </c>
      <c r="E2238" s="52">
        <v>116.37</v>
      </c>
      <c r="F2238" s="697">
        <v>0</v>
      </c>
      <c r="G2238" s="53">
        <f>E2238*F2238</f>
        <v>0</v>
      </c>
      <c r="AB2238" s="54">
        <v>1</v>
      </c>
      <c r="AC2238" s="54">
        <v>7</v>
      </c>
      <c r="BA2238" s="15">
        <v>0.00353</v>
      </c>
    </row>
    <row r="2239" spans="1:7" ht="15">
      <c r="A2239" s="55"/>
      <c r="B2239" s="56"/>
      <c r="C2239" s="867" t="s">
        <v>1765</v>
      </c>
      <c r="D2239" s="868"/>
      <c r="E2239" s="57">
        <v>0</v>
      </c>
      <c r="F2239" s="58"/>
      <c r="G2239" s="59"/>
    </row>
    <row r="2240" spans="1:7" ht="15">
      <c r="A2240" s="55"/>
      <c r="B2240" s="56"/>
      <c r="C2240" s="867" t="s">
        <v>1770</v>
      </c>
      <c r="D2240" s="868"/>
      <c r="E2240" s="57">
        <v>116.37</v>
      </c>
      <c r="F2240" s="58"/>
      <c r="G2240" s="59"/>
    </row>
    <row r="2241" spans="1:53" ht="15">
      <c r="A2241" s="48">
        <v>283</v>
      </c>
      <c r="B2241" s="49" t="s">
        <v>1771</v>
      </c>
      <c r="C2241" s="50" t="s">
        <v>1772</v>
      </c>
      <c r="D2241" s="51" t="s">
        <v>694</v>
      </c>
      <c r="E2241" s="52">
        <v>96.3</v>
      </c>
      <c r="F2241" s="697">
        <v>0</v>
      </c>
      <c r="G2241" s="53">
        <f>E2241*F2241</f>
        <v>0</v>
      </c>
      <c r="AB2241" s="54">
        <v>1</v>
      </c>
      <c r="AC2241" s="54">
        <v>7</v>
      </c>
      <c r="BA2241" s="15">
        <v>0.00584</v>
      </c>
    </row>
    <row r="2242" spans="1:7" ht="15">
      <c r="A2242" s="55"/>
      <c r="B2242" s="56"/>
      <c r="C2242" s="867" t="s">
        <v>1765</v>
      </c>
      <c r="D2242" s="868"/>
      <c r="E2242" s="57">
        <v>0</v>
      </c>
      <c r="F2242" s="58"/>
      <c r="G2242" s="59"/>
    </row>
    <row r="2243" spans="1:7" ht="15">
      <c r="A2243" s="55"/>
      <c r="B2243" s="56"/>
      <c r="C2243" s="867" t="s">
        <v>1773</v>
      </c>
      <c r="D2243" s="868"/>
      <c r="E2243" s="57">
        <v>96.3</v>
      </c>
      <c r="F2243" s="58"/>
      <c r="G2243" s="59"/>
    </row>
    <row r="2244" spans="1:53" ht="15">
      <c r="A2244" s="48">
        <v>284</v>
      </c>
      <c r="B2244" s="49" t="s">
        <v>1774</v>
      </c>
      <c r="C2244" s="50" t="s">
        <v>1775</v>
      </c>
      <c r="D2244" s="51" t="s">
        <v>694</v>
      </c>
      <c r="E2244" s="52">
        <v>19.1</v>
      </c>
      <c r="F2244" s="697">
        <v>0</v>
      </c>
      <c r="G2244" s="53">
        <f>E2244*F2244</f>
        <v>0</v>
      </c>
      <c r="AB2244" s="54">
        <v>1</v>
      </c>
      <c r="AC2244" s="54">
        <v>7</v>
      </c>
      <c r="BA2244" s="15">
        <v>0.00631</v>
      </c>
    </row>
    <row r="2245" spans="1:7" ht="15">
      <c r="A2245" s="55"/>
      <c r="B2245" s="56"/>
      <c r="C2245" s="867" t="s">
        <v>1765</v>
      </c>
      <c r="D2245" s="868"/>
      <c r="E2245" s="57">
        <v>0</v>
      </c>
      <c r="F2245" s="58"/>
      <c r="G2245" s="59"/>
    </row>
    <row r="2246" spans="1:7" ht="15">
      <c r="A2246" s="55"/>
      <c r="B2246" s="56"/>
      <c r="C2246" s="867" t="s">
        <v>1776</v>
      </c>
      <c r="D2246" s="868"/>
      <c r="E2246" s="57">
        <v>19.1</v>
      </c>
      <c r="F2246" s="58"/>
      <c r="G2246" s="59"/>
    </row>
    <row r="2247" spans="1:53" ht="15">
      <c r="A2247" s="48">
        <v>285</v>
      </c>
      <c r="B2247" s="49" t="s">
        <v>1777</v>
      </c>
      <c r="C2247" s="50" t="s">
        <v>1778</v>
      </c>
      <c r="D2247" s="51" t="s">
        <v>694</v>
      </c>
      <c r="E2247" s="52">
        <v>116.69</v>
      </c>
      <c r="F2247" s="697">
        <v>0</v>
      </c>
      <c r="G2247" s="53">
        <f>E2247*F2247</f>
        <v>0</v>
      </c>
      <c r="AB2247" s="54">
        <v>1</v>
      </c>
      <c r="AC2247" s="54">
        <v>7</v>
      </c>
      <c r="BA2247" s="15">
        <v>0.00706</v>
      </c>
    </row>
    <row r="2248" spans="1:7" ht="15">
      <c r="A2248" s="55"/>
      <c r="B2248" s="56"/>
      <c r="C2248" s="867" t="s">
        <v>1765</v>
      </c>
      <c r="D2248" s="868"/>
      <c r="E2248" s="57">
        <v>0</v>
      </c>
      <c r="F2248" s="58"/>
      <c r="G2248" s="59"/>
    </row>
    <row r="2249" spans="1:7" ht="15">
      <c r="A2249" s="55"/>
      <c r="B2249" s="56"/>
      <c r="C2249" s="867" t="s">
        <v>1779</v>
      </c>
      <c r="D2249" s="868"/>
      <c r="E2249" s="57">
        <v>116.69</v>
      </c>
      <c r="F2249" s="58"/>
      <c r="G2249" s="59"/>
    </row>
    <row r="2250" spans="1:53" ht="15">
      <c r="A2250" s="48">
        <v>286</v>
      </c>
      <c r="B2250" s="49" t="s">
        <v>1780</v>
      </c>
      <c r="C2250" s="50" t="s">
        <v>1781</v>
      </c>
      <c r="D2250" s="51" t="s">
        <v>694</v>
      </c>
      <c r="E2250" s="52">
        <v>13.74</v>
      </c>
      <c r="F2250" s="697">
        <v>0</v>
      </c>
      <c r="G2250" s="53">
        <f>E2250*F2250</f>
        <v>0</v>
      </c>
      <c r="AB2250" s="54">
        <v>1</v>
      </c>
      <c r="AC2250" s="54">
        <v>7</v>
      </c>
      <c r="BA2250" s="15">
        <v>0.00073</v>
      </c>
    </row>
    <row r="2251" spans="1:7" ht="15">
      <c r="A2251" s="55"/>
      <c r="B2251" s="56"/>
      <c r="C2251" s="867" t="s">
        <v>1765</v>
      </c>
      <c r="D2251" s="868"/>
      <c r="E2251" s="57">
        <v>0</v>
      </c>
      <c r="F2251" s="58"/>
      <c r="G2251" s="59"/>
    </row>
    <row r="2252" spans="1:7" ht="15">
      <c r="A2252" s="55"/>
      <c r="B2252" s="56"/>
      <c r="C2252" s="867" t="s">
        <v>1782</v>
      </c>
      <c r="D2252" s="868"/>
      <c r="E2252" s="57">
        <v>3.74</v>
      </c>
      <c r="F2252" s="58"/>
      <c r="G2252" s="59"/>
    </row>
    <row r="2253" spans="1:7" ht="15">
      <c r="A2253" s="55"/>
      <c r="B2253" s="56"/>
      <c r="C2253" s="867" t="s">
        <v>1783</v>
      </c>
      <c r="D2253" s="868"/>
      <c r="E2253" s="57">
        <v>10</v>
      </c>
      <c r="F2253" s="58"/>
      <c r="G2253" s="59"/>
    </row>
    <row r="2254" spans="1:53" ht="15">
      <c r="A2254" s="48">
        <v>287</v>
      </c>
      <c r="B2254" s="49" t="s">
        <v>1784</v>
      </c>
      <c r="C2254" s="50" t="s">
        <v>1785</v>
      </c>
      <c r="D2254" s="51" t="s">
        <v>694</v>
      </c>
      <c r="E2254" s="52">
        <v>102.93</v>
      </c>
      <c r="F2254" s="697">
        <v>0</v>
      </c>
      <c r="G2254" s="53">
        <f>E2254*F2254</f>
        <v>0</v>
      </c>
      <c r="AB2254" s="54">
        <v>1</v>
      </c>
      <c r="AC2254" s="54">
        <v>7</v>
      </c>
      <c r="BA2254" s="15">
        <v>0.00299</v>
      </c>
    </row>
    <row r="2255" spans="1:7" ht="15">
      <c r="A2255" s="55"/>
      <c r="B2255" s="56"/>
      <c r="C2255" s="867" t="s">
        <v>1765</v>
      </c>
      <c r="D2255" s="868"/>
      <c r="E2255" s="57">
        <v>0</v>
      </c>
      <c r="F2255" s="58"/>
      <c r="G2255" s="59"/>
    </row>
    <row r="2256" spans="1:7" ht="15">
      <c r="A2256" s="55"/>
      <c r="B2256" s="56"/>
      <c r="C2256" s="867" t="s">
        <v>1786</v>
      </c>
      <c r="D2256" s="868"/>
      <c r="E2256" s="57">
        <v>5.2</v>
      </c>
      <c r="F2256" s="58"/>
      <c r="G2256" s="59"/>
    </row>
    <row r="2257" spans="1:7" ht="15">
      <c r="A2257" s="55"/>
      <c r="B2257" s="56"/>
      <c r="C2257" s="867" t="s">
        <v>1787</v>
      </c>
      <c r="D2257" s="868"/>
      <c r="E2257" s="57">
        <v>9.03</v>
      </c>
      <c r="F2257" s="58"/>
      <c r="G2257" s="59"/>
    </row>
    <row r="2258" spans="1:7" ht="15">
      <c r="A2258" s="55"/>
      <c r="B2258" s="56"/>
      <c r="C2258" s="867" t="s">
        <v>1788</v>
      </c>
      <c r="D2258" s="868"/>
      <c r="E2258" s="57">
        <v>1.45</v>
      </c>
      <c r="F2258" s="58"/>
      <c r="G2258" s="59"/>
    </row>
    <row r="2259" spans="1:7" ht="15">
      <c r="A2259" s="55"/>
      <c r="B2259" s="56"/>
      <c r="C2259" s="867" t="s">
        <v>1789</v>
      </c>
      <c r="D2259" s="868"/>
      <c r="E2259" s="57">
        <v>0.35</v>
      </c>
      <c r="F2259" s="58"/>
      <c r="G2259" s="59"/>
    </row>
    <row r="2260" spans="1:7" ht="15">
      <c r="A2260" s="55"/>
      <c r="B2260" s="56"/>
      <c r="C2260" s="867" t="s">
        <v>1790</v>
      </c>
      <c r="D2260" s="868"/>
      <c r="E2260" s="57">
        <v>11.45</v>
      </c>
      <c r="F2260" s="58"/>
      <c r="G2260" s="59"/>
    </row>
    <row r="2261" spans="1:7" ht="15">
      <c r="A2261" s="55"/>
      <c r="B2261" s="56"/>
      <c r="C2261" s="867" t="s">
        <v>1791</v>
      </c>
      <c r="D2261" s="868"/>
      <c r="E2261" s="57">
        <v>9.65</v>
      </c>
      <c r="F2261" s="58"/>
      <c r="G2261" s="59"/>
    </row>
    <row r="2262" spans="1:7" ht="15">
      <c r="A2262" s="55"/>
      <c r="B2262" s="56"/>
      <c r="C2262" s="867" t="s">
        <v>1792</v>
      </c>
      <c r="D2262" s="868"/>
      <c r="E2262" s="57">
        <v>3.45</v>
      </c>
      <c r="F2262" s="58"/>
      <c r="G2262" s="59"/>
    </row>
    <row r="2263" spans="1:7" ht="15">
      <c r="A2263" s="55"/>
      <c r="B2263" s="56"/>
      <c r="C2263" s="867" t="s">
        <v>1793</v>
      </c>
      <c r="D2263" s="868"/>
      <c r="E2263" s="57">
        <v>32.65</v>
      </c>
      <c r="F2263" s="58"/>
      <c r="G2263" s="59"/>
    </row>
    <row r="2264" spans="1:7" ht="15">
      <c r="A2264" s="55"/>
      <c r="B2264" s="56"/>
      <c r="C2264" s="867" t="s">
        <v>1794</v>
      </c>
      <c r="D2264" s="868"/>
      <c r="E2264" s="57">
        <v>13.55</v>
      </c>
      <c r="F2264" s="58"/>
      <c r="G2264" s="59"/>
    </row>
    <row r="2265" spans="1:7" ht="15">
      <c r="A2265" s="55"/>
      <c r="B2265" s="56"/>
      <c r="C2265" s="867" t="s">
        <v>1795</v>
      </c>
      <c r="D2265" s="868"/>
      <c r="E2265" s="57">
        <v>16.15</v>
      </c>
      <c r="F2265" s="58"/>
      <c r="G2265" s="59"/>
    </row>
    <row r="2266" spans="1:53" ht="15">
      <c r="A2266" s="48">
        <v>288</v>
      </c>
      <c r="B2266" s="49" t="s">
        <v>1796</v>
      </c>
      <c r="C2266" s="50" t="s">
        <v>1797</v>
      </c>
      <c r="D2266" s="51" t="s">
        <v>694</v>
      </c>
      <c r="E2266" s="52">
        <v>80.48</v>
      </c>
      <c r="F2266" s="697">
        <v>0</v>
      </c>
      <c r="G2266" s="53">
        <f>E2266*F2266</f>
        <v>0</v>
      </c>
      <c r="AB2266" s="54">
        <v>1</v>
      </c>
      <c r="AC2266" s="54">
        <v>7</v>
      </c>
      <c r="BA2266" s="15">
        <v>0.00341</v>
      </c>
    </row>
    <row r="2267" spans="1:7" ht="15">
      <c r="A2267" s="55"/>
      <c r="B2267" s="56"/>
      <c r="C2267" s="867" t="s">
        <v>1765</v>
      </c>
      <c r="D2267" s="868"/>
      <c r="E2267" s="57">
        <v>0</v>
      </c>
      <c r="F2267" s="58"/>
      <c r="G2267" s="59"/>
    </row>
    <row r="2268" spans="1:7" ht="15">
      <c r="A2268" s="55"/>
      <c r="B2268" s="56"/>
      <c r="C2268" s="867" t="s">
        <v>1798</v>
      </c>
      <c r="D2268" s="868"/>
      <c r="E2268" s="57">
        <v>65.44</v>
      </c>
      <c r="F2268" s="58"/>
      <c r="G2268" s="59"/>
    </row>
    <row r="2269" spans="1:7" ht="15">
      <c r="A2269" s="55"/>
      <c r="B2269" s="56"/>
      <c r="C2269" s="867" t="s">
        <v>1799</v>
      </c>
      <c r="D2269" s="868"/>
      <c r="E2269" s="57">
        <v>13.69</v>
      </c>
      <c r="F2269" s="58"/>
      <c r="G2269" s="59"/>
    </row>
    <row r="2270" spans="1:7" ht="15">
      <c r="A2270" s="55"/>
      <c r="B2270" s="56"/>
      <c r="C2270" s="867" t="s">
        <v>1800</v>
      </c>
      <c r="D2270" s="868"/>
      <c r="E2270" s="57">
        <v>1.35</v>
      </c>
      <c r="F2270" s="58"/>
      <c r="G2270" s="59"/>
    </row>
    <row r="2271" spans="1:53" ht="15">
      <c r="A2271" s="48">
        <v>289</v>
      </c>
      <c r="B2271" s="49" t="s">
        <v>1801</v>
      </c>
      <c r="C2271" s="50" t="s">
        <v>1802</v>
      </c>
      <c r="D2271" s="51" t="s">
        <v>694</v>
      </c>
      <c r="E2271" s="52">
        <v>2.05</v>
      </c>
      <c r="F2271" s="697">
        <v>0</v>
      </c>
      <c r="G2271" s="53">
        <f>E2271*F2271</f>
        <v>0</v>
      </c>
      <c r="AB2271" s="54">
        <v>1</v>
      </c>
      <c r="AC2271" s="54">
        <v>7</v>
      </c>
      <c r="BA2271" s="15">
        <v>0.00379</v>
      </c>
    </row>
    <row r="2272" spans="1:7" ht="15">
      <c r="A2272" s="55"/>
      <c r="B2272" s="56"/>
      <c r="C2272" s="867" t="s">
        <v>1765</v>
      </c>
      <c r="D2272" s="868"/>
      <c r="E2272" s="57">
        <v>0</v>
      </c>
      <c r="F2272" s="58"/>
      <c r="G2272" s="59"/>
    </row>
    <row r="2273" spans="1:7" ht="15">
      <c r="A2273" s="55"/>
      <c r="B2273" s="56"/>
      <c r="C2273" s="867" t="s">
        <v>1803</v>
      </c>
      <c r="D2273" s="868"/>
      <c r="E2273" s="57">
        <v>1.1</v>
      </c>
      <c r="F2273" s="58"/>
      <c r="G2273" s="59"/>
    </row>
    <row r="2274" spans="1:7" ht="15">
      <c r="A2274" s="55"/>
      <c r="B2274" s="56"/>
      <c r="C2274" s="867" t="s">
        <v>1804</v>
      </c>
      <c r="D2274" s="868"/>
      <c r="E2274" s="57">
        <v>0.95</v>
      </c>
      <c r="F2274" s="58"/>
      <c r="G2274" s="59"/>
    </row>
    <row r="2275" spans="1:53" ht="15">
      <c r="A2275" s="48">
        <v>290</v>
      </c>
      <c r="B2275" s="49" t="s">
        <v>1805</v>
      </c>
      <c r="C2275" s="50" t="s">
        <v>1806</v>
      </c>
      <c r="D2275" s="51" t="s">
        <v>694</v>
      </c>
      <c r="E2275" s="52">
        <v>196.18</v>
      </c>
      <c r="F2275" s="697">
        <v>0</v>
      </c>
      <c r="G2275" s="53">
        <f>E2275*F2275</f>
        <v>0</v>
      </c>
      <c r="AB2275" s="54">
        <v>1</v>
      </c>
      <c r="AC2275" s="54">
        <v>7</v>
      </c>
      <c r="BA2275" s="15">
        <v>0.00605</v>
      </c>
    </row>
    <row r="2276" spans="1:7" ht="15">
      <c r="A2276" s="55"/>
      <c r="B2276" s="56"/>
      <c r="C2276" s="867" t="s">
        <v>1765</v>
      </c>
      <c r="D2276" s="868"/>
      <c r="E2276" s="57">
        <v>0</v>
      </c>
      <c r="F2276" s="58"/>
      <c r="G2276" s="59"/>
    </row>
    <row r="2277" spans="1:7" ht="15">
      <c r="A2277" s="55"/>
      <c r="B2277" s="56"/>
      <c r="C2277" s="867" t="s">
        <v>1807</v>
      </c>
      <c r="D2277" s="868"/>
      <c r="E2277" s="57">
        <v>98.09</v>
      </c>
      <c r="F2277" s="58"/>
      <c r="G2277" s="59"/>
    </row>
    <row r="2278" spans="1:7" ht="15">
      <c r="A2278" s="55"/>
      <c r="B2278" s="56"/>
      <c r="C2278" s="867" t="s">
        <v>1808</v>
      </c>
      <c r="D2278" s="868"/>
      <c r="E2278" s="57">
        <v>98.09</v>
      </c>
      <c r="F2278" s="58"/>
      <c r="G2278" s="59"/>
    </row>
    <row r="2279" spans="1:53" ht="15">
      <c r="A2279" s="48">
        <v>291</v>
      </c>
      <c r="B2279" s="49" t="s">
        <v>1809</v>
      </c>
      <c r="C2279" s="50" t="s">
        <v>1810</v>
      </c>
      <c r="D2279" s="51" t="s">
        <v>694</v>
      </c>
      <c r="E2279" s="52">
        <v>90.83</v>
      </c>
      <c r="F2279" s="697">
        <v>0</v>
      </c>
      <c r="G2279" s="53">
        <f>E2279*F2279</f>
        <v>0</v>
      </c>
      <c r="AB2279" s="54">
        <v>1</v>
      </c>
      <c r="AC2279" s="54">
        <v>7</v>
      </c>
      <c r="BA2279" s="15">
        <v>0.00295</v>
      </c>
    </row>
    <row r="2280" spans="1:7" ht="15">
      <c r="A2280" s="55"/>
      <c r="B2280" s="56"/>
      <c r="C2280" s="867" t="s">
        <v>1765</v>
      </c>
      <c r="D2280" s="868"/>
      <c r="E2280" s="57">
        <v>0</v>
      </c>
      <c r="F2280" s="58"/>
      <c r="G2280" s="59"/>
    </row>
    <row r="2281" spans="1:7" ht="15">
      <c r="A2281" s="55"/>
      <c r="B2281" s="56"/>
      <c r="C2281" s="867" t="s">
        <v>1811</v>
      </c>
      <c r="D2281" s="868"/>
      <c r="E2281" s="57">
        <v>73.24</v>
      </c>
      <c r="F2281" s="58"/>
      <c r="G2281" s="59"/>
    </row>
    <row r="2282" spans="1:7" ht="15">
      <c r="A2282" s="55"/>
      <c r="B2282" s="56"/>
      <c r="C2282" s="867" t="s">
        <v>1812</v>
      </c>
      <c r="D2282" s="868"/>
      <c r="E2282" s="57">
        <v>17.59</v>
      </c>
      <c r="F2282" s="58"/>
      <c r="G2282" s="59"/>
    </row>
    <row r="2283" spans="1:53" ht="15">
      <c r="A2283" s="48">
        <v>292</v>
      </c>
      <c r="B2283" s="49" t="s">
        <v>1813</v>
      </c>
      <c r="C2283" s="50" t="s">
        <v>1814</v>
      </c>
      <c r="D2283" s="51" t="s">
        <v>694</v>
      </c>
      <c r="E2283" s="52">
        <v>15.5</v>
      </c>
      <c r="F2283" s="697">
        <v>0</v>
      </c>
      <c r="G2283" s="53">
        <f>E2283*F2283</f>
        <v>0</v>
      </c>
      <c r="AB2283" s="54">
        <v>1</v>
      </c>
      <c r="AC2283" s="54">
        <v>7</v>
      </c>
      <c r="BA2283" s="15">
        <v>0.00337</v>
      </c>
    </row>
    <row r="2284" spans="1:7" ht="15">
      <c r="A2284" s="55"/>
      <c r="B2284" s="56"/>
      <c r="C2284" s="867" t="s">
        <v>1765</v>
      </c>
      <c r="D2284" s="868"/>
      <c r="E2284" s="57">
        <v>0</v>
      </c>
      <c r="F2284" s="58"/>
      <c r="G2284" s="59"/>
    </row>
    <row r="2285" spans="1:7" ht="15">
      <c r="A2285" s="55"/>
      <c r="B2285" s="56"/>
      <c r="C2285" s="867" t="s">
        <v>1815</v>
      </c>
      <c r="D2285" s="868"/>
      <c r="E2285" s="57">
        <v>5.5</v>
      </c>
      <c r="F2285" s="58"/>
      <c r="G2285" s="59"/>
    </row>
    <row r="2286" spans="1:7" ht="15">
      <c r="A2286" s="55"/>
      <c r="B2286" s="56"/>
      <c r="C2286" s="867" t="s">
        <v>1783</v>
      </c>
      <c r="D2286" s="868"/>
      <c r="E2286" s="57">
        <v>10</v>
      </c>
      <c r="F2286" s="58"/>
      <c r="G2286" s="59"/>
    </row>
    <row r="2287" spans="1:53" ht="15">
      <c r="A2287" s="48">
        <v>293</v>
      </c>
      <c r="B2287" s="49" t="s">
        <v>1816</v>
      </c>
      <c r="C2287" s="50" t="s">
        <v>1817</v>
      </c>
      <c r="D2287" s="51" t="s">
        <v>694</v>
      </c>
      <c r="E2287" s="52">
        <v>3.74</v>
      </c>
      <c r="F2287" s="697">
        <v>0</v>
      </c>
      <c r="G2287" s="53">
        <f>E2287*F2287</f>
        <v>0</v>
      </c>
      <c r="AB2287" s="54">
        <v>1</v>
      </c>
      <c r="AC2287" s="54">
        <v>7</v>
      </c>
      <c r="BA2287" s="15">
        <v>0.00375</v>
      </c>
    </row>
    <row r="2288" spans="1:7" ht="15">
      <c r="A2288" s="55"/>
      <c r="B2288" s="56"/>
      <c r="C2288" s="867" t="s">
        <v>1765</v>
      </c>
      <c r="D2288" s="868"/>
      <c r="E2288" s="57">
        <v>0</v>
      </c>
      <c r="F2288" s="58"/>
      <c r="G2288" s="59"/>
    </row>
    <row r="2289" spans="1:7" ht="15">
      <c r="A2289" s="55"/>
      <c r="B2289" s="56"/>
      <c r="C2289" s="867" t="s">
        <v>1782</v>
      </c>
      <c r="D2289" s="868"/>
      <c r="E2289" s="57">
        <v>3.74</v>
      </c>
      <c r="F2289" s="58"/>
      <c r="G2289" s="59"/>
    </row>
    <row r="2290" spans="1:53" ht="22.5">
      <c r="A2290" s="48">
        <v>294</v>
      </c>
      <c r="B2290" s="49" t="s">
        <v>1818</v>
      </c>
      <c r="C2290" s="50" t="s">
        <v>1819</v>
      </c>
      <c r="D2290" s="51" t="s">
        <v>222</v>
      </c>
      <c r="E2290" s="52">
        <v>2</v>
      </c>
      <c r="F2290" s="697">
        <v>0</v>
      </c>
      <c r="G2290" s="53">
        <f>E2290*F2290</f>
        <v>0</v>
      </c>
      <c r="AB2290" s="54">
        <v>12</v>
      </c>
      <c r="AC2290" s="54">
        <v>0</v>
      </c>
      <c r="BA2290" s="15">
        <v>0.06849</v>
      </c>
    </row>
    <row r="2291" spans="1:7" ht="15">
      <c r="A2291" s="55"/>
      <c r="B2291" s="56"/>
      <c r="C2291" s="867" t="s">
        <v>1820</v>
      </c>
      <c r="D2291" s="868"/>
      <c r="E2291" s="57">
        <v>0</v>
      </c>
      <c r="F2291" s="58"/>
      <c r="G2291" s="59"/>
    </row>
    <row r="2292" spans="1:7" ht="15">
      <c r="A2292" s="55"/>
      <c r="B2292" s="56"/>
      <c r="C2292" s="867" t="s">
        <v>1821</v>
      </c>
      <c r="D2292" s="868"/>
      <c r="E2292" s="57">
        <v>0</v>
      </c>
      <c r="F2292" s="58"/>
      <c r="G2292" s="59"/>
    </row>
    <row r="2293" spans="1:7" ht="15">
      <c r="A2293" s="55"/>
      <c r="B2293" s="56"/>
      <c r="C2293" s="867" t="s">
        <v>1822</v>
      </c>
      <c r="D2293" s="868"/>
      <c r="E2293" s="57">
        <v>0</v>
      </c>
      <c r="F2293" s="58"/>
      <c r="G2293" s="59"/>
    </row>
    <row r="2294" spans="1:7" ht="15">
      <c r="A2294" s="55"/>
      <c r="B2294" s="56"/>
      <c r="C2294" s="867" t="s">
        <v>1823</v>
      </c>
      <c r="D2294" s="868"/>
      <c r="E2294" s="57">
        <v>0</v>
      </c>
      <c r="F2294" s="58"/>
      <c r="G2294" s="59"/>
    </row>
    <row r="2295" spans="1:7" ht="15">
      <c r="A2295" s="55"/>
      <c r="B2295" s="56"/>
      <c r="C2295" s="867" t="s">
        <v>1765</v>
      </c>
      <c r="D2295" s="868"/>
      <c r="E2295" s="57">
        <v>0</v>
      </c>
      <c r="F2295" s="58"/>
      <c r="G2295" s="59"/>
    </row>
    <row r="2296" spans="1:7" ht="15">
      <c r="A2296" s="55"/>
      <c r="B2296" s="56"/>
      <c r="C2296" s="867" t="s">
        <v>1824</v>
      </c>
      <c r="D2296" s="868"/>
      <c r="E2296" s="57">
        <v>2</v>
      </c>
      <c r="F2296" s="58"/>
      <c r="G2296" s="59"/>
    </row>
    <row r="2297" spans="1:53" ht="22.5">
      <c r="A2297" s="48">
        <v>295</v>
      </c>
      <c r="B2297" s="49" t="s">
        <v>1825</v>
      </c>
      <c r="C2297" s="50" t="s">
        <v>1826</v>
      </c>
      <c r="D2297" s="51" t="s">
        <v>222</v>
      </c>
      <c r="E2297" s="52">
        <v>1</v>
      </c>
      <c r="F2297" s="697">
        <v>0</v>
      </c>
      <c r="G2297" s="53">
        <f>E2297*F2297</f>
        <v>0</v>
      </c>
      <c r="AB2297" s="54">
        <v>12</v>
      </c>
      <c r="AC2297" s="54">
        <v>0</v>
      </c>
      <c r="BA2297" s="15">
        <v>0.10607</v>
      </c>
    </row>
    <row r="2298" spans="1:7" ht="15">
      <c r="A2298" s="55"/>
      <c r="B2298" s="56"/>
      <c r="C2298" s="867" t="s">
        <v>1827</v>
      </c>
      <c r="D2298" s="868"/>
      <c r="E2298" s="57">
        <v>0</v>
      </c>
      <c r="F2298" s="58"/>
      <c r="G2298" s="59"/>
    </row>
    <row r="2299" spans="1:7" ht="15">
      <c r="A2299" s="55"/>
      <c r="B2299" s="56"/>
      <c r="C2299" s="867" t="s">
        <v>1765</v>
      </c>
      <c r="D2299" s="868"/>
      <c r="E2299" s="57">
        <v>0</v>
      </c>
      <c r="F2299" s="58"/>
      <c r="G2299" s="59"/>
    </row>
    <row r="2300" spans="1:7" ht="15">
      <c r="A2300" s="55"/>
      <c r="B2300" s="56"/>
      <c r="C2300" s="867" t="s">
        <v>1828</v>
      </c>
      <c r="D2300" s="868"/>
      <c r="E2300" s="57">
        <v>1</v>
      </c>
      <c r="F2300" s="58"/>
      <c r="G2300" s="59"/>
    </row>
    <row r="2301" spans="1:53" ht="22.5">
      <c r="A2301" s="48">
        <v>296</v>
      </c>
      <c r="B2301" s="49" t="s">
        <v>1829</v>
      </c>
      <c r="C2301" s="50" t="s">
        <v>1830</v>
      </c>
      <c r="D2301" s="51" t="s">
        <v>222</v>
      </c>
      <c r="E2301" s="52">
        <v>2</v>
      </c>
      <c r="F2301" s="697">
        <v>0</v>
      </c>
      <c r="G2301" s="53">
        <f>E2301*F2301</f>
        <v>0</v>
      </c>
      <c r="AB2301" s="54">
        <v>12</v>
      </c>
      <c r="AC2301" s="54">
        <v>0</v>
      </c>
      <c r="BA2301" s="15">
        <v>0.04569</v>
      </c>
    </row>
    <row r="2302" spans="1:7" ht="15">
      <c r="A2302" s="55"/>
      <c r="B2302" s="56"/>
      <c r="C2302" s="867" t="s">
        <v>1831</v>
      </c>
      <c r="D2302" s="868"/>
      <c r="E2302" s="57">
        <v>0</v>
      </c>
      <c r="F2302" s="58"/>
      <c r="G2302" s="59"/>
    </row>
    <row r="2303" spans="1:7" ht="15">
      <c r="A2303" s="55"/>
      <c r="B2303" s="56"/>
      <c r="C2303" s="867" t="s">
        <v>1821</v>
      </c>
      <c r="D2303" s="868"/>
      <c r="E2303" s="57">
        <v>0</v>
      </c>
      <c r="F2303" s="58"/>
      <c r="G2303" s="59"/>
    </row>
    <row r="2304" spans="1:7" ht="15">
      <c r="A2304" s="55"/>
      <c r="B2304" s="56"/>
      <c r="C2304" s="867" t="s">
        <v>1822</v>
      </c>
      <c r="D2304" s="868"/>
      <c r="E2304" s="57">
        <v>0</v>
      </c>
      <c r="F2304" s="58"/>
      <c r="G2304" s="59"/>
    </row>
    <row r="2305" spans="1:7" ht="15">
      <c r="A2305" s="55"/>
      <c r="B2305" s="56"/>
      <c r="C2305" s="867" t="s">
        <v>1823</v>
      </c>
      <c r="D2305" s="868"/>
      <c r="E2305" s="57">
        <v>0</v>
      </c>
      <c r="F2305" s="58"/>
      <c r="G2305" s="59"/>
    </row>
    <row r="2306" spans="1:7" ht="15">
      <c r="A2306" s="55"/>
      <c r="B2306" s="56"/>
      <c r="C2306" s="867" t="s">
        <v>1765</v>
      </c>
      <c r="D2306" s="868"/>
      <c r="E2306" s="57">
        <v>0</v>
      </c>
      <c r="F2306" s="58"/>
      <c r="G2306" s="59"/>
    </row>
    <row r="2307" spans="1:7" ht="15">
      <c r="A2307" s="55"/>
      <c r="B2307" s="56"/>
      <c r="C2307" s="867" t="s">
        <v>1832</v>
      </c>
      <c r="D2307" s="868"/>
      <c r="E2307" s="57">
        <v>2</v>
      </c>
      <c r="F2307" s="58"/>
      <c r="G2307" s="59"/>
    </row>
    <row r="2308" spans="1:53" ht="22.5">
      <c r="A2308" s="48">
        <v>297</v>
      </c>
      <c r="B2308" s="49" t="s">
        <v>1833</v>
      </c>
      <c r="C2308" s="50" t="s">
        <v>1834</v>
      </c>
      <c r="D2308" s="51" t="s">
        <v>222</v>
      </c>
      <c r="E2308" s="52">
        <v>1</v>
      </c>
      <c r="F2308" s="697">
        <v>0</v>
      </c>
      <c r="G2308" s="53">
        <f>E2308*F2308</f>
        <v>0</v>
      </c>
      <c r="AB2308" s="54">
        <v>12</v>
      </c>
      <c r="AC2308" s="54">
        <v>0</v>
      </c>
      <c r="BA2308" s="15">
        <v>0.06446</v>
      </c>
    </row>
    <row r="2309" spans="1:7" ht="15">
      <c r="A2309" s="55"/>
      <c r="B2309" s="56"/>
      <c r="C2309" s="867" t="s">
        <v>1827</v>
      </c>
      <c r="D2309" s="868"/>
      <c r="E2309" s="57">
        <v>0</v>
      </c>
      <c r="F2309" s="58"/>
      <c r="G2309" s="59"/>
    </row>
    <row r="2310" spans="1:7" ht="15">
      <c r="A2310" s="55"/>
      <c r="B2310" s="56"/>
      <c r="C2310" s="867" t="s">
        <v>1765</v>
      </c>
      <c r="D2310" s="868"/>
      <c r="E2310" s="57">
        <v>0</v>
      </c>
      <c r="F2310" s="58"/>
      <c r="G2310" s="59"/>
    </row>
    <row r="2311" spans="1:7" ht="15">
      <c r="A2311" s="55"/>
      <c r="B2311" s="56"/>
      <c r="C2311" s="867" t="s">
        <v>1835</v>
      </c>
      <c r="D2311" s="868"/>
      <c r="E2311" s="57">
        <v>1</v>
      </c>
      <c r="F2311" s="58"/>
      <c r="G2311" s="59"/>
    </row>
    <row r="2312" spans="1:53" ht="22.5">
      <c r="A2312" s="48">
        <v>298</v>
      </c>
      <c r="B2312" s="49" t="s">
        <v>1836</v>
      </c>
      <c r="C2312" s="50" t="s">
        <v>1837</v>
      </c>
      <c r="D2312" s="51" t="s">
        <v>222</v>
      </c>
      <c r="E2312" s="52">
        <v>2</v>
      </c>
      <c r="F2312" s="697">
        <v>0</v>
      </c>
      <c r="G2312" s="53">
        <f>E2312*F2312</f>
        <v>0</v>
      </c>
      <c r="AB2312" s="54">
        <v>12</v>
      </c>
      <c r="AC2312" s="54">
        <v>0</v>
      </c>
      <c r="BA2312" s="15">
        <v>0.00254</v>
      </c>
    </row>
    <row r="2313" spans="1:7" ht="15">
      <c r="A2313" s="55"/>
      <c r="B2313" s="56"/>
      <c r="C2313" s="867" t="s">
        <v>1820</v>
      </c>
      <c r="D2313" s="868"/>
      <c r="E2313" s="57">
        <v>0</v>
      </c>
      <c r="F2313" s="58"/>
      <c r="G2313" s="59"/>
    </row>
    <row r="2314" spans="1:7" ht="15">
      <c r="A2314" s="55"/>
      <c r="B2314" s="56"/>
      <c r="C2314" s="867" t="s">
        <v>1821</v>
      </c>
      <c r="D2314" s="868"/>
      <c r="E2314" s="57">
        <v>0</v>
      </c>
      <c r="F2314" s="58"/>
      <c r="G2314" s="59"/>
    </row>
    <row r="2315" spans="1:7" ht="15">
      <c r="A2315" s="55"/>
      <c r="B2315" s="56"/>
      <c r="C2315" s="867" t="s">
        <v>1822</v>
      </c>
      <c r="D2315" s="868"/>
      <c r="E2315" s="57">
        <v>0</v>
      </c>
      <c r="F2315" s="58"/>
      <c r="G2315" s="59"/>
    </row>
    <row r="2316" spans="1:7" ht="15">
      <c r="A2316" s="55"/>
      <c r="B2316" s="56"/>
      <c r="C2316" s="867" t="s">
        <v>1823</v>
      </c>
      <c r="D2316" s="868"/>
      <c r="E2316" s="57">
        <v>0</v>
      </c>
      <c r="F2316" s="58"/>
      <c r="G2316" s="59"/>
    </row>
    <row r="2317" spans="1:7" ht="15">
      <c r="A2317" s="55"/>
      <c r="B2317" s="56"/>
      <c r="C2317" s="867" t="s">
        <v>1765</v>
      </c>
      <c r="D2317" s="868"/>
      <c r="E2317" s="57">
        <v>0</v>
      </c>
      <c r="F2317" s="58"/>
      <c r="G2317" s="59"/>
    </row>
    <row r="2318" spans="1:7" ht="15">
      <c r="A2318" s="55"/>
      <c r="B2318" s="56"/>
      <c r="C2318" s="867" t="s">
        <v>1838</v>
      </c>
      <c r="D2318" s="868"/>
      <c r="E2318" s="57">
        <v>2</v>
      </c>
      <c r="F2318" s="58"/>
      <c r="G2318" s="59"/>
    </row>
    <row r="2319" spans="1:53" ht="22.5">
      <c r="A2319" s="48">
        <v>299</v>
      </c>
      <c r="B2319" s="49" t="s">
        <v>1839</v>
      </c>
      <c r="C2319" s="50" t="s">
        <v>1840</v>
      </c>
      <c r="D2319" s="51" t="s">
        <v>222</v>
      </c>
      <c r="E2319" s="52">
        <v>1</v>
      </c>
      <c r="F2319" s="697">
        <v>0</v>
      </c>
      <c r="G2319" s="53">
        <f>E2319*F2319</f>
        <v>0</v>
      </c>
      <c r="AB2319" s="54">
        <v>12</v>
      </c>
      <c r="AC2319" s="54">
        <v>0</v>
      </c>
      <c r="BA2319" s="15">
        <v>0.00392</v>
      </c>
    </row>
    <row r="2320" spans="1:7" ht="15">
      <c r="A2320" s="55"/>
      <c r="B2320" s="56"/>
      <c r="C2320" s="867" t="s">
        <v>1827</v>
      </c>
      <c r="D2320" s="868"/>
      <c r="E2320" s="57">
        <v>0</v>
      </c>
      <c r="F2320" s="58"/>
      <c r="G2320" s="59"/>
    </row>
    <row r="2321" spans="1:7" ht="15">
      <c r="A2321" s="55"/>
      <c r="B2321" s="56"/>
      <c r="C2321" s="867" t="s">
        <v>1765</v>
      </c>
      <c r="D2321" s="868"/>
      <c r="E2321" s="57">
        <v>0</v>
      </c>
      <c r="F2321" s="58"/>
      <c r="G2321" s="59"/>
    </row>
    <row r="2322" spans="1:7" ht="15">
      <c r="A2322" s="55"/>
      <c r="B2322" s="56"/>
      <c r="C2322" s="867" t="s">
        <v>1841</v>
      </c>
      <c r="D2322" s="868"/>
      <c r="E2322" s="57">
        <v>1</v>
      </c>
      <c r="F2322" s="58"/>
      <c r="G2322" s="59"/>
    </row>
    <row r="2323" spans="1:53" ht="22.5">
      <c r="A2323" s="48">
        <v>300</v>
      </c>
      <c r="B2323" s="49" t="s">
        <v>1842</v>
      </c>
      <c r="C2323" s="50" t="s">
        <v>1843</v>
      </c>
      <c r="D2323" s="51" t="s">
        <v>694</v>
      </c>
      <c r="E2323" s="52">
        <v>182.425</v>
      </c>
      <c r="F2323" s="697">
        <v>0</v>
      </c>
      <c r="G2323" s="53">
        <f>E2323*F2323</f>
        <v>0</v>
      </c>
      <c r="AB2323" s="54">
        <v>12</v>
      </c>
      <c r="AC2323" s="54">
        <v>0</v>
      </c>
      <c r="BA2323" s="15">
        <v>0.001</v>
      </c>
    </row>
    <row r="2324" spans="1:7" ht="15">
      <c r="A2324" s="55"/>
      <c r="B2324" s="56"/>
      <c r="C2324" s="867" t="s">
        <v>1844</v>
      </c>
      <c r="D2324" s="868"/>
      <c r="E2324" s="57">
        <v>0</v>
      </c>
      <c r="F2324" s="58"/>
      <c r="G2324" s="59"/>
    </row>
    <row r="2325" spans="1:7" ht="15">
      <c r="A2325" s="55"/>
      <c r="B2325" s="56"/>
      <c r="C2325" s="867" t="s">
        <v>1765</v>
      </c>
      <c r="D2325" s="868"/>
      <c r="E2325" s="57">
        <v>0</v>
      </c>
      <c r="F2325" s="58"/>
      <c r="G2325" s="59"/>
    </row>
    <row r="2326" spans="1:7" ht="15">
      <c r="A2326" s="55"/>
      <c r="B2326" s="56"/>
      <c r="C2326" s="867" t="s">
        <v>1845</v>
      </c>
      <c r="D2326" s="868"/>
      <c r="E2326" s="57">
        <v>70.265</v>
      </c>
      <c r="F2326" s="58"/>
      <c r="G2326" s="59"/>
    </row>
    <row r="2327" spans="1:7" ht="15">
      <c r="A2327" s="55"/>
      <c r="B2327" s="56"/>
      <c r="C2327" s="867" t="s">
        <v>1846</v>
      </c>
      <c r="D2327" s="868"/>
      <c r="E2327" s="57">
        <v>73.79</v>
      </c>
      <c r="F2327" s="58"/>
      <c r="G2327" s="59"/>
    </row>
    <row r="2328" spans="1:7" ht="15">
      <c r="A2328" s="55"/>
      <c r="B2328" s="56"/>
      <c r="C2328" s="867" t="s">
        <v>1847</v>
      </c>
      <c r="D2328" s="868"/>
      <c r="E2328" s="57">
        <v>38.37</v>
      </c>
      <c r="F2328" s="58"/>
      <c r="G2328" s="59"/>
    </row>
    <row r="2329" spans="1:53" ht="22.5">
      <c r="A2329" s="48">
        <v>301</v>
      </c>
      <c r="B2329" s="49" t="s">
        <v>1848</v>
      </c>
      <c r="C2329" s="50" t="s">
        <v>1849</v>
      </c>
      <c r="D2329" s="51" t="s">
        <v>222</v>
      </c>
      <c r="E2329" s="52">
        <v>3</v>
      </c>
      <c r="F2329" s="697">
        <v>0</v>
      </c>
      <c r="G2329" s="53">
        <f>E2329*F2329</f>
        <v>0</v>
      </c>
      <c r="AB2329" s="54">
        <v>12</v>
      </c>
      <c r="AC2329" s="54">
        <v>0</v>
      </c>
      <c r="BA2329" s="15">
        <v>0.10147</v>
      </c>
    </row>
    <row r="2330" spans="1:7" ht="15">
      <c r="A2330" s="55"/>
      <c r="B2330" s="56"/>
      <c r="C2330" s="867" t="s">
        <v>1850</v>
      </c>
      <c r="D2330" s="868"/>
      <c r="E2330" s="57">
        <v>0</v>
      </c>
      <c r="F2330" s="58"/>
      <c r="G2330" s="59"/>
    </row>
    <row r="2331" spans="1:7" ht="15">
      <c r="A2331" s="55"/>
      <c r="B2331" s="56"/>
      <c r="C2331" s="867" t="s">
        <v>1765</v>
      </c>
      <c r="D2331" s="868"/>
      <c r="E2331" s="57">
        <v>0</v>
      </c>
      <c r="F2331" s="58"/>
      <c r="G2331" s="59"/>
    </row>
    <row r="2332" spans="1:7" ht="15">
      <c r="A2332" s="55"/>
      <c r="B2332" s="56"/>
      <c r="C2332" s="867" t="s">
        <v>1851</v>
      </c>
      <c r="D2332" s="868"/>
      <c r="E2332" s="57">
        <v>3</v>
      </c>
      <c r="F2332" s="58"/>
      <c r="G2332" s="59"/>
    </row>
    <row r="2333" spans="1:53" ht="22.5">
      <c r="A2333" s="48">
        <v>302</v>
      </c>
      <c r="B2333" s="49" t="s">
        <v>1852</v>
      </c>
      <c r="C2333" s="50" t="s">
        <v>1853</v>
      </c>
      <c r="D2333" s="51" t="s">
        <v>222</v>
      </c>
      <c r="E2333" s="52">
        <v>1</v>
      </c>
      <c r="F2333" s="697">
        <v>0</v>
      </c>
      <c r="G2333" s="53">
        <f>E2333*F2333</f>
        <v>0</v>
      </c>
      <c r="AB2333" s="54">
        <v>12</v>
      </c>
      <c r="AC2333" s="54">
        <v>0</v>
      </c>
      <c r="BA2333" s="15">
        <v>0.07384</v>
      </c>
    </row>
    <row r="2334" spans="1:7" ht="15">
      <c r="A2334" s="55"/>
      <c r="B2334" s="56"/>
      <c r="C2334" s="867" t="s">
        <v>1850</v>
      </c>
      <c r="D2334" s="868"/>
      <c r="E2334" s="57">
        <v>0</v>
      </c>
      <c r="F2334" s="58"/>
      <c r="G2334" s="59"/>
    </row>
    <row r="2335" spans="1:7" ht="15">
      <c r="A2335" s="55"/>
      <c r="B2335" s="56"/>
      <c r="C2335" s="867" t="s">
        <v>1765</v>
      </c>
      <c r="D2335" s="868"/>
      <c r="E2335" s="57">
        <v>0</v>
      </c>
      <c r="F2335" s="58"/>
      <c r="G2335" s="59"/>
    </row>
    <row r="2336" spans="1:7" ht="15">
      <c r="A2336" s="55"/>
      <c r="B2336" s="56"/>
      <c r="C2336" s="867" t="s">
        <v>1854</v>
      </c>
      <c r="D2336" s="868"/>
      <c r="E2336" s="57">
        <v>1</v>
      </c>
      <c r="F2336" s="58"/>
      <c r="G2336" s="59"/>
    </row>
    <row r="2337" spans="1:53" ht="22.5">
      <c r="A2337" s="48">
        <v>303</v>
      </c>
      <c r="B2337" s="49" t="s">
        <v>1855</v>
      </c>
      <c r="C2337" s="50" t="s">
        <v>1856</v>
      </c>
      <c r="D2337" s="51" t="s">
        <v>222</v>
      </c>
      <c r="E2337" s="52">
        <v>1</v>
      </c>
      <c r="F2337" s="697">
        <v>0</v>
      </c>
      <c r="G2337" s="53">
        <f>E2337*F2337</f>
        <v>0</v>
      </c>
      <c r="AB2337" s="54">
        <v>12</v>
      </c>
      <c r="AC2337" s="54">
        <v>0</v>
      </c>
      <c r="BA2337" s="15">
        <v>0.0836</v>
      </c>
    </row>
    <row r="2338" spans="1:7" ht="15">
      <c r="A2338" s="55"/>
      <c r="B2338" s="56"/>
      <c r="C2338" s="867" t="s">
        <v>1850</v>
      </c>
      <c r="D2338" s="868"/>
      <c r="E2338" s="57">
        <v>0</v>
      </c>
      <c r="F2338" s="58"/>
      <c r="G2338" s="59"/>
    </row>
    <row r="2339" spans="1:7" ht="15">
      <c r="A2339" s="55"/>
      <c r="B2339" s="56"/>
      <c r="C2339" s="867" t="s">
        <v>1765</v>
      </c>
      <c r="D2339" s="868"/>
      <c r="E2339" s="57">
        <v>0</v>
      </c>
      <c r="F2339" s="58"/>
      <c r="G2339" s="59"/>
    </row>
    <row r="2340" spans="1:7" ht="15">
      <c r="A2340" s="55"/>
      <c r="B2340" s="56"/>
      <c r="C2340" s="867" t="s">
        <v>1857</v>
      </c>
      <c r="D2340" s="868"/>
      <c r="E2340" s="57">
        <v>1</v>
      </c>
      <c r="F2340" s="58"/>
      <c r="G2340" s="59"/>
    </row>
    <row r="2341" spans="1:53" ht="22.5">
      <c r="A2341" s="48">
        <v>304</v>
      </c>
      <c r="B2341" s="49" t="s">
        <v>1858</v>
      </c>
      <c r="C2341" s="50" t="s">
        <v>1859</v>
      </c>
      <c r="D2341" s="787" t="s">
        <v>694</v>
      </c>
      <c r="E2341" s="52">
        <v>95.3</v>
      </c>
      <c r="F2341" s="697">
        <v>0</v>
      </c>
      <c r="G2341" s="53">
        <f>E2341*F2341</f>
        <v>0</v>
      </c>
      <c r="AB2341" s="54">
        <v>12</v>
      </c>
      <c r="AC2341" s="54">
        <v>0</v>
      </c>
      <c r="BA2341" s="15">
        <v>0.012</v>
      </c>
    </row>
    <row r="2342" spans="1:7" ht="15">
      <c r="A2342" s="55"/>
      <c r="B2342" s="56"/>
      <c r="C2342" s="867" t="s">
        <v>1860</v>
      </c>
      <c r="D2342" s="868"/>
      <c r="E2342" s="57">
        <v>0</v>
      </c>
      <c r="F2342" s="58"/>
      <c r="G2342" s="59"/>
    </row>
    <row r="2343" spans="1:7" ht="15">
      <c r="A2343" s="55"/>
      <c r="B2343" s="56"/>
      <c r="C2343" s="867" t="s">
        <v>1861</v>
      </c>
      <c r="D2343" s="868"/>
      <c r="E2343" s="57">
        <v>0</v>
      </c>
      <c r="F2343" s="58"/>
      <c r="G2343" s="59"/>
    </row>
    <row r="2344" spans="1:7" ht="15">
      <c r="A2344" s="55"/>
      <c r="B2344" s="56"/>
      <c r="C2344" s="867" t="s">
        <v>1765</v>
      </c>
      <c r="D2344" s="868"/>
      <c r="E2344" s="57">
        <v>0</v>
      </c>
      <c r="F2344" s="58"/>
      <c r="G2344" s="59"/>
    </row>
    <row r="2345" spans="1:7" ht="15">
      <c r="A2345" s="55"/>
      <c r="B2345" s="56"/>
      <c r="C2345" s="867" t="s">
        <v>1862</v>
      </c>
      <c r="D2345" s="868"/>
      <c r="E2345" s="57">
        <v>95.3</v>
      </c>
      <c r="F2345" s="58"/>
      <c r="G2345" s="59"/>
    </row>
    <row r="2346" spans="1:53" ht="22.5">
      <c r="A2346" s="48">
        <v>305</v>
      </c>
      <c r="B2346" s="49" t="s">
        <v>1863</v>
      </c>
      <c r="C2346" s="50" t="s">
        <v>1864</v>
      </c>
      <c r="D2346" s="787" t="s">
        <v>694</v>
      </c>
      <c r="E2346" s="52">
        <v>129.27</v>
      </c>
      <c r="F2346" s="697">
        <v>0</v>
      </c>
      <c r="G2346" s="53">
        <f>E2346*F2346</f>
        <v>0</v>
      </c>
      <c r="AB2346" s="54">
        <v>12</v>
      </c>
      <c r="AC2346" s="54">
        <v>0</v>
      </c>
      <c r="BA2346" s="15">
        <v>0.00982</v>
      </c>
    </row>
    <row r="2347" spans="1:7" ht="15">
      <c r="A2347" s="55"/>
      <c r="B2347" s="56"/>
      <c r="C2347" s="867" t="s">
        <v>1865</v>
      </c>
      <c r="D2347" s="868"/>
      <c r="E2347" s="57">
        <v>0</v>
      </c>
      <c r="F2347" s="58"/>
      <c r="G2347" s="59"/>
    </row>
    <row r="2348" spans="1:7" ht="15">
      <c r="A2348" s="55"/>
      <c r="B2348" s="56"/>
      <c r="C2348" s="867" t="s">
        <v>1765</v>
      </c>
      <c r="D2348" s="868"/>
      <c r="E2348" s="57">
        <v>0</v>
      </c>
      <c r="F2348" s="58"/>
      <c r="G2348" s="59"/>
    </row>
    <row r="2349" spans="1:7" ht="15">
      <c r="A2349" s="55"/>
      <c r="B2349" s="56"/>
      <c r="C2349" s="867" t="s">
        <v>1866</v>
      </c>
      <c r="D2349" s="868"/>
      <c r="E2349" s="57">
        <v>129.27</v>
      </c>
      <c r="F2349" s="58"/>
      <c r="G2349" s="59"/>
    </row>
    <row r="2350" spans="1:53" ht="22.5">
      <c r="A2350" s="48">
        <v>306</v>
      </c>
      <c r="B2350" s="49" t="s">
        <v>1867</v>
      </c>
      <c r="C2350" s="50" t="s">
        <v>1868</v>
      </c>
      <c r="D2350" s="51" t="s">
        <v>222</v>
      </c>
      <c r="E2350" s="52">
        <v>1</v>
      </c>
      <c r="F2350" s="697">
        <v>0</v>
      </c>
      <c r="G2350" s="53">
        <f>E2350*F2350</f>
        <v>0</v>
      </c>
      <c r="AB2350" s="54">
        <v>12</v>
      </c>
      <c r="AC2350" s="54">
        <v>0</v>
      </c>
      <c r="BA2350" s="15">
        <v>0.0895</v>
      </c>
    </row>
    <row r="2351" spans="1:7" ht="15">
      <c r="A2351" s="55"/>
      <c r="B2351" s="56"/>
      <c r="C2351" s="867" t="s">
        <v>1869</v>
      </c>
      <c r="D2351" s="868"/>
      <c r="E2351" s="57">
        <v>0</v>
      </c>
      <c r="F2351" s="58"/>
      <c r="G2351" s="59"/>
    </row>
    <row r="2352" spans="1:7" ht="15">
      <c r="A2352" s="55"/>
      <c r="B2352" s="56"/>
      <c r="C2352" s="867" t="s">
        <v>1870</v>
      </c>
      <c r="D2352" s="868"/>
      <c r="E2352" s="57">
        <v>0</v>
      </c>
      <c r="F2352" s="58"/>
      <c r="G2352" s="59"/>
    </row>
    <row r="2353" spans="1:7" ht="15">
      <c r="A2353" s="55"/>
      <c r="B2353" s="56"/>
      <c r="C2353" s="867" t="s">
        <v>1871</v>
      </c>
      <c r="D2353" s="868"/>
      <c r="E2353" s="57">
        <v>0</v>
      </c>
      <c r="F2353" s="58"/>
      <c r="G2353" s="59"/>
    </row>
    <row r="2354" spans="1:7" ht="15">
      <c r="A2354" s="55"/>
      <c r="B2354" s="56"/>
      <c r="C2354" s="867" t="s">
        <v>1765</v>
      </c>
      <c r="D2354" s="868"/>
      <c r="E2354" s="57">
        <v>0</v>
      </c>
      <c r="F2354" s="58"/>
      <c r="G2354" s="59"/>
    </row>
    <row r="2355" spans="1:7" ht="15">
      <c r="A2355" s="55"/>
      <c r="B2355" s="56"/>
      <c r="C2355" s="867" t="s">
        <v>1872</v>
      </c>
      <c r="D2355" s="868"/>
      <c r="E2355" s="57">
        <v>1</v>
      </c>
      <c r="F2355" s="58"/>
      <c r="G2355" s="59"/>
    </row>
    <row r="2356" spans="1:53" ht="22.5">
      <c r="A2356" s="48">
        <v>307</v>
      </c>
      <c r="B2356" s="49" t="s">
        <v>1873</v>
      </c>
      <c r="C2356" s="50" t="s">
        <v>1874</v>
      </c>
      <c r="D2356" s="51" t="s">
        <v>222</v>
      </c>
      <c r="E2356" s="52">
        <v>3</v>
      </c>
      <c r="F2356" s="697">
        <v>0</v>
      </c>
      <c r="G2356" s="53">
        <f>E2356*F2356</f>
        <v>0</v>
      </c>
      <c r="AB2356" s="54">
        <v>12</v>
      </c>
      <c r="AC2356" s="54">
        <v>0</v>
      </c>
      <c r="BA2356" s="15">
        <v>0.0045</v>
      </c>
    </row>
    <row r="2357" spans="1:7" ht="15">
      <c r="A2357" s="55"/>
      <c r="B2357" s="56"/>
      <c r="C2357" s="867" t="s">
        <v>1875</v>
      </c>
      <c r="D2357" s="868"/>
      <c r="E2357" s="57">
        <v>0</v>
      </c>
      <c r="F2357" s="58"/>
      <c r="G2357" s="59"/>
    </row>
    <row r="2358" spans="1:7" ht="15">
      <c r="A2358" s="55"/>
      <c r="B2358" s="56"/>
      <c r="C2358" s="867" t="s">
        <v>1876</v>
      </c>
      <c r="D2358" s="868"/>
      <c r="E2358" s="57">
        <v>0</v>
      </c>
      <c r="F2358" s="58"/>
      <c r="G2358" s="59"/>
    </row>
    <row r="2359" spans="1:7" ht="15">
      <c r="A2359" s="55"/>
      <c r="B2359" s="56"/>
      <c r="C2359" s="867" t="s">
        <v>1877</v>
      </c>
      <c r="D2359" s="868"/>
      <c r="E2359" s="57">
        <v>0</v>
      </c>
      <c r="F2359" s="58"/>
      <c r="G2359" s="59"/>
    </row>
    <row r="2360" spans="1:7" ht="15">
      <c r="A2360" s="55"/>
      <c r="B2360" s="56"/>
      <c r="C2360" s="867" t="s">
        <v>1765</v>
      </c>
      <c r="D2360" s="868"/>
      <c r="E2360" s="57">
        <v>0</v>
      </c>
      <c r="F2360" s="58"/>
      <c r="G2360" s="59"/>
    </row>
    <row r="2361" spans="1:7" ht="15">
      <c r="A2361" s="55"/>
      <c r="B2361" s="56"/>
      <c r="C2361" s="867" t="s">
        <v>1878</v>
      </c>
      <c r="D2361" s="868"/>
      <c r="E2361" s="57">
        <v>3</v>
      </c>
      <c r="F2361" s="58"/>
      <c r="G2361" s="59"/>
    </row>
    <row r="2362" spans="1:53" ht="15">
      <c r="A2362" s="48">
        <v>308</v>
      </c>
      <c r="B2362" s="49" t="s">
        <v>1879</v>
      </c>
      <c r="C2362" s="50" t="s">
        <v>1880</v>
      </c>
      <c r="D2362" s="51" t="s">
        <v>226</v>
      </c>
      <c r="E2362" s="52">
        <v>7.735456396</v>
      </c>
      <c r="F2362" s="697">
        <v>0</v>
      </c>
      <c r="G2362" s="53">
        <f>E2362*F2362</f>
        <v>0</v>
      </c>
      <c r="AB2362" s="54">
        <v>7</v>
      </c>
      <c r="AC2362" s="54">
        <v>1001</v>
      </c>
      <c r="BA2362" s="15">
        <v>0</v>
      </c>
    </row>
    <row r="2363" spans="1:7" ht="15">
      <c r="A2363" s="34"/>
      <c r="B2363" s="35" t="s">
        <v>19</v>
      </c>
      <c r="C2363" s="36" t="str">
        <f>CONCATENATE(B2233," ",C2233)</f>
        <v>764 Konstrukce klempířské</v>
      </c>
      <c r="D2363" s="37"/>
      <c r="E2363" s="38"/>
      <c r="F2363" s="39"/>
      <c r="G2363" s="40">
        <f>SUM(G2233:G2362)</f>
        <v>0</v>
      </c>
    </row>
    <row r="2364" spans="1:7" ht="15">
      <c r="A2364" s="41" t="s">
        <v>21</v>
      </c>
      <c r="B2364" s="42" t="s">
        <v>1881</v>
      </c>
      <c r="C2364" s="43" t="s">
        <v>1882</v>
      </c>
      <c r="D2364" s="44"/>
      <c r="E2364" s="45"/>
      <c r="F2364" s="45"/>
      <c r="G2364" s="46"/>
    </row>
    <row r="2365" spans="1:53" ht="15">
      <c r="A2365" s="48">
        <v>309</v>
      </c>
      <c r="B2365" s="49" t="s">
        <v>1883</v>
      </c>
      <c r="C2365" s="50" t="s">
        <v>1884</v>
      </c>
      <c r="D2365" s="51" t="s">
        <v>694</v>
      </c>
      <c r="E2365" s="52">
        <v>156.31</v>
      </c>
      <c r="F2365" s="697">
        <v>0</v>
      </c>
      <c r="G2365" s="53">
        <f>E2365*F2365</f>
        <v>0</v>
      </c>
      <c r="AB2365" s="54">
        <v>1</v>
      </c>
      <c r="AC2365" s="54">
        <v>1</v>
      </c>
      <c r="BA2365" s="15">
        <v>0.00887</v>
      </c>
    </row>
    <row r="2366" spans="1:7" ht="15">
      <c r="A2366" s="55"/>
      <c r="B2366" s="56"/>
      <c r="C2366" s="867" t="s">
        <v>1885</v>
      </c>
      <c r="D2366" s="868"/>
      <c r="E2366" s="57">
        <v>0</v>
      </c>
      <c r="F2366" s="58"/>
      <c r="G2366" s="59"/>
    </row>
    <row r="2367" spans="1:7" ht="15">
      <c r="A2367" s="55"/>
      <c r="B2367" s="56"/>
      <c r="C2367" s="867" t="s">
        <v>1245</v>
      </c>
      <c r="D2367" s="868"/>
      <c r="E2367" s="57">
        <v>0</v>
      </c>
      <c r="F2367" s="58"/>
      <c r="G2367" s="59"/>
    </row>
    <row r="2368" spans="1:7" ht="15">
      <c r="A2368" s="55"/>
      <c r="B2368" s="56"/>
      <c r="C2368" s="867" t="s">
        <v>1886</v>
      </c>
      <c r="D2368" s="868"/>
      <c r="E2368" s="57">
        <v>5</v>
      </c>
      <c r="F2368" s="58"/>
      <c r="G2368" s="59"/>
    </row>
    <row r="2369" spans="1:7" ht="15">
      <c r="A2369" s="55"/>
      <c r="B2369" s="56"/>
      <c r="C2369" s="867" t="s">
        <v>1887</v>
      </c>
      <c r="D2369" s="868"/>
      <c r="E2369" s="57">
        <v>2.64</v>
      </c>
      <c r="F2369" s="58"/>
      <c r="G2369" s="59"/>
    </row>
    <row r="2370" spans="1:7" ht="15">
      <c r="A2370" s="55"/>
      <c r="B2370" s="56"/>
      <c r="C2370" s="867" t="s">
        <v>1888</v>
      </c>
      <c r="D2370" s="868"/>
      <c r="E2370" s="57">
        <v>5.94</v>
      </c>
      <c r="F2370" s="58"/>
      <c r="G2370" s="59"/>
    </row>
    <row r="2371" spans="1:7" ht="15">
      <c r="A2371" s="55"/>
      <c r="B2371" s="56"/>
      <c r="C2371" s="867" t="s">
        <v>1889</v>
      </c>
      <c r="D2371" s="868"/>
      <c r="E2371" s="57">
        <v>2.66</v>
      </c>
      <c r="F2371" s="58"/>
      <c r="G2371" s="59"/>
    </row>
    <row r="2372" spans="1:7" ht="15">
      <c r="A2372" s="55"/>
      <c r="B2372" s="56"/>
      <c r="C2372" s="867" t="s">
        <v>1890</v>
      </c>
      <c r="D2372" s="868"/>
      <c r="E2372" s="57">
        <v>2.66</v>
      </c>
      <c r="F2372" s="58"/>
      <c r="G2372" s="59"/>
    </row>
    <row r="2373" spans="1:7" ht="15">
      <c r="A2373" s="55"/>
      <c r="B2373" s="56"/>
      <c r="C2373" s="867" t="s">
        <v>1891</v>
      </c>
      <c r="D2373" s="868"/>
      <c r="E2373" s="57">
        <v>5.94</v>
      </c>
      <c r="F2373" s="58"/>
      <c r="G2373" s="59"/>
    </row>
    <row r="2374" spans="1:7" ht="15">
      <c r="A2374" s="55"/>
      <c r="B2374" s="56"/>
      <c r="C2374" s="867" t="s">
        <v>1892</v>
      </c>
      <c r="D2374" s="868"/>
      <c r="E2374" s="57">
        <v>5.94</v>
      </c>
      <c r="F2374" s="58"/>
      <c r="G2374" s="59"/>
    </row>
    <row r="2375" spans="1:7" ht="15">
      <c r="A2375" s="55"/>
      <c r="B2375" s="56"/>
      <c r="C2375" s="867" t="s">
        <v>1893</v>
      </c>
      <c r="D2375" s="868"/>
      <c r="E2375" s="57">
        <v>2.2</v>
      </c>
      <c r="F2375" s="58"/>
      <c r="G2375" s="59"/>
    </row>
    <row r="2376" spans="1:7" ht="15">
      <c r="A2376" s="55"/>
      <c r="B2376" s="56"/>
      <c r="C2376" s="867" t="s">
        <v>1894</v>
      </c>
      <c r="D2376" s="868"/>
      <c r="E2376" s="57">
        <v>3.4</v>
      </c>
      <c r="F2376" s="58"/>
      <c r="G2376" s="59"/>
    </row>
    <row r="2377" spans="1:7" ht="15">
      <c r="A2377" s="55"/>
      <c r="B2377" s="56"/>
      <c r="C2377" s="867" t="s">
        <v>1895</v>
      </c>
      <c r="D2377" s="868"/>
      <c r="E2377" s="57">
        <v>13.5</v>
      </c>
      <c r="F2377" s="58"/>
      <c r="G2377" s="59"/>
    </row>
    <row r="2378" spans="1:7" ht="15">
      <c r="A2378" s="55"/>
      <c r="B2378" s="56"/>
      <c r="C2378" s="870" t="s">
        <v>84</v>
      </c>
      <c r="D2378" s="868"/>
      <c r="E2378" s="105">
        <v>49.88</v>
      </c>
      <c r="F2378" s="58"/>
      <c r="G2378" s="59"/>
    </row>
    <row r="2379" spans="1:7" ht="15">
      <c r="A2379" s="55"/>
      <c r="B2379" s="56"/>
      <c r="C2379" s="867" t="s">
        <v>1896</v>
      </c>
      <c r="D2379" s="868"/>
      <c r="E2379" s="57">
        <v>0</v>
      </c>
      <c r="F2379" s="58"/>
      <c r="G2379" s="59"/>
    </row>
    <row r="2380" spans="1:7" ht="15">
      <c r="A2380" s="55"/>
      <c r="B2380" s="56"/>
      <c r="C2380" s="867" t="s">
        <v>1897</v>
      </c>
      <c r="D2380" s="868"/>
      <c r="E2380" s="57">
        <v>5.8</v>
      </c>
      <c r="F2380" s="58"/>
      <c r="G2380" s="59"/>
    </row>
    <row r="2381" spans="1:7" ht="15">
      <c r="A2381" s="55"/>
      <c r="B2381" s="56"/>
      <c r="C2381" s="867" t="s">
        <v>1898</v>
      </c>
      <c r="D2381" s="868"/>
      <c r="E2381" s="57">
        <v>24.8</v>
      </c>
      <c r="F2381" s="58"/>
      <c r="G2381" s="59"/>
    </row>
    <row r="2382" spans="1:7" ht="15">
      <c r="A2382" s="55"/>
      <c r="B2382" s="56"/>
      <c r="C2382" s="867" t="s">
        <v>1899</v>
      </c>
      <c r="D2382" s="868"/>
      <c r="E2382" s="57">
        <v>11.84</v>
      </c>
      <c r="F2382" s="58"/>
      <c r="G2382" s="59"/>
    </row>
    <row r="2383" spans="1:7" ht="15">
      <c r="A2383" s="55"/>
      <c r="B2383" s="56"/>
      <c r="C2383" s="867" t="s">
        <v>1900</v>
      </c>
      <c r="D2383" s="868"/>
      <c r="E2383" s="57">
        <v>50.4</v>
      </c>
      <c r="F2383" s="58"/>
      <c r="G2383" s="59"/>
    </row>
    <row r="2384" spans="1:7" ht="15">
      <c r="A2384" s="55"/>
      <c r="B2384" s="56"/>
      <c r="C2384" s="867" t="s">
        <v>1901</v>
      </c>
      <c r="D2384" s="868"/>
      <c r="E2384" s="57">
        <v>13.59</v>
      </c>
      <c r="F2384" s="58"/>
      <c r="G2384" s="59"/>
    </row>
    <row r="2385" spans="1:7" ht="15">
      <c r="A2385" s="55"/>
      <c r="B2385" s="56"/>
      <c r="C2385" s="870" t="s">
        <v>84</v>
      </c>
      <c r="D2385" s="868"/>
      <c r="E2385" s="105">
        <v>106.43</v>
      </c>
      <c r="F2385" s="58"/>
      <c r="G2385" s="59"/>
    </row>
    <row r="2386" spans="1:53" ht="15">
      <c r="A2386" s="48">
        <v>310</v>
      </c>
      <c r="B2386" s="49" t="s">
        <v>1902</v>
      </c>
      <c r="C2386" s="50" t="s">
        <v>1903</v>
      </c>
      <c r="D2386" s="51" t="s">
        <v>694</v>
      </c>
      <c r="E2386" s="52">
        <v>15.3</v>
      </c>
      <c r="F2386" s="697">
        <v>0</v>
      </c>
      <c r="G2386" s="53">
        <f>E2386*F2386</f>
        <v>0</v>
      </c>
      <c r="AB2386" s="54">
        <v>1</v>
      </c>
      <c r="AC2386" s="54">
        <v>1</v>
      </c>
      <c r="BA2386" s="15">
        <v>0.0104</v>
      </c>
    </row>
    <row r="2387" spans="1:7" ht="15">
      <c r="A2387" s="55"/>
      <c r="B2387" s="56"/>
      <c r="C2387" s="867" t="s">
        <v>1904</v>
      </c>
      <c r="D2387" s="868"/>
      <c r="E2387" s="57">
        <v>0</v>
      </c>
      <c r="F2387" s="58"/>
      <c r="G2387" s="59"/>
    </row>
    <row r="2388" spans="1:7" ht="15">
      <c r="A2388" s="55"/>
      <c r="B2388" s="56"/>
      <c r="C2388" s="867" t="s">
        <v>1245</v>
      </c>
      <c r="D2388" s="868"/>
      <c r="E2388" s="57">
        <v>0</v>
      </c>
      <c r="F2388" s="58"/>
      <c r="G2388" s="59"/>
    </row>
    <row r="2389" spans="1:7" ht="15">
      <c r="A2389" s="55"/>
      <c r="B2389" s="56"/>
      <c r="C2389" s="867" t="s">
        <v>1905</v>
      </c>
      <c r="D2389" s="868"/>
      <c r="E2389" s="57">
        <v>12.4</v>
      </c>
      <c r="F2389" s="58"/>
      <c r="G2389" s="59"/>
    </row>
    <row r="2390" spans="1:7" ht="15">
      <c r="A2390" s="55"/>
      <c r="B2390" s="56"/>
      <c r="C2390" s="867" t="s">
        <v>1906</v>
      </c>
      <c r="D2390" s="868"/>
      <c r="E2390" s="57">
        <v>2.9</v>
      </c>
      <c r="F2390" s="58"/>
      <c r="G2390" s="59"/>
    </row>
    <row r="2391" spans="1:53" ht="15">
      <c r="A2391" s="48">
        <v>311</v>
      </c>
      <c r="B2391" s="49" t="s">
        <v>1907</v>
      </c>
      <c r="C2391" s="50" t="s">
        <v>1908</v>
      </c>
      <c r="D2391" s="51" t="s">
        <v>206</v>
      </c>
      <c r="E2391" s="775">
        <v>8.65</v>
      </c>
      <c r="F2391" s="697">
        <v>0</v>
      </c>
      <c r="G2391" s="53">
        <f>E2391*F2391</f>
        <v>0</v>
      </c>
      <c r="AB2391" s="54">
        <v>1</v>
      </c>
      <c r="AC2391" s="54">
        <v>7</v>
      </c>
      <c r="BA2391" s="15">
        <v>0.0002</v>
      </c>
    </row>
    <row r="2392" spans="1:7" ht="15">
      <c r="A2392" s="55"/>
      <c r="B2392" s="56"/>
      <c r="C2392" s="867" t="s">
        <v>1245</v>
      </c>
      <c r="D2392" s="868"/>
      <c r="E2392" s="57">
        <v>0</v>
      </c>
      <c r="F2392" s="58"/>
      <c r="G2392" s="59"/>
    </row>
    <row r="2393" spans="1:7" ht="15">
      <c r="A2393" s="55"/>
      <c r="B2393" s="56"/>
      <c r="C2393" s="873" t="s">
        <v>1909</v>
      </c>
      <c r="D2393" s="874"/>
      <c r="E2393" s="774">
        <v>5.6</v>
      </c>
      <c r="F2393" s="58"/>
      <c r="G2393" s="59"/>
    </row>
    <row r="2394" spans="1:7" ht="15">
      <c r="A2394" s="55"/>
      <c r="B2394" s="56"/>
      <c r="C2394" s="867" t="s">
        <v>1910</v>
      </c>
      <c r="D2394" s="868"/>
      <c r="E2394" s="57">
        <v>8.645</v>
      </c>
      <c r="F2394" s="58"/>
      <c r="G2394" s="59"/>
    </row>
    <row r="2395" spans="1:53" ht="15">
      <c r="A2395" s="48">
        <v>312</v>
      </c>
      <c r="B2395" s="49" t="s">
        <v>1911</v>
      </c>
      <c r="C2395" s="50" t="s">
        <v>1912</v>
      </c>
      <c r="D2395" s="51" t="s">
        <v>206</v>
      </c>
      <c r="E2395" s="52">
        <v>36.6462</v>
      </c>
      <c r="F2395" s="697">
        <v>0</v>
      </c>
      <c r="G2395" s="53">
        <f>E2395*F2395</f>
        <v>0</v>
      </c>
      <c r="AB2395" s="54">
        <v>1</v>
      </c>
      <c r="AC2395" s="54">
        <v>7</v>
      </c>
      <c r="BA2395" s="15">
        <v>0.00018</v>
      </c>
    </row>
    <row r="2396" spans="1:7" ht="15">
      <c r="A2396" s="55"/>
      <c r="B2396" s="56"/>
      <c r="C2396" s="867" t="s">
        <v>1245</v>
      </c>
      <c r="D2396" s="868"/>
      <c r="E2396" s="57">
        <v>0</v>
      </c>
      <c r="F2396" s="58"/>
      <c r="G2396" s="59"/>
    </row>
    <row r="2397" spans="1:7" ht="15">
      <c r="A2397" s="55"/>
      <c r="B2397" s="56"/>
      <c r="C2397" s="867" t="s">
        <v>1913</v>
      </c>
      <c r="D2397" s="868"/>
      <c r="E2397" s="57">
        <v>24.6525</v>
      </c>
      <c r="F2397" s="58"/>
      <c r="G2397" s="59"/>
    </row>
    <row r="2398" spans="1:7" ht="15">
      <c r="A2398" s="55"/>
      <c r="B2398" s="56"/>
      <c r="C2398" s="867" t="s">
        <v>1914</v>
      </c>
      <c r="D2398" s="868"/>
      <c r="E2398" s="57">
        <v>11.9938</v>
      </c>
      <c r="F2398" s="58"/>
      <c r="G2398" s="59"/>
    </row>
    <row r="2399" spans="1:53" ht="15">
      <c r="A2399" s="48">
        <v>313</v>
      </c>
      <c r="B2399" s="49" t="s">
        <v>1915</v>
      </c>
      <c r="C2399" s="50" t="s">
        <v>1916</v>
      </c>
      <c r="D2399" s="51" t="s">
        <v>549</v>
      </c>
      <c r="E2399" s="52">
        <v>21</v>
      </c>
      <c r="F2399" s="697">
        <v>0</v>
      </c>
      <c r="G2399" s="53">
        <f>E2399*F2399</f>
        <v>0</v>
      </c>
      <c r="AB2399" s="54">
        <v>1</v>
      </c>
      <c r="AC2399" s="54">
        <v>7</v>
      </c>
      <c r="BA2399" s="15">
        <v>0</v>
      </c>
    </row>
    <row r="2400" spans="1:7" ht="15">
      <c r="A2400" s="55"/>
      <c r="B2400" s="56"/>
      <c r="C2400" s="867" t="s">
        <v>1245</v>
      </c>
      <c r="D2400" s="868"/>
      <c r="E2400" s="57">
        <v>0</v>
      </c>
      <c r="F2400" s="58"/>
      <c r="G2400" s="59"/>
    </row>
    <row r="2401" spans="1:7" ht="15">
      <c r="A2401" s="55"/>
      <c r="B2401" s="56"/>
      <c r="C2401" s="867" t="s">
        <v>1246</v>
      </c>
      <c r="D2401" s="868"/>
      <c r="E2401" s="57">
        <v>6</v>
      </c>
      <c r="F2401" s="58"/>
      <c r="G2401" s="59"/>
    </row>
    <row r="2402" spans="1:7" ht="15">
      <c r="A2402" s="55"/>
      <c r="B2402" s="56"/>
      <c r="C2402" s="867" t="s">
        <v>5430</v>
      </c>
      <c r="D2402" s="868"/>
      <c r="E2402" s="57">
        <v>1</v>
      </c>
      <c r="F2402" s="58"/>
      <c r="G2402" s="59"/>
    </row>
    <row r="2403" spans="1:7" ht="15">
      <c r="A2403" s="55"/>
      <c r="B2403" s="56"/>
      <c r="C2403" s="867" t="s">
        <v>5431</v>
      </c>
      <c r="D2403" s="868"/>
      <c r="E2403" s="57">
        <v>2</v>
      </c>
      <c r="F2403" s="58"/>
      <c r="G2403" s="59"/>
    </row>
    <row r="2404" spans="1:7" ht="15">
      <c r="A2404" s="55"/>
      <c r="B2404" s="56"/>
      <c r="C2404" s="867" t="s">
        <v>5432</v>
      </c>
      <c r="D2404" s="868"/>
      <c r="E2404" s="57">
        <v>2</v>
      </c>
      <c r="F2404" s="58"/>
      <c r="G2404" s="59"/>
    </row>
    <row r="2405" spans="1:7" ht="15">
      <c r="A2405" s="55"/>
      <c r="B2405" s="56"/>
      <c r="C2405" s="867" t="s">
        <v>1249</v>
      </c>
      <c r="D2405" s="868"/>
      <c r="E2405" s="57">
        <v>2</v>
      </c>
      <c r="F2405" s="58"/>
      <c r="G2405" s="59"/>
    </row>
    <row r="2406" spans="1:7" ht="15">
      <c r="A2406" s="55"/>
      <c r="B2406" s="56"/>
      <c r="C2406" s="867" t="s">
        <v>5433</v>
      </c>
      <c r="D2406" s="868"/>
      <c r="E2406" s="57">
        <v>1</v>
      </c>
      <c r="F2406" s="58"/>
      <c r="G2406" s="59"/>
    </row>
    <row r="2407" spans="1:7" ht="15">
      <c r="A2407" s="55"/>
      <c r="B2407" s="56"/>
      <c r="C2407" s="867" t="s">
        <v>5434</v>
      </c>
      <c r="D2407" s="868"/>
      <c r="E2407" s="57">
        <v>2</v>
      </c>
      <c r="F2407" s="58"/>
      <c r="G2407" s="59"/>
    </row>
    <row r="2408" spans="1:7" ht="15">
      <c r="A2408" s="55"/>
      <c r="B2408" s="56"/>
      <c r="C2408" s="867" t="s">
        <v>1252</v>
      </c>
      <c r="D2408" s="868"/>
      <c r="E2408" s="57">
        <v>1</v>
      </c>
      <c r="F2408" s="58"/>
      <c r="G2408" s="59"/>
    </row>
    <row r="2409" spans="1:7" ht="15">
      <c r="A2409" s="55"/>
      <c r="B2409" s="56"/>
      <c r="C2409" s="867" t="s">
        <v>1253</v>
      </c>
      <c r="D2409" s="868"/>
      <c r="E2409" s="57">
        <v>1</v>
      </c>
      <c r="F2409" s="58"/>
      <c r="G2409" s="59"/>
    </row>
    <row r="2410" spans="1:7" ht="15">
      <c r="A2410" s="55"/>
      <c r="B2410" s="56"/>
      <c r="C2410" s="867" t="s">
        <v>1254</v>
      </c>
      <c r="D2410" s="868"/>
      <c r="E2410" s="57">
        <v>1</v>
      </c>
      <c r="F2410" s="58"/>
      <c r="G2410" s="59"/>
    </row>
    <row r="2411" spans="1:8" ht="15">
      <c r="A2411" s="55"/>
      <c r="B2411" s="56"/>
      <c r="C2411" s="867" t="s">
        <v>1255</v>
      </c>
      <c r="D2411" s="868"/>
      <c r="E2411" s="57">
        <v>2</v>
      </c>
      <c r="F2411" s="58"/>
      <c r="G2411" s="59"/>
      <c r="H2411" s="751"/>
    </row>
    <row r="2412" spans="1:53" ht="15">
      <c r="A2412" s="48">
        <v>314</v>
      </c>
      <c r="B2412" s="49" t="s">
        <v>1917</v>
      </c>
      <c r="C2412" s="50" t="s">
        <v>1918</v>
      </c>
      <c r="D2412" s="51" t="s">
        <v>549</v>
      </c>
      <c r="E2412" s="52">
        <v>2</v>
      </c>
      <c r="F2412" s="697">
        <v>0</v>
      </c>
      <c r="G2412" s="53">
        <f>E2412*F2412</f>
        <v>0</v>
      </c>
      <c r="AB2412" s="54">
        <v>1</v>
      </c>
      <c r="AC2412" s="54">
        <v>7</v>
      </c>
      <c r="BA2412" s="15">
        <v>0</v>
      </c>
    </row>
    <row r="2413" spans="1:7" ht="15">
      <c r="A2413" s="55"/>
      <c r="B2413" s="56"/>
      <c r="C2413" s="867" t="s">
        <v>1245</v>
      </c>
      <c r="D2413" s="868"/>
      <c r="E2413" s="57">
        <v>0</v>
      </c>
      <c r="F2413" s="58"/>
      <c r="G2413" s="59"/>
    </row>
    <row r="2414" spans="1:7" ht="15">
      <c r="A2414" s="55"/>
      <c r="B2414" s="56"/>
      <c r="C2414" s="867" t="s">
        <v>5435</v>
      </c>
      <c r="D2414" s="868"/>
      <c r="E2414" s="57">
        <v>1</v>
      </c>
      <c r="F2414" s="58"/>
      <c r="G2414" s="59"/>
    </row>
    <row r="2415" spans="1:7" ht="15">
      <c r="A2415" s="55"/>
      <c r="B2415" s="56"/>
      <c r="C2415" s="867" t="s">
        <v>1262</v>
      </c>
      <c r="D2415" s="868"/>
      <c r="E2415" s="57">
        <v>1</v>
      </c>
      <c r="F2415" s="58"/>
      <c r="G2415" s="59"/>
    </row>
    <row r="2416" spans="1:53" ht="15">
      <c r="A2416" s="48">
        <v>315</v>
      </c>
      <c r="B2416" s="49" t="s">
        <v>1919</v>
      </c>
      <c r="C2416" s="50" t="s">
        <v>1920</v>
      </c>
      <c r="D2416" s="51" t="s">
        <v>549</v>
      </c>
      <c r="E2416" s="52">
        <v>9</v>
      </c>
      <c r="F2416" s="697">
        <v>0</v>
      </c>
      <c r="G2416" s="53">
        <f>E2416*F2416</f>
        <v>0</v>
      </c>
      <c r="AB2416" s="54">
        <v>1</v>
      </c>
      <c r="AC2416" s="54">
        <v>7</v>
      </c>
      <c r="BA2416" s="15">
        <v>0</v>
      </c>
    </row>
    <row r="2417" spans="1:7" ht="15">
      <c r="A2417" s="55"/>
      <c r="B2417" s="56"/>
      <c r="C2417" s="867" t="s">
        <v>1245</v>
      </c>
      <c r="D2417" s="868"/>
      <c r="E2417" s="57">
        <v>0</v>
      </c>
      <c r="F2417" s="58"/>
      <c r="G2417" s="59"/>
    </row>
    <row r="2418" spans="1:7" ht="15">
      <c r="A2418" s="55"/>
      <c r="B2418" s="56"/>
      <c r="C2418" s="867" t="s">
        <v>5436</v>
      </c>
      <c r="D2418" s="868"/>
      <c r="E2418" s="57">
        <v>3</v>
      </c>
      <c r="F2418" s="58"/>
      <c r="G2418" s="59"/>
    </row>
    <row r="2419" spans="1:7" ht="15">
      <c r="A2419" s="55"/>
      <c r="B2419" s="56"/>
      <c r="C2419" s="867" t="s">
        <v>5437</v>
      </c>
      <c r="D2419" s="868"/>
      <c r="E2419" s="57">
        <v>1</v>
      </c>
      <c r="F2419" s="58"/>
      <c r="G2419" s="59"/>
    </row>
    <row r="2420" spans="1:7" ht="15">
      <c r="A2420" s="55"/>
      <c r="B2420" s="56"/>
      <c r="C2420" s="867" t="s">
        <v>5438</v>
      </c>
      <c r="D2420" s="868"/>
      <c r="E2420" s="57">
        <v>1</v>
      </c>
      <c r="F2420" s="58"/>
      <c r="G2420" s="59"/>
    </row>
    <row r="2421" spans="1:7" ht="15">
      <c r="A2421" s="55"/>
      <c r="B2421" s="56"/>
      <c r="C2421" s="867" t="s">
        <v>5439</v>
      </c>
      <c r="D2421" s="868"/>
      <c r="E2421" s="57">
        <v>1</v>
      </c>
      <c r="F2421" s="58"/>
      <c r="G2421" s="59"/>
    </row>
    <row r="2422" spans="1:7" ht="15">
      <c r="A2422" s="55"/>
      <c r="B2422" s="56"/>
      <c r="C2422" s="867" t="s">
        <v>1269</v>
      </c>
      <c r="D2422" s="868"/>
      <c r="E2422" s="57">
        <v>2</v>
      </c>
      <c r="F2422" s="58"/>
      <c r="G2422" s="59"/>
    </row>
    <row r="2423" spans="1:8" ht="15">
      <c r="A2423" s="55"/>
      <c r="B2423" s="56"/>
      <c r="C2423" s="867" t="s">
        <v>1270</v>
      </c>
      <c r="D2423" s="868"/>
      <c r="E2423" s="57">
        <v>1</v>
      </c>
      <c r="F2423" s="58"/>
      <c r="G2423" s="59"/>
      <c r="H2423" s="751"/>
    </row>
    <row r="2424" spans="1:53" ht="15">
      <c r="A2424" s="48">
        <v>316</v>
      </c>
      <c r="B2424" s="49" t="s">
        <v>1921</v>
      </c>
      <c r="C2424" s="50" t="s">
        <v>1922</v>
      </c>
      <c r="D2424" s="51" t="s">
        <v>549</v>
      </c>
      <c r="E2424" s="52">
        <v>4</v>
      </c>
      <c r="F2424" s="697">
        <v>0</v>
      </c>
      <c r="G2424" s="53">
        <f>E2424*F2424</f>
        <v>0</v>
      </c>
      <c r="AB2424" s="54">
        <v>1</v>
      </c>
      <c r="AC2424" s="54">
        <v>7</v>
      </c>
      <c r="BA2424" s="15">
        <v>0</v>
      </c>
    </row>
    <row r="2425" spans="1:7" ht="15">
      <c r="A2425" s="55"/>
      <c r="B2425" s="56"/>
      <c r="C2425" s="867" t="s">
        <v>1245</v>
      </c>
      <c r="D2425" s="868"/>
      <c r="E2425" s="57">
        <v>0</v>
      </c>
      <c r="F2425" s="58"/>
      <c r="G2425" s="59"/>
    </row>
    <row r="2426" spans="1:7" ht="15">
      <c r="A2426" s="55"/>
      <c r="B2426" s="56"/>
      <c r="C2426" s="867" t="s">
        <v>1273</v>
      </c>
      <c r="D2426" s="868"/>
      <c r="E2426" s="57">
        <v>1</v>
      </c>
      <c r="F2426" s="58"/>
      <c r="G2426" s="59"/>
    </row>
    <row r="2427" spans="1:7" ht="15">
      <c r="A2427" s="55"/>
      <c r="B2427" s="56"/>
      <c r="C2427" s="867" t="s">
        <v>1274</v>
      </c>
      <c r="D2427" s="868"/>
      <c r="E2427" s="57">
        <v>2</v>
      </c>
      <c r="F2427" s="58"/>
      <c r="G2427" s="59"/>
    </row>
    <row r="2428" spans="1:7" ht="15">
      <c r="A2428" s="55"/>
      <c r="B2428" s="56"/>
      <c r="C2428" s="867" t="s">
        <v>1275</v>
      </c>
      <c r="D2428" s="868"/>
      <c r="E2428" s="57">
        <v>1</v>
      </c>
      <c r="F2428" s="58"/>
      <c r="G2428" s="59"/>
    </row>
    <row r="2429" spans="1:53" ht="15">
      <c r="A2429" s="48">
        <v>317</v>
      </c>
      <c r="B2429" s="49" t="s">
        <v>1923</v>
      </c>
      <c r="C2429" s="50" t="s">
        <v>1924</v>
      </c>
      <c r="D2429" s="51" t="s">
        <v>549</v>
      </c>
      <c r="E2429" s="52">
        <v>1</v>
      </c>
      <c r="F2429" s="697">
        <v>0</v>
      </c>
      <c r="G2429" s="53">
        <f>E2429*F2429</f>
        <v>0</v>
      </c>
      <c r="AB2429" s="54">
        <v>1</v>
      </c>
      <c r="AC2429" s="54">
        <v>7</v>
      </c>
      <c r="BA2429" s="15">
        <v>0.00019</v>
      </c>
    </row>
    <row r="2430" spans="1:7" ht="15">
      <c r="A2430" s="55"/>
      <c r="B2430" s="56"/>
      <c r="C2430" s="867" t="s">
        <v>1245</v>
      </c>
      <c r="D2430" s="868"/>
      <c r="E2430" s="57">
        <v>0</v>
      </c>
      <c r="F2430" s="58"/>
      <c r="G2430" s="59"/>
    </row>
    <row r="2431" spans="1:7" ht="15">
      <c r="A2431" s="55"/>
      <c r="B2431" s="56"/>
      <c r="C2431" s="867" t="s">
        <v>1262</v>
      </c>
      <c r="D2431" s="868"/>
      <c r="E2431" s="57">
        <v>1</v>
      </c>
      <c r="F2431" s="58"/>
      <c r="G2431" s="59"/>
    </row>
    <row r="2432" spans="1:53" ht="15">
      <c r="A2432" s="48">
        <v>318</v>
      </c>
      <c r="B2432" s="49" t="s">
        <v>1925</v>
      </c>
      <c r="C2432" s="50" t="s">
        <v>1926</v>
      </c>
      <c r="D2432" s="51" t="s">
        <v>549</v>
      </c>
      <c r="E2432" s="52">
        <v>2</v>
      </c>
      <c r="F2432" s="697">
        <v>0</v>
      </c>
      <c r="G2432" s="53">
        <f>E2432*F2432</f>
        <v>0</v>
      </c>
      <c r="AB2432" s="54">
        <v>1</v>
      </c>
      <c r="AC2432" s="54">
        <v>7</v>
      </c>
      <c r="BA2432" s="15">
        <v>0</v>
      </c>
    </row>
    <row r="2433" spans="1:7" ht="15">
      <c r="A2433" s="55"/>
      <c r="B2433" s="56"/>
      <c r="C2433" s="867" t="s">
        <v>1245</v>
      </c>
      <c r="D2433" s="868"/>
      <c r="E2433" s="57">
        <v>0</v>
      </c>
      <c r="F2433" s="58"/>
      <c r="G2433" s="59"/>
    </row>
    <row r="2434" spans="1:7" ht="15">
      <c r="A2434" s="55"/>
      <c r="B2434" s="56"/>
      <c r="C2434" s="867" t="s">
        <v>5440</v>
      </c>
      <c r="D2434" s="868"/>
      <c r="E2434" s="57">
        <v>2</v>
      </c>
      <c r="F2434" s="58"/>
      <c r="G2434" s="59"/>
    </row>
    <row r="2435" spans="1:53" ht="15">
      <c r="A2435" s="48">
        <v>319</v>
      </c>
      <c r="B2435" s="49" t="s">
        <v>1927</v>
      </c>
      <c r="C2435" s="50" t="s">
        <v>1928</v>
      </c>
      <c r="D2435" s="51" t="s">
        <v>549</v>
      </c>
      <c r="E2435" s="52">
        <v>35</v>
      </c>
      <c r="F2435" s="697">
        <v>0</v>
      </c>
      <c r="G2435" s="53">
        <f>E2435*F2435</f>
        <v>0</v>
      </c>
      <c r="AB2435" s="54">
        <v>1</v>
      </c>
      <c r="AC2435" s="54">
        <v>7</v>
      </c>
      <c r="BA2435" s="15">
        <v>0</v>
      </c>
    </row>
    <row r="2436" spans="1:7" ht="15">
      <c r="A2436" s="55"/>
      <c r="B2436" s="56"/>
      <c r="C2436" s="867" t="s">
        <v>1245</v>
      </c>
      <c r="D2436" s="868"/>
      <c r="E2436" s="57">
        <v>0</v>
      </c>
      <c r="F2436" s="58"/>
      <c r="G2436" s="59"/>
    </row>
    <row r="2437" spans="1:7" ht="15">
      <c r="A2437" s="55"/>
      <c r="B2437" s="56"/>
      <c r="C2437" s="867" t="s">
        <v>1246</v>
      </c>
      <c r="D2437" s="868"/>
      <c r="E2437" s="57">
        <v>6</v>
      </c>
      <c r="F2437" s="58"/>
      <c r="G2437" s="59"/>
    </row>
    <row r="2438" spans="1:7" ht="15">
      <c r="A2438" s="55"/>
      <c r="B2438" s="56"/>
      <c r="C2438" s="867" t="s">
        <v>5430</v>
      </c>
      <c r="D2438" s="868"/>
      <c r="E2438" s="57">
        <v>1</v>
      </c>
      <c r="F2438" s="58"/>
      <c r="G2438" s="59"/>
    </row>
    <row r="2439" spans="1:7" ht="15">
      <c r="A2439" s="55"/>
      <c r="B2439" s="56"/>
      <c r="C2439" s="867" t="s">
        <v>5431</v>
      </c>
      <c r="D2439" s="868"/>
      <c r="E2439" s="57">
        <v>2</v>
      </c>
      <c r="F2439" s="58"/>
      <c r="G2439" s="59"/>
    </row>
    <row r="2440" spans="1:7" ht="15">
      <c r="A2440" s="55"/>
      <c r="B2440" s="56"/>
      <c r="C2440" s="867" t="s">
        <v>5432</v>
      </c>
      <c r="D2440" s="868"/>
      <c r="E2440" s="57">
        <v>2</v>
      </c>
      <c r="F2440" s="58"/>
      <c r="G2440" s="59"/>
    </row>
    <row r="2441" spans="1:7" ht="15">
      <c r="A2441" s="55"/>
      <c r="B2441" s="56"/>
      <c r="C2441" s="867" t="s">
        <v>1249</v>
      </c>
      <c r="D2441" s="868"/>
      <c r="E2441" s="57">
        <v>2</v>
      </c>
      <c r="F2441" s="58"/>
      <c r="G2441" s="59"/>
    </row>
    <row r="2442" spans="1:7" ht="15">
      <c r="A2442" s="55"/>
      <c r="B2442" s="56"/>
      <c r="C2442" s="867" t="s">
        <v>5433</v>
      </c>
      <c r="D2442" s="868"/>
      <c r="E2442" s="57">
        <v>1</v>
      </c>
      <c r="F2442" s="58"/>
      <c r="G2442" s="59"/>
    </row>
    <row r="2443" spans="1:7" ht="15">
      <c r="A2443" s="55"/>
      <c r="B2443" s="56"/>
      <c r="C2443" s="867" t="s">
        <v>5434</v>
      </c>
      <c r="D2443" s="868"/>
      <c r="E2443" s="57">
        <v>2</v>
      </c>
      <c r="F2443" s="58"/>
      <c r="G2443" s="59"/>
    </row>
    <row r="2444" spans="1:7" ht="15">
      <c r="A2444" s="55"/>
      <c r="B2444" s="56"/>
      <c r="C2444" s="867" t="s">
        <v>1252</v>
      </c>
      <c r="D2444" s="868"/>
      <c r="E2444" s="57">
        <v>1</v>
      </c>
      <c r="F2444" s="58"/>
      <c r="G2444" s="59"/>
    </row>
    <row r="2445" spans="1:7" ht="15">
      <c r="A2445" s="55"/>
      <c r="B2445" s="56"/>
      <c r="C2445" s="867" t="s">
        <v>1253</v>
      </c>
      <c r="D2445" s="868"/>
      <c r="E2445" s="57">
        <v>1</v>
      </c>
      <c r="F2445" s="58"/>
      <c r="G2445" s="59"/>
    </row>
    <row r="2446" spans="1:7" ht="15">
      <c r="A2446" s="55"/>
      <c r="B2446" s="56"/>
      <c r="C2446" s="867" t="s">
        <v>5436</v>
      </c>
      <c r="D2446" s="868"/>
      <c r="E2446" s="57">
        <v>3</v>
      </c>
      <c r="F2446" s="58"/>
      <c r="G2446" s="59"/>
    </row>
    <row r="2447" spans="1:7" ht="15">
      <c r="A2447" s="55"/>
      <c r="B2447" s="56"/>
      <c r="C2447" s="867" t="s">
        <v>1266</v>
      </c>
      <c r="D2447" s="868"/>
      <c r="E2447" s="57">
        <v>1</v>
      </c>
      <c r="F2447" s="58"/>
      <c r="G2447" s="59"/>
    </row>
    <row r="2448" spans="1:7" ht="15">
      <c r="A2448" s="55"/>
      <c r="B2448" s="56"/>
      <c r="C2448" s="867" t="s">
        <v>5438</v>
      </c>
      <c r="D2448" s="868"/>
      <c r="E2448" s="57">
        <v>1</v>
      </c>
      <c r="F2448" s="58"/>
      <c r="G2448" s="59"/>
    </row>
    <row r="2449" spans="1:7" ht="15">
      <c r="A2449" s="55"/>
      <c r="B2449" s="56"/>
      <c r="C2449" s="867" t="s">
        <v>1269</v>
      </c>
      <c r="D2449" s="868"/>
      <c r="E2449" s="57">
        <v>2</v>
      </c>
      <c r="F2449" s="58"/>
      <c r="G2449" s="59"/>
    </row>
    <row r="2450" spans="1:7" ht="15">
      <c r="A2450" s="55"/>
      <c r="B2450" s="56"/>
      <c r="C2450" s="867" t="s">
        <v>1254</v>
      </c>
      <c r="D2450" s="868"/>
      <c r="E2450" s="57">
        <v>1</v>
      </c>
      <c r="F2450" s="58"/>
      <c r="G2450" s="59"/>
    </row>
    <row r="2451" spans="1:7" ht="15">
      <c r="A2451" s="55"/>
      <c r="B2451" s="56"/>
      <c r="C2451" s="867" t="s">
        <v>1270</v>
      </c>
      <c r="D2451" s="868"/>
      <c r="E2451" s="57">
        <v>1</v>
      </c>
      <c r="F2451" s="58"/>
      <c r="G2451" s="59"/>
    </row>
    <row r="2452" spans="1:7" ht="15">
      <c r="A2452" s="55"/>
      <c r="B2452" s="56"/>
      <c r="C2452" s="867" t="s">
        <v>1273</v>
      </c>
      <c r="D2452" s="868"/>
      <c r="E2452" s="57">
        <v>1</v>
      </c>
      <c r="F2452" s="58"/>
      <c r="G2452" s="59"/>
    </row>
    <row r="2453" spans="1:7" ht="15">
      <c r="A2453" s="55"/>
      <c r="B2453" s="56"/>
      <c r="C2453" s="867" t="s">
        <v>1274</v>
      </c>
      <c r="D2453" s="868"/>
      <c r="E2453" s="57">
        <v>2</v>
      </c>
      <c r="F2453" s="58"/>
      <c r="G2453" s="59"/>
    </row>
    <row r="2454" spans="1:7" ht="15">
      <c r="A2454" s="55"/>
      <c r="B2454" s="56"/>
      <c r="C2454" s="867" t="s">
        <v>5435</v>
      </c>
      <c r="D2454" s="868"/>
      <c r="E2454" s="57">
        <v>1</v>
      </c>
      <c r="F2454" s="58"/>
      <c r="G2454" s="59"/>
    </row>
    <row r="2455" spans="1:7" ht="15">
      <c r="A2455" s="55"/>
      <c r="B2455" s="56"/>
      <c r="C2455" s="867" t="s">
        <v>1275</v>
      </c>
      <c r="D2455" s="868"/>
      <c r="E2455" s="57">
        <v>1</v>
      </c>
      <c r="F2455" s="58"/>
      <c r="G2455" s="59"/>
    </row>
    <row r="2456" spans="1:7" ht="15">
      <c r="A2456" s="55"/>
      <c r="B2456" s="56"/>
      <c r="C2456" s="867" t="s">
        <v>1262</v>
      </c>
      <c r="D2456" s="868"/>
      <c r="E2456" s="57">
        <v>1</v>
      </c>
      <c r="F2456" s="58"/>
      <c r="G2456" s="59"/>
    </row>
    <row r="2457" spans="1:8" ht="15">
      <c r="A2457" s="55"/>
      <c r="B2457" s="56"/>
      <c r="C2457" s="867" t="s">
        <v>1255</v>
      </c>
      <c r="D2457" s="868"/>
      <c r="E2457" s="57">
        <v>2</v>
      </c>
      <c r="F2457" s="58"/>
      <c r="G2457" s="59"/>
      <c r="H2457" s="751"/>
    </row>
    <row r="2458" spans="1:53" ht="15">
      <c r="A2458" s="48">
        <v>320</v>
      </c>
      <c r="B2458" s="49" t="s">
        <v>1929</v>
      </c>
      <c r="C2458" s="50" t="s">
        <v>1930</v>
      </c>
      <c r="D2458" s="51" t="s">
        <v>549</v>
      </c>
      <c r="E2458" s="52">
        <v>6</v>
      </c>
      <c r="F2458" s="697">
        <v>0</v>
      </c>
      <c r="G2458" s="53">
        <f>E2458*F2458</f>
        <v>0</v>
      </c>
      <c r="AB2458" s="54">
        <v>1</v>
      </c>
      <c r="AC2458" s="54">
        <v>7</v>
      </c>
      <c r="BA2458" s="15">
        <v>1E-05</v>
      </c>
    </row>
    <row r="2459" spans="1:7" ht="15">
      <c r="A2459" s="55"/>
      <c r="B2459" s="56"/>
      <c r="C2459" s="867" t="s">
        <v>1245</v>
      </c>
      <c r="D2459" s="868"/>
      <c r="E2459" s="57">
        <v>0</v>
      </c>
      <c r="F2459" s="58"/>
      <c r="G2459" s="59"/>
    </row>
    <row r="2460" spans="1:7" ht="15">
      <c r="A2460" s="55"/>
      <c r="B2460" s="56"/>
      <c r="C2460" s="867" t="s">
        <v>1933</v>
      </c>
      <c r="D2460" s="868"/>
      <c r="E2460" s="57">
        <v>2</v>
      </c>
      <c r="F2460" s="58"/>
      <c r="G2460" s="59"/>
    </row>
    <row r="2461" spans="1:7" ht="15">
      <c r="A2461" s="55"/>
      <c r="B2461" s="56"/>
      <c r="C2461" s="867" t="s">
        <v>1934</v>
      </c>
      <c r="D2461" s="868"/>
      <c r="E2461" s="57">
        <v>1</v>
      </c>
      <c r="F2461" s="58"/>
      <c r="G2461" s="59"/>
    </row>
    <row r="2462" spans="1:7" ht="15">
      <c r="A2462" s="55"/>
      <c r="B2462" s="56"/>
      <c r="C2462" s="867" t="s">
        <v>1935</v>
      </c>
      <c r="D2462" s="868"/>
      <c r="E2462" s="57">
        <v>1</v>
      </c>
      <c r="F2462" s="58"/>
      <c r="G2462" s="59"/>
    </row>
    <row r="2463" spans="1:8" ht="15">
      <c r="A2463" s="55"/>
      <c r="B2463" s="56"/>
      <c r="C2463" s="867" t="s">
        <v>1937</v>
      </c>
      <c r="D2463" s="868"/>
      <c r="E2463" s="57">
        <v>2</v>
      </c>
      <c r="F2463" s="58"/>
      <c r="G2463" s="59"/>
      <c r="H2463" s="751"/>
    </row>
    <row r="2464" spans="1:53" ht="15">
      <c r="A2464" s="48">
        <v>321</v>
      </c>
      <c r="B2464" s="49" t="s">
        <v>1938</v>
      </c>
      <c r="C2464" s="50" t="s">
        <v>1939</v>
      </c>
      <c r="D2464" s="51" t="s">
        <v>549</v>
      </c>
      <c r="E2464" s="52">
        <v>21</v>
      </c>
      <c r="F2464" s="697">
        <v>0</v>
      </c>
      <c r="G2464" s="53">
        <f>E2464*F2464</f>
        <v>0</v>
      </c>
      <c r="AB2464" s="54">
        <v>1</v>
      </c>
      <c r="AC2464" s="54">
        <v>7</v>
      </c>
      <c r="BA2464" s="15">
        <v>1E-05</v>
      </c>
    </row>
    <row r="2465" spans="1:7" ht="15">
      <c r="A2465" s="55"/>
      <c r="B2465" s="56"/>
      <c r="C2465" s="867" t="s">
        <v>1245</v>
      </c>
      <c r="D2465" s="868"/>
      <c r="E2465" s="57">
        <v>0</v>
      </c>
      <c r="F2465" s="58"/>
      <c r="G2465" s="59"/>
    </row>
    <row r="2466" spans="1:7" ht="15">
      <c r="A2466" s="55"/>
      <c r="B2466" s="56"/>
      <c r="C2466" s="867" t="s">
        <v>5442</v>
      </c>
      <c r="D2466" s="868"/>
      <c r="E2466" s="57">
        <v>6</v>
      </c>
      <c r="F2466" s="58"/>
      <c r="G2466" s="59"/>
    </row>
    <row r="2467" spans="1:7" ht="15">
      <c r="A2467" s="55"/>
      <c r="B2467" s="56"/>
      <c r="C2467" s="867" t="s">
        <v>1940</v>
      </c>
      <c r="D2467" s="868"/>
      <c r="E2467" s="57">
        <v>2</v>
      </c>
      <c r="F2467" s="58"/>
      <c r="G2467" s="59"/>
    </row>
    <row r="2468" spans="1:7" ht="15">
      <c r="A2468" s="55"/>
      <c r="B2468" s="56"/>
      <c r="C2468" s="867" t="s">
        <v>5441</v>
      </c>
      <c r="D2468" s="868"/>
      <c r="E2468" s="57">
        <v>2</v>
      </c>
      <c r="F2468" s="58"/>
      <c r="G2468" s="59"/>
    </row>
    <row r="2469" spans="1:7" ht="15">
      <c r="A2469" s="55"/>
      <c r="B2469" s="56"/>
      <c r="C2469" s="867" t="s">
        <v>1936</v>
      </c>
      <c r="D2469" s="868"/>
      <c r="E2469" s="57">
        <v>1</v>
      </c>
      <c r="F2469" s="58"/>
      <c r="G2469" s="59"/>
    </row>
    <row r="2470" spans="1:7" ht="15">
      <c r="A2470" s="55"/>
      <c r="B2470" s="56"/>
      <c r="C2470" s="867" t="s">
        <v>5443</v>
      </c>
      <c r="D2470" s="868"/>
      <c r="E2470" s="57">
        <v>3</v>
      </c>
      <c r="F2470" s="58"/>
      <c r="G2470" s="59"/>
    </row>
    <row r="2471" spans="1:7" ht="15">
      <c r="A2471" s="55"/>
      <c r="B2471" s="56"/>
      <c r="C2471" s="867" t="s">
        <v>1941</v>
      </c>
      <c r="D2471" s="868"/>
      <c r="E2471" s="57">
        <v>1</v>
      </c>
      <c r="F2471" s="58"/>
      <c r="G2471" s="59"/>
    </row>
    <row r="2472" spans="1:7" ht="15">
      <c r="A2472" s="55"/>
      <c r="B2472" s="56"/>
      <c r="C2472" s="867" t="s">
        <v>5444</v>
      </c>
      <c r="D2472" s="868"/>
      <c r="E2472" s="57">
        <v>1</v>
      </c>
      <c r="F2472" s="58"/>
      <c r="G2472" s="59"/>
    </row>
    <row r="2473" spans="1:7" ht="15">
      <c r="A2473" s="55"/>
      <c r="B2473" s="56"/>
      <c r="C2473" s="867" t="s">
        <v>5445</v>
      </c>
      <c r="D2473" s="868"/>
      <c r="E2473" s="57">
        <v>1</v>
      </c>
      <c r="F2473" s="58"/>
      <c r="G2473" s="59"/>
    </row>
    <row r="2474" spans="1:7" ht="15">
      <c r="A2474" s="55"/>
      <c r="B2474" s="56"/>
      <c r="C2474" s="867" t="s">
        <v>1943</v>
      </c>
      <c r="D2474" s="868"/>
      <c r="E2474" s="57">
        <v>1</v>
      </c>
      <c r="F2474" s="58"/>
      <c r="G2474" s="59"/>
    </row>
    <row r="2475" spans="1:7" ht="15">
      <c r="A2475" s="55"/>
      <c r="B2475" s="56"/>
      <c r="C2475" s="867" t="s">
        <v>1944</v>
      </c>
      <c r="D2475" s="868"/>
      <c r="E2475" s="57">
        <v>1</v>
      </c>
      <c r="F2475" s="58"/>
      <c r="G2475" s="59"/>
    </row>
    <row r="2476" spans="1:8" ht="15">
      <c r="A2476" s="55"/>
      <c r="B2476" s="56"/>
      <c r="C2476" s="867" t="s">
        <v>5446</v>
      </c>
      <c r="D2476" s="868"/>
      <c r="E2476" s="57">
        <v>2</v>
      </c>
      <c r="F2476" s="58"/>
      <c r="G2476" s="59"/>
      <c r="H2476" s="751"/>
    </row>
    <row r="2477" spans="1:53" ht="15">
      <c r="A2477" s="48">
        <v>322</v>
      </c>
      <c r="B2477" s="49" t="s">
        <v>1946</v>
      </c>
      <c r="C2477" s="50" t="s">
        <v>1947</v>
      </c>
      <c r="D2477" s="51" t="s">
        <v>549</v>
      </c>
      <c r="E2477" s="52">
        <v>4</v>
      </c>
      <c r="F2477" s="697">
        <v>0</v>
      </c>
      <c r="G2477" s="53">
        <f>E2477*F2477</f>
        <v>0</v>
      </c>
      <c r="AB2477" s="54">
        <v>1</v>
      </c>
      <c r="AC2477" s="54">
        <v>7</v>
      </c>
      <c r="BA2477" s="15">
        <v>2E-05</v>
      </c>
    </row>
    <row r="2478" spans="1:7" ht="15">
      <c r="A2478" s="55"/>
      <c r="B2478" s="56"/>
      <c r="C2478" s="867" t="s">
        <v>1245</v>
      </c>
      <c r="D2478" s="868"/>
      <c r="E2478" s="57">
        <v>0</v>
      </c>
      <c r="F2478" s="58"/>
      <c r="G2478" s="59"/>
    </row>
    <row r="2479" spans="1:7" ht="15">
      <c r="A2479" s="55"/>
      <c r="B2479" s="56"/>
      <c r="C2479" s="867" t="s">
        <v>1948</v>
      </c>
      <c r="D2479" s="868"/>
      <c r="E2479" s="57">
        <v>1</v>
      </c>
      <c r="F2479" s="58"/>
      <c r="G2479" s="59"/>
    </row>
    <row r="2480" spans="1:7" ht="15">
      <c r="A2480" s="55"/>
      <c r="B2480" s="56"/>
      <c r="C2480" s="867" t="s">
        <v>1949</v>
      </c>
      <c r="D2480" s="868"/>
      <c r="E2480" s="57">
        <v>2</v>
      </c>
      <c r="F2480" s="58"/>
      <c r="G2480" s="59"/>
    </row>
    <row r="2481" spans="1:7" ht="15">
      <c r="A2481" s="55"/>
      <c r="B2481" s="56"/>
      <c r="C2481" s="867" t="s">
        <v>1950</v>
      </c>
      <c r="D2481" s="868"/>
      <c r="E2481" s="57">
        <v>1</v>
      </c>
      <c r="F2481" s="58"/>
      <c r="G2481" s="59"/>
    </row>
    <row r="2482" spans="1:53" ht="15">
      <c r="A2482" s="48">
        <v>323</v>
      </c>
      <c r="B2482" s="49" t="s">
        <v>1951</v>
      </c>
      <c r="C2482" s="50" t="s">
        <v>1952</v>
      </c>
      <c r="D2482" s="51" t="s">
        <v>549</v>
      </c>
      <c r="E2482" s="52">
        <v>4</v>
      </c>
      <c r="F2482" s="697">
        <v>0</v>
      </c>
      <c r="G2482" s="53">
        <f>E2482*F2482</f>
        <v>0</v>
      </c>
      <c r="AB2482" s="54">
        <v>1</v>
      </c>
      <c r="AC2482" s="54">
        <v>7</v>
      </c>
      <c r="BA2482" s="15">
        <v>2E-05</v>
      </c>
    </row>
    <row r="2483" spans="1:7" ht="15">
      <c r="A2483" s="55"/>
      <c r="B2483" s="56"/>
      <c r="C2483" s="867" t="s">
        <v>1245</v>
      </c>
      <c r="D2483" s="868"/>
      <c r="E2483" s="57">
        <v>0</v>
      </c>
      <c r="F2483" s="58"/>
      <c r="G2483" s="59"/>
    </row>
    <row r="2484" spans="1:7" ht="15">
      <c r="A2484" s="55"/>
      <c r="B2484" s="56"/>
      <c r="C2484" s="867" t="s">
        <v>1953</v>
      </c>
      <c r="D2484" s="868"/>
      <c r="E2484" s="57">
        <v>2</v>
      </c>
      <c r="F2484" s="58"/>
      <c r="G2484" s="59"/>
    </row>
    <row r="2485" spans="1:7" ht="15">
      <c r="A2485" s="55"/>
      <c r="B2485" s="56"/>
      <c r="C2485" s="867" t="s">
        <v>1954</v>
      </c>
      <c r="D2485" s="868"/>
      <c r="E2485" s="57">
        <v>1</v>
      </c>
      <c r="F2485" s="58"/>
      <c r="G2485" s="59"/>
    </row>
    <row r="2486" spans="1:7" ht="15">
      <c r="A2486" s="55"/>
      <c r="B2486" s="56"/>
      <c r="C2486" s="867" t="s">
        <v>1955</v>
      </c>
      <c r="D2486" s="868"/>
      <c r="E2486" s="57">
        <v>1</v>
      </c>
      <c r="F2486" s="58"/>
      <c r="G2486" s="59"/>
    </row>
    <row r="2487" spans="1:53" ht="15">
      <c r="A2487" s="48">
        <v>324</v>
      </c>
      <c r="B2487" s="49" t="s">
        <v>1956</v>
      </c>
      <c r="C2487" s="50" t="s">
        <v>1957</v>
      </c>
      <c r="D2487" s="51" t="s">
        <v>549</v>
      </c>
      <c r="E2487" s="52">
        <v>6</v>
      </c>
      <c r="F2487" s="697">
        <v>0</v>
      </c>
      <c r="G2487" s="53">
        <f>E2487*F2487</f>
        <v>0</v>
      </c>
      <c r="AB2487" s="54">
        <v>1</v>
      </c>
      <c r="AC2487" s="54">
        <v>7</v>
      </c>
      <c r="BA2487" s="15">
        <v>2E-05</v>
      </c>
    </row>
    <row r="2488" spans="1:7" ht="15">
      <c r="A2488" s="55"/>
      <c r="B2488" s="56"/>
      <c r="C2488" s="867" t="s">
        <v>1245</v>
      </c>
      <c r="D2488" s="868"/>
      <c r="E2488" s="57">
        <v>0</v>
      </c>
      <c r="F2488" s="58"/>
      <c r="G2488" s="59"/>
    </row>
    <row r="2489" spans="1:7" ht="15">
      <c r="A2489" s="55"/>
      <c r="B2489" s="56"/>
      <c r="C2489" s="749" t="s">
        <v>1268</v>
      </c>
      <c r="D2489" s="750"/>
      <c r="E2489" s="57">
        <v>2</v>
      </c>
      <c r="F2489" s="58"/>
      <c r="G2489" s="59"/>
    </row>
    <row r="2490" spans="1:7" ht="15">
      <c r="A2490" s="55"/>
      <c r="B2490" s="56"/>
      <c r="C2490" s="749" t="s">
        <v>1255</v>
      </c>
      <c r="D2490" s="750"/>
      <c r="E2490" s="57">
        <v>2</v>
      </c>
      <c r="F2490" s="58"/>
      <c r="G2490" s="59"/>
    </row>
    <row r="2491" spans="1:7" ht="15">
      <c r="A2491" s="55"/>
      <c r="B2491" s="56"/>
      <c r="C2491" s="749" t="s">
        <v>5447</v>
      </c>
      <c r="D2491" s="750"/>
      <c r="E2491" s="57">
        <v>2</v>
      </c>
      <c r="F2491" s="58"/>
      <c r="G2491" s="59"/>
    </row>
    <row r="2492" spans="1:53" ht="22.5">
      <c r="A2492" s="48">
        <v>325</v>
      </c>
      <c r="B2492" s="49" t="s">
        <v>1958</v>
      </c>
      <c r="C2492" s="50" t="s">
        <v>1959</v>
      </c>
      <c r="D2492" s="51" t="s">
        <v>206</v>
      </c>
      <c r="E2492" s="52">
        <v>10.3222</v>
      </c>
      <c r="F2492" s="697">
        <v>0</v>
      </c>
      <c r="G2492" s="53">
        <f>E2492*F2492</f>
        <v>0</v>
      </c>
      <c r="AB2492" s="54">
        <v>2</v>
      </c>
      <c r="AC2492" s="54">
        <v>0</v>
      </c>
      <c r="BA2492" s="15">
        <v>0.0215</v>
      </c>
    </row>
    <row r="2493" spans="1:7" ht="15">
      <c r="A2493" s="55"/>
      <c r="B2493" s="56"/>
      <c r="C2493" s="867" t="s">
        <v>1960</v>
      </c>
      <c r="D2493" s="868"/>
      <c r="E2493" s="57">
        <v>0</v>
      </c>
      <c r="F2493" s="58"/>
      <c r="G2493" s="59"/>
    </row>
    <row r="2494" spans="1:7" ht="15">
      <c r="A2494" s="55"/>
      <c r="B2494" s="56"/>
      <c r="C2494" s="867" t="s">
        <v>1961</v>
      </c>
      <c r="D2494" s="868"/>
      <c r="E2494" s="57">
        <v>0</v>
      </c>
      <c r="F2494" s="58"/>
      <c r="G2494" s="59"/>
    </row>
    <row r="2495" spans="1:7" ht="15">
      <c r="A2495" s="55"/>
      <c r="B2495" s="56"/>
      <c r="C2495" s="867" t="s">
        <v>1962</v>
      </c>
      <c r="D2495" s="868"/>
      <c r="E2495" s="57">
        <v>0</v>
      </c>
      <c r="F2495" s="58"/>
      <c r="G2495" s="59"/>
    </row>
    <row r="2496" spans="1:7" ht="15">
      <c r="A2496" s="55"/>
      <c r="B2496" s="56"/>
      <c r="C2496" s="867" t="s">
        <v>1963</v>
      </c>
      <c r="D2496" s="868"/>
      <c r="E2496" s="57">
        <v>0</v>
      </c>
      <c r="F2496" s="58"/>
      <c r="G2496" s="59"/>
    </row>
    <row r="2497" spans="1:7" ht="15">
      <c r="A2497" s="55"/>
      <c r="B2497" s="56"/>
      <c r="C2497" s="867" t="s">
        <v>1964</v>
      </c>
      <c r="D2497" s="868"/>
      <c r="E2497" s="57">
        <v>0</v>
      </c>
      <c r="F2497" s="58"/>
      <c r="G2497" s="59"/>
    </row>
    <row r="2498" spans="1:7" ht="15">
      <c r="A2498" s="55"/>
      <c r="B2498" s="56"/>
      <c r="C2498" s="867" t="s">
        <v>665</v>
      </c>
      <c r="D2498" s="868"/>
      <c r="E2498" s="57">
        <v>0</v>
      </c>
      <c r="F2498" s="58"/>
      <c r="G2498" s="59"/>
    </row>
    <row r="2499" spans="1:7" ht="15">
      <c r="A2499" s="55"/>
      <c r="B2499" s="56"/>
      <c r="C2499" s="867" t="s">
        <v>1965</v>
      </c>
      <c r="D2499" s="868"/>
      <c r="E2499" s="57">
        <v>4.0198</v>
      </c>
      <c r="F2499" s="58"/>
      <c r="G2499" s="59"/>
    </row>
    <row r="2500" spans="1:7" ht="15">
      <c r="A2500" s="55"/>
      <c r="B2500" s="56"/>
      <c r="C2500" s="867" t="s">
        <v>1966</v>
      </c>
      <c r="D2500" s="868"/>
      <c r="E2500" s="57">
        <v>6.3024</v>
      </c>
      <c r="F2500" s="58"/>
      <c r="G2500" s="59"/>
    </row>
    <row r="2501" spans="1:53" ht="25.5" customHeight="1">
      <c r="A2501" s="48">
        <v>326</v>
      </c>
      <c r="B2501" s="49" t="s">
        <v>1967</v>
      </c>
      <c r="C2501" s="50" t="s">
        <v>1968</v>
      </c>
      <c r="D2501" s="51" t="s">
        <v>222</v>
      </c>
      <c r="E2501" s="52">
        <v>6</v>
      </c>
      <c r="F2501" s="697">
        <v>0</v>
      </c>
      <c r="G2501" s="53">
        <f>E2501*F2501</f>
        <v>0</v>
      </c>
      <c r="AB2501" s="54">
        <v>12</v>
      </c>
      <c r="AC2501" s="54">
        <v>0</v>
      </c>
      <c r="BA2501" s="15">
        <v>0.05</v>
      </c>
    </row>
    <row r="2502" spans="1:7" ht="15">
      <c r="A2502" s="55"/>
      <c r="B2502" s="56"/>
      <c r="C2502" s="867" t="s">
        <v>1969</v>
      </c>
      <c r="D2502" s="868"/>
      <c r="E2502" s="57">
        <v>0</v>
      </c>
      <c r="F2502" s="58"/>
      <c r="G2502" s="59"/>
    </row>
    <row r="2503" spans="1:7" ht="15">
      <c r="A2503" s="55"/>
      <c r="B2503" s="56"/>
      <c r="C2503" s="867" t="s">
        <v>1970</v>
      </c>
      <c r="D2503" s="868"/>
      <c r="E2503" s="57">
        <v>0</v>
      </c>
      <c r="F2503" s="58"/>
      <c r="G2503" s="59"/>
    </row>
    <row r="2504" spans="1:7" ht="15">
      <c r="A2504" s="55"/>
      <c r="B2504" s="56"/>
      <c r="C2504" s="867" t="s">
        <v>1245</v>
      </c>
      <c r="D2504" s="868"/>
      <c r="E2504" s="57">
        <v>0</v>
      </c>
      <c r="F2504" s="58"/>
      <c r="G2504" s="59"/>
    </row>
    <row r="2505" spans="1:7" ht="15">
      <c r="A2505" s="55"/>
      <c r="B2505" s="56"/>
      <c r="C2505" s="867" t="s">
        <v>1246</v>
      </c>
      <c r="D2505" s="868"/>
      <c r="E2505" s="57">
        <v>6</v>
      </c>
      <c r="F2505" s="58"/>
      <c r="G2505" s="59"/>
    </row>
    <row r="2506" spans="1:53" ht="22.5">
      <c r="A2506" s="48" t="s">
        <v>5448</v>
      </c>
      <c r="B2506" s="49" t="s">
        <v>5449</v>
      </c>
      <c r="C2506" s="50" t="s">
        <v>5450</v>
      </c>
      <c r="D2506" s="51" t="s">
        <v>222</v>
      </c>
      <c r="E2506" s="52">
        <v>1</v>
      </c>
      <c r="F2506" s="697">
        <v>0</v>
      </c>
      <c r="G2506" s="53">
        <f>E2506*F2506</f>
        <v>0</v>
      </c>
      <c r="AB2506" s="54">
        <v>12</v>
      </c>
      <c r="AC2506" s="54">
        <v>0</v>
      </c>
      <c r="BA2506" s="15">
        <v>0.05</v>
      </c>
    </row>
    <row r="2507" spans="1:7" ht="15">
      <c r="A2507" s="55"/>
      <c r="B2507" s="56"/>
      <c r="C2507" s="867" t="s">
        <v>1969</v>
      </c>
      <c r="D2507" s="868"/>
      <c r="E2507" s="57">
        <v>0</v>
      </c>
      <c r="F2507" s="58"/>
      <c r="G2507" s="59"/>
    </row>
    <row r="2508" spans="1:7" ht="15">
      <c r="A2508" s="55"/>
      <c r="B2508" s="56"/>
      <c r="C2508" s="867" t="s">
        <v>1970</v>
      </c>
      <c r="D2508" s="868"/>
      <c r="E2508" s="57">
        <v>0</v>
      </c>
      <c r="F2508" s="58"/>
      <c r="G2508" s="59"/>
    </row>
    <row r="2509" spans="1:7" ht="15">
      <c r="A2509" s="55"/>
      <c r="B2509" s="56"/>
      <c r="C2509" s="867" t="s">
        <v>1245</v>
      </c>
      <c r="D2509" s="868"/>
      <c r="E2509" s="57">
        <v>0</v>
      </c>
      <c r="F2509" s="58"/>
      <c r="G2509" s="59"/>
    </row>
    <row r="2510" spans="1:7" ht="15">
      <c r="A2510" s="55"/>
      <c r="B2510" s="56"/>
      <c r="C2510" s="867" t="s">
        <v>5430</v>
      </c>
      <c r="D2510" s="868"/>
      <c r="E2510" s="57">
        <v>1</v>
      </c>
      <c r="F2510" s="58"/>
      <c r="G2510" s="59"/>
    </row>
    <row r="2511" spans="1:53" ht="22.5">
      <c r="A2511" s="48">
        <v>327</v>
      </c>
      <c r="B2511" s="49" t="s">
        <v>1971</v>
      </c>
      <c r="C2511" s="50" t="s">
        <v>1972</v>
      </c>
      <c r="D2511" s="51" t="s">
        <v>222</v>
      </c>
      <c r="E2511" s="52">
        <v>2</v>
      </c>
      <c r="F2511" s="697">
        <v>0</v>
      </c>
      <c r="G2511" s="53">
        <f>E2511*F2511</f>
        <v>0</v>
      </c>
      <c r="AB2511" s="54">
        <v>12</v>
      </c>
      <c r="AC2511" s="54">
        <v>0</v>
      </c>
      <c r="BA2511" s="15">
        <v>0.05</v>
      </c>
    </row>
    <row r="2512" spans="1:7" ht="15">
      <c r="A2512" s="55"/>
      <c r="B2512" s="56"/>
      <c r="C2512" s="867" t="s">
        <v>1969</v>
      </c>
      <c r="D2512" s="868"/>
      <c r="E2512" s="57">
        <v>0</v>
      </c>
      <c r="F2512" s="58"/>
      <c r="G2512" s="59"/>
    </row>
    <row r="2513" spans="1:7" ht="15">
      <c r="A2513" s="55"/>
      <c r="B2513" s="56"/>
      <c r="C2513" s="867" t="s">
        <v>1970</v>
      </c>
      <c r="D2513" s="868"/>
      <c r="E2513" s="57">
        <v>0</v>
      </c>
      <c r="F2513" s="58"/>
      <c r="G2513" s="59"/>
    </row>
    <row r="2514" spans="1:7" ht="15">
      <c r="A2514" s="55"/>
      <c r="B2514" s="56"/>
      <c r="C2514" s="867" t="s">
        <v>1245</v>
      </c>
      <c r="D2514" s="868"/>
      <c r="E2514" s="57">
        <v>0</v>
      </c>
      <c r="F2514" s="58"/>
      <c r="G2514" s="59"/>
    </row>
    <row r="2515" spans="1:7" ht="15">
      <c r="A2515" s="55"/>
      <c r="B2515" s="56"/>
      <c r="C2515" s="867" t="s">
        <v>5431</v>
      </c>
      <c r="D2515" s="868"/>
      <c r="E2515" s="57">
        <v>2</v>
      </c>
      <c r="F2515" s="58"/>
      <c r="G2515" s="59"/>
    </row>
    <row r="2516" spans="1:53" ht="22.5">
      <c r="A2516" s="48">
        <v>328</v>
      </c>
      <c r="B2516" s="49" t="s">
        <v>1973</v>
      </c>
      <c r="C2516" s="50" t="s">
        <v>1974</v>
      </c>
      <c r="D2516" s="51" t="s">
        <v>222</v>
      </c>
      <c r="E2516" s="52">
        <v>2</v>
      </c>
      <c r="F2516" s="697">
        <v>0</v>
      </c>
      <c r="G2516" s="53">
        <f>E2516*F2516</f>
        <v>0</v>
      </c>
      <c r="AB2516" s="54">
        <v>12</v>
      </c>
      <c r="AC2516" s="54">
        <v>0</v>
      </c>
      <c r="BA2516" s="15">
        <v>0.045</v>
      </c>
    </row>
    <row r="2517" spans="1:7" ht="15">
      <c r="A2517" s="55"/>
      <c r="B2517" s="56"/>
      <c r="C2517" s="867" t="s">
        <v>1969</v>
      </c>
      <c r="D2517" s="868"/>
      <c r="E2517" s="57">
        <v>0</v>
      </c>
      <c r="F2517" s="58"/>
      <c r="G2517" s="59"/>
    </row>
    <row r="2518" spans="1:7" ht="15">
      <c r="A2518" s="55"/>
      <c r="B2518" s="56"/>
      <c r="C2518" s="867" t="s">
        <v>1970</v>
      </c>
      <c r="D2518" s="868"/>
      <c r="E2518" s="57">
        <v>0</v>
      </c>
      <c r="F2518" s="58"/>
      <c r="G2518" s="59"/>
    </row>
    <row r="2519" spans="1:7" ht="15">
      <c r="A2519" s="55"/>
      <c r="B2519" s="56"/>
      <c r="C2519" s="867" t="s">
        <v>1245</v>
      </c>
      <c r="D2519" s="868"/>
      <c r="E2519" s="57">
        <v>0</v>
      </c>
      <c r="F2519" s="58"/>
      <c r="G2519" s="59"/>
    </row>
    <row r="2520" spans="1:7" ht="15">
      <c r="A2520" s="55"/>
      <c r="B2520" s="56"/>
      <c r="C2520" s="867" t="s">
        <v>5432</v>
      </c>
      <c r="D2520" s="868"/>
      <c r="E2520" s="57">
        <v>2</v>
      </c>
      <c r="F2520" s="58"/>
      <c r="G2520" s="59"/>
    </row>
    <row r="2521" spans="1:53" ht="22.5">
      <c r="A2521" s="48">
        <v>329</v>
      </c>
      <c r="B2521" s="49" t="s">
        <v>1975</v>
      </c>
      <c r="C2521" s="50" t="s">
        <v>1976</v>
      </c>
      <c r="D2521" s="51" t="s">
        <v>222</v>
      </c>
      <c r="E2521" s="52">
        <v>2</v>
      </c>
      <c r="F2521" s="697">
        <v>0</v>
      </c>
      <c r="G2521" s="53">
        <f>E2521*F2521</f>
        <v>0</v>
      </c>
      <c r="AB2521" s="54">
        <v>12</v>
      </c>
      <c r="AC2521" s="54">
        <v>0</v>
      </c>
      <c r="BA2521" s="15">
        <v>0.045</v>
      </c>
    </row>
    <row r="2522" spans="1:7" ht="15">
      <c r="A2522" s="55"/>
      <c r="B2522" s="56"/>
      <c r="C2522" s="867" t="s">
        <v>1969</v>
      </c>
      <c r="D2522" s="868"/>
      <c r="E2522" s="57">
        <v>0</v>
      </c>
      <c r="F2522" s="58"/>
      <c r="G2522" s="59"/>
    </row>
    <row r="2523" spans="1:7" ht="15">
      <c r="A2523" s="55"/>
      <c r="B2523" s="56"/>
      <c r="C2523" s="867" t="s">
        <v>1970</v>
      </c>
      <c r="D2523" s="868"/>
      <c r="E2523" s="57">
        <v>0</v>
      </c>
      <c r="F2523" s="58"/>
      <c r="G2523" s="59"/>
    </row>
    <row r="2524" spans="1:7" ht="15">
      <c r="A2524" s="55"/>
      <c r="B2524" s="56"/>
      <c r="C2524" s="867" t="s">
        <v>1245</v>
      </c>
      <c r="D2524" s="868"/>
      <c r="E2524" s="57">
        <v>0</v>
      </c>
      <c r="F2524" s="58"/>
      <c r="G2524" s="59"/>
    </row>
    <row r="2525" spans="1:7" ht="15">
      <c r="A2525" s="55"/>
      <c r="B2525" s="56"/>
      <c r="C2525" s="867" t="s">
        <v>1249</v>
      </c>
      <c r="D2525" s="868"/>
      <c r="E2525" s="57">
        <v>2</v>
      </c>
      <c r="F2525" s="58"/>
      <c r="G2525" s="59"/>
    </row>
    <row r="2526" spans="1:53" ht="22.5">
      <c r="A2526" s="48">
        <v>330</v>
      </c>
      <c r="B2526" s="49" t="s">
        <v>1977</v>
      </c>
      <c r="C2526" s="50" t="s">
        <v>1978</v>
      </c>
      <c r="D2526" s="51" t="s">
        <v>222</v>
      </c>
      <c r="E2526" s="52">
        <v>1</v>
      </c>
      <c r="F2526" s="697">
        <v>0</v>
      </c>
      <c r="G2526" s="53">
        <f>E2526*F2526</f>
        <v>0</v>
      </c>
      <c r="AB2526" s="54">
        <v>12</v>
      </c>
      <c r="AC2526" s="54">
        <v>0</v>
      </c>
      <c r="BA2526" s="15">
        <v>0.05</v>
      </c>
    </row>
    <row r="2527" spans="1:7" ht="15">
      <c r="A2527" s="55"/>
      <c r="B2527" s="56"/>
      <c r="C2527" s="867" t="s">
        <v>1979</v>
      </c>
      <c r="D2527" s="868"/>
      <c r="E2527" s="57">
        <v>0</v>
      </c>
      <c r="F2527" s="58"/>
      <c r="G2527" s="59"/>
    </row>
    <row r="2528" spans="1:7" ht="15">
      <c r="A2528" s="55"/>
      <c r="B2528" s="56"/>
      <c r="C2528" s="867" t="s">
        <v>1970</v>
      </c>
      <c r="D2528" s="868"/>
      <c r="E2528" s="57">
        <v>0</v>
      </c>
      <c r="F2528" s="58"/>
      <c r="G2528" s="59"/>
    </row>
    <row r="2529" spans="1:7" ht="15">
      <c r="A2529" s="55"/>
      <c r="B2529" s="56"/>
      <c r="C2529" s="867" t="s">
        <v>1245</v>
      </c>
      <c r="D2529" s="868"/>
      <c r="E2529" s="57">
        <v>0</v>
      </c>
      <c r="F2529" s="58"/>
      <c r="G2529" s="59"/>
    </row>
    <row r="2530" spans="1:7" ht="15">
      <c r="A2530" s="55"/>
      <c r="B2530" s="56"/>
      <c r="C2530" s="867" t="s">
        <v>5433</v>
      </c>
      <c r="D2530" s="868"/>
      <c r="E2530" s="57">
        <v>1</v>
      </c>
      <c r="F2530" s="58"/>
      <c r="G2530" s="59"/>
    </row>
    <row r="2531" spans="1:53" ht="22.5">
      <c r="A2531" s="48">
        <v>331</v>
      </c>
      <c r="B2531" s="49" t="s">
        <v>1980</v>
      </c>
      <c r="C2531" s="50" t="s">
        <v>1981</v>
      </c>
      <c r="D2531" s="51" t="s">
        <v>222</v>
      </c>
      <c r="E2531" s="52">
        <v>2</v>
      </c>
      <c r="F2531" s="697">
        <v>0</v>
      </c>
      <c r="G2531" s="53">
        <f>E2531*F2531</f>
        <v>0</v>
      </c>
      <c r="AB2531" s="54">
        <v>12</v>
      </c>
      <c r="AC2531" s="54">
        <v>0</v>
      </c>
      <c r="BA2531" s="15">
        <v>0.05</v>
      </c>
    </row>
    <row r="2532" spans="1:7" ht="15">
      <c r="A2532" s="55"/>
      <c r="B2532" s="56"/>
      <c r="C2532" s="867" t="s">
        <v>1979</v>
      </c>
      <c r="D2532" s="868"/>
      <c r="E2532" s="57">
        <v>0</v>
      </c>
      <c r="F2532" s="58"/>
      <c r="G2532" s="59"/>
    </row>
    <row r="2533" spans="1:7" ht="15">
      <c r="A2533" s="55"/>
      <c r="B2533" s="56"/>
      <c r="C2533" s="867" t="s">
        <v>1970</v>
      </c>
      <c r="D2533" s="868"/>
      <c r="E2533" s="57">
        <v>0</v>
      </c>
      <c r="F2533" s="58"/>
      <c r="G2533" s="59"/>
    </row>
    <row r="2534" spans="1:7" ht="15">
      <c r="A2534" s="55"/>
      <c r="B2534" s="56"/>
      <c r="C2534" s="867" t="s">
        <v>1245</v>
      </c>
      <c r="D2534" s="868"/>
      <c r="E2534" s="57">
        <v>0</v>
      </c>
      <c r="F2534" s="58"/>
      <c r="G2534" s="59"/>
    </row>
    <row r="2535" spans="1:7" ht="15">
      <c r="A2535" s="55"/>
      <c r="B2535" s="56"/>
      <c r="C2535" s="867" t="s">
        <v>5434</v>
      </c>
      <c r="D2535" s="868"/>
      <c r="E2535" s="57">
        <v>2</v>
      </c>
      <c r="F2535" s="58"/>
      <c r="G2535" s="59"/>
    </row>
    <row r="2536" spans="1:53" ht="22.5">
      <c r="A2536" s="48">
        <v>332</v>
      </c>
      <c r="B2536" s="49" t="s">
        <v>1982</v>
      </c>
      <c r="C2536" s="50" t="s">
        <v>1983</v>
      </c>
      <c r="D2536" s="51" t="s">
        <v>222</v>
      </c>
      <c r="E2536" s="52">
        <v>1</v>
      </c>
      <c r="F2536" s="697">
        <v>0</v>
      </c>
      <c r="G2536" s="53">
        <f>E2536*F2536</f>
        <v>0</v>
      </c>
      <c r="AB2536" s="54">
        <v>12</v>
      </c>
      <c r="AC2536" s="54">
        <v>0</v>
      </c>
      <c r="BA2536" s="15">
        <v>0.045</v>
      </c>
    </row>
    <row r="2537" spans="1:7" ht="15">
      <c r="A2537" s="55"/>
      <c r="B2537" s="56"/>
      <c r="C2537" s="867" t="s">
        <v>1979</v>
      </c>
      <c r="D2537" s="868"/>
      <c r="E2537" s="57">
        <v>0</v>
      </c>
      <c r="F2537" s="58"/>
      <c r="G2537" s="59"/>
    </row>
    <row r="2538" spans="1:7" ht="15">
      <c r="A2538" s="55"/>
      <c r="B2538" s="56"/>
      <c r="C2538" s="867" t="s">
        <v>1970</v>
      </c>
      <c r="D2538" s="868"/>
      <c r="E2538" s="57">
        <v>0</v>
      </c>
      <c r="F2538" s="58"/>
      <c r="G2538" s="59"/>
    </row>
    <row r="2539" spans="1:7" ht="15">
      <c r="A2539" s="55"/>
      <c r="B2539" s="56"/>
      <c r="C2539" s="867" t="s">
        <v>1245</v>
      </c>
      <c r="D2539" s="868"/>
      <c r="E2539" s="57">
        <v>0</v>
      </c>
      <c r="F2539" s="58"/>
      <c r="G2539" s="59"/>
    </row>
    <row r="2540" spans="1:7" ht="15">
      <c r="A2540" s="55"/>
      <c r="B2540" s="56"/>
      <c r="C2540" s="867" t="s">
        <v>1252</v>
      </c>
      <c r="D2540" s="868"/>
      <c r="E2540" s="57">
        <v>1</v>
      </c>
      <c r="F2540" s="58"/>
      <c r="G2540" s="59"/>
    </row>
    <row r="2541" spans="1:53" ht="22.5">
      <c r="A2541" s="48">
        <v>333</v>
      </c>
      <c r="B2541" s="49" t="s">
        <v>1984</v>
      </c>
      <c r="C2541" s="50" t="s">
        <v>1985</v>
      </c>
      <c r="D2541" s="51" t="s">
        <v>222</v>
      </c>
      <c r="E2541" s="52">
        <v>1</v>
      </c>
      <c r="F2541" s="697">
        <v>0</v>
      </c>
      <c r="G2541" s="53">
        <f>E2541*F2541</f>
        <v>0</v>
      </c>
      <c r="AB2541" s="54">
        <v>12</v>
      </c>
      <c r="AC2541" s="54">
        <v>0</v>
      </c>
      <c r="BA2541" s="15">
        <v>0.045</v>
      </c>
    </row>
    <row r="2542" spans="1:7" ht="15">
      <c r="A2542" s="55"/>
      <c r="B2542" s="56"/>
      <c r="C2542" s="867" t="s">
        <v>1979</v>
      </c>
      <c r="D2542" s="868"/>
      <c r="E2542" s="57">
        <v>0</v>
      </c>
      <c r="F2542" s="58"/>
      <c r="G2542" s="59"/>
    </row>
    <row r="2543" spans="1:7" ht="15">
      <c r="A2543" s="55"/>
      <c r="B2543" s="56"/>
      <c r="C2543" s="867" t="s">
        <v>1970</v>
      </c>
      <c r="D2543" s="868"/>
      <c r="E2543" s="57">
        <v>0</v>
      </c>
      <c r="F2543" s="58"/>
      <c r="G2543" s="59"/>
    </row>
    <row r="2544" spans="1:7" ht="15">
      <c r="A2544" s="55"/>
      <c r="B2544" s="56"/>
      <c r="C2544" s="867" t="s">
        <v>1245</v>
      </c>
      <c r="D2544" s="868"/>
      <c r="E2544" s="57">
        <v>0</v>
      </c>
      <c r="F2544" s="58"/>
      <c r="G2544" s="59"/>
    </row>
    <row r="2545" spans="1:7" ht="15">
      <c r="A2545" s="55"/>
      <c r="B2545" s="56"/>
      <c r="C2545" s="867" t="s">
        <v>1253</v>
      </c>
      <c r="D2545" s="868"/>
      <c r="E2545" s="57">
        <v>1</v>
      </c>
      <c r="F2545" s="58"/>
      <c r="G2545" s="59"/>
    </row>
    <row r="2546" spans="1:53" ht="22.5">
      <c r="A2546" s="48">
        <v>334</v>
      </c>
      <c r="B2546" s="49" t="s">
        <v>1986</v>
      </c>
      <c r="C2546" s="50" t="s">
        <v>1987</v>
      </c>
      <c r="D2546" s="51" t="s">
        <v>222</v>
      </c>
      <c r="E2546" s="52">
        <v>3</v>
      </c>
      <c r="F2546" s="697">
        <v>0</v>
      </c>
      <c r="G2546" s="53">
        <f>E2546*F2546</f>
        <v>0</v>
      </c>
      <c r="AB2546" s="54">
        <v>12</v>
      </c>
      <c r="AC2546" s="54">
        <v>0</v>
      </c>
      <c r="BA2546" s="15">
        <v>0.05</v>
      </c>
    </row>
    <row r="2547" spans="1:7" ht="15">
      <c r="A2547" s="55"/>
      <c r="B2547" s="56"/>
      <c r="C2547" s="867" t="s">
        <v>1969</v>
      </c>
      <c r="D2547" s="868"/>
      <c r="E2547" s="57">
        <v>0</v>
      </c>
      <c r="F2547" s="58"/>
      <c r="G2547" s="59"/>
    </row>
    <row r="2548" spans="1:7" ht="15">
      <c r="A2548" s="55"/>
      <c r="B2548" s="56"/>
      <c r="C2548" s="867" t="s">
        <v>1988</v>
      </c>
      <c r="D2548" s="868"/>
      <c r="E2548" s="57">
        <v>0</v>
      </c>
      <c r="F2548" s="58"/>
      <c r="G2548" s="59"/>
    </row>
    <row r="2549" spans="1:7" ht="15">
      <c r="A2549" s="55"/>
      <c r="B2549" s="56"/>
      <c r="C2549" s="867" t="s">
        <v>1970</v>
      </c>
      <c r="D2549" s="868"/>
      <c r="E2549" s="57">
        <v>0</v>
      </c>
      <c r="F2549" s="58"/>
      <c r="G2549" s="59"/>
    </row>
    <row r="2550" spans="1:7" ht="15">
      <c r="A2550" s="55"/>
      <c r="B2550" s="56"/>
      <c r="C2550" s="867" t="s">
        <v>1245</v>
      </c>
      <c r="D2550" s="868"/>
      <c r="E2550" s="57">
        <v>0</v>
      </c>
      <c r="F2550" s="58"/>
      <c r="G2550" s="59"/>
    </row>
    <row r="2551" spans="1:7" ht="15">
      <c r="A2551" s="55"/>
      <c r="B2551" s="56"/>
      <c r="C2551" s="867" t="s">
        <v>5436</v>
      </c>
      <c r="D2551" s="868"/>
      <c r="E2551" s="57">
        <v>3</v>
      </c>
      <c r="F2551" s="58"/>
      <c r="G2551" s="59"/>
    </row>
    <row r="2552" spans="1:53" ht="22.5">
      <c r="A2552" s="48">
        <v>335</v>
      </c>
      <c r="B2552" s="49" t="s">
        <v>1989</v>
      </c>
      <c r="C2552" s="50" t="s">
        <v>1990</v>
      </c>
      <c r="D2552" s="51" t="s">
        <v>222</v>
      </c>
      <c r="E2552" s="52">
        <v>1</v>
      </c>
      <c r="F2552" s="697">
        <v>0</v>
      </c>
      <c r="G2552" s="53">
        <f>E2552*F2552</f>
        <v>0</v>
      </c>
      <c r="AB2552" s="54">
        <v>12</v>
      </c>
      <c r="AC2552" s="54">
        <v>0</v>
      </c>
      <c r="BA2552" s="15">
        <v>0.05</v>
      </c>
    </row>
    <row r="2553" spans="1:7" ht="15">
      <c r="A2553" s="55"/>
      <c r="B2553" s="56"/>
      <c r="C2553" s="867" t="s">
        <v>1979</v>
      </c>
      <c r="D2553" s="868"/>
      <c r="E2553" s="57">
        <v>0</v>
      </c>
      <c r="F2553" s="58"/>
      <c r="G2553" s="59"/>
    </row>
    <row r="2554" spans="1:7" ht="15">
      <c r="A2554" s="55"/>
      <c r="B2554" s="56"/>
      <c r="C2554" s="867" t="s">
        <v>5451</v>
      </c>
      <c r="D2554" s="868"/>
      <c r="E2554" s="57">
        <v>0</v>
      </c>
      <c r="F2554" s="58"/>
      <c r="G2554" s="59"/>
    </row>
    <row r="2555" spans="1:7" ht="15">
      <c r="A2555" s="55"/>
      <c r="B2555" s="56"/>
      <c r="C2555" s="867" t="s">
        <v>1970</v>
      </c>
      <c r="D2555" s="868"/>
      <c r="E2555" s="57">
        <v>0</v>
      </c>
      <c r="F2555" s="58"/>
      <c r="G2555" s="59"/>
    </row>
    <row r="2556" spans="1:7" ht="15">
      <c r="A2556" s="55"/>
      <c r="B2556" s="56"/>
      <c r="C2556" s="867" t="s">
        <v>1245</v>
      </c>
      <c r="D2556" s="868"/>
      <c r="E2556" s="57">
        <v>0</v>
      </c>
      <c r="F2556" s="58"/>
      <c r="G2556" s="59"/>
    </row>
    <row r="2557" spans="1:7" ht="15">
      <c r="A2557" s="55"/>
      <c r="B2557" s="56"/>
      <c r="C2557" s="867" t="s">
        <v>1266</v>
      </c>
      <c r="D2557" s="868"/>
      <c r="E2557" s="57">
        <v>1</v>
      </c>
      <c r="F2557" s="58"/>
      <c r="G2557" s="59"/>
    </row>
    <row r="2558" spans="1:53" ht="22.5">
      <c r="A2558" s="48">
        <v>336</v>
      </c>
      <c r="B2558" s="49" t="s">
        <v>1991</v>
      </c>
      <c r="C2558" s="50" t="s">
        <v>1992</v>
      </c>
      <c r="D2558" s="51" t="s">
        <v>222</v>
      </c>
      <c r="E2558" s="52">
        <v>1</v>
      </c>
      <c r="F2558" s="697">
        <v>0</v>
      </c>
      <c r="G2558" s="53">
        <f>E2558*F2558</f>
        <v>0</v>
      </c>
      <c r="AB2558" s="54">
        <v>12</v>
      </c>
      <c r="AC2558" s="54">
        <v>0</v>
      </c>
      <c r="BA2558" s="15">
        <v>0.05</v>
      </c>
    </row>
    <row r="2559" spans="1:7" ht="15">
      <c r="A2559" s="55"/>
      <c r="B2559" s="56"/>
      <c r="C2559" s="867" t="s">
        <v>1979</v>
      </c>
      <c r="D2559" s="868"/>
      <c r="E2559" s="57">
        <v>0</v>
      </c>
      <c r="F2559" s="58"/>
      <c r="G2559" s="59"/>
    </row>
    <row r="2560" spans="1:7" ht="15">
      <c r="A2560" s="55"/>
      <c r="B2560" s="56"/>
      <c r="C2560" s="867" t="s">
        <v>5451</v>
      </c>
      <c r="D2560" s="868"/>
      <c r="E2560" s="57">
        <v>0</v>
      </c>
      <c r="F2560" s="58"/>
      <c r="G2560" s="59"/>
    </row>
    <row r="2561" spans="1:7" ht="15">
      <c r="A2561" s="55"/>
      <c r="B2561" s="56"/>
      <c r="C2561" s="867" t="s">
        <v>1970</v>
      </c>
      <c r="D2561" s="868"/>
      <c r="E2561" s="57">
        <v>0</v>
      </c>
      <c r="F2561" s="58"/>
      <c r="G2561" s="59"/>
    </row>
    <row r="2562" spans="1:7" ht="15">
      <c r="A2562" s="55"/>
      <c r="B2562" s="56"/>
      <c r="C2562" s="867" t="s">
        <v>1245</v>
      </c>
      <c r="D2562" s="868"/>
      <c r="E2562" s="57">
        <v>0</v>
      </c>
      <c r="F2562" s="58"/>
      <c r="G2562" s="59"/>
    </row>
    <row r="2563" spans="1:7" ht="15">
      <c r="A2563" s="55"/>
      <c r="B2563" s="56"/>
      <c r="C2563" s="867" t="s">
        <v>5438</v>
      </c>
      <c r="D2563" s="868"/>
      <c r="E2563" s="57">
        <v>1</v>
      </c>
      <c r="F2563" s="58"/>
      <c r="G2563" s="59"/>
    </row>
    <row r="2564" spans="1:53" ht="22.5">
      <c r="A2564" s="48">
        <v>337</v>
      </c>
      <c r="B2564" s="49" t="s">
        <v>1993</v>
      </c>
      <c r="C2564" s="50" t="s">
        <v>5453</v>
      </c>
      <c r="D2564" s="51" t="s">
        <v>222</v>
      </c>
      <c r="E2564" s="52">
        <v>1</v>
      </c>
      <c r="F2564" s="697">
        <v>0</v>
      </c>
      <c r="G2564" s="53">
        <f>E2564*F2564</f>
        <v>0</v>
      </c>
      <c r="AB2564" s="54">
        <v>12</v>
      </c>
      <c r="AC2564" s="54">
        <v>0</v>
      </c>
      <c r="BA2564" s="15">
        <v>0.065</v>
      </c>
    </row>
    <row r="2565" spans="1:7" ht="15">
      <c r="A2565" s="55"/>
      <c r="B2565" s="56"/>
      <c r="C2565" s="867" t="s">
        <v>1994</v>
      </c>
      <c r="D2565" s="868"/>
      <c r="E2565" s="57">
        <v>0</v>
      </c>
      <c r="F2565" s="58"/>
      <c r="G2565" s="59"/>
    </row>
    <row r="2566" spans="1:7" ht="15">
      <c r="A2566" s="55"/>
      <c r="B2566" s="56"/>
      <c r="C2566" s="867" t="s">
        <v>1995</v>
      </c>
      <c r="D2566" s="868"/>
      <c r="E2566" s="57">
        <v>0</v>
      </c>
      <c r="F2566" s="58"/>
      <c r="G2566" s="59"/>
    </row>
    <row r="2567" spans="1:7" ht="15">
      <c r="A2567" s="55"/>
      <c r="B2567" s="56"/>
      <c r="C2567" s="867" t="s">
        <v>5451</v>
      </c>
      <c r="D2567" s="868"/>
      <c r="E2567" s="57">
        <v>0</v>
      </c>
      <c r="F2567" s="58"/>
      <c r="G2567" s="59"/>
    </row>
    <row r="2568" spans="1:7" ht="15">
      <c r="A2568" s="55"/>
      <c r="B2568" s="56"/>
      <c r="C2568" s="867" t="s">
        <v>1970</v>
      </c>
      <c r="D2568" s="868"/>
      <c r="E2568" s="57">
        <v>0</v>
      </c>
      <c r="F2568" s="58"/>
      <c r="G2568" s="59"/>
    </row>
    <row r="2569" spans="1:7" ht="15">
      <c r="A2569" s="55"/>
      <c r="B2569" s="56"/>
      <c r="C2569" s="867" t="s">
        <v>1245</v>
      </c>
      <c r="D2569" s="868"/>
      <c r="E2569" s="57">
        <v>0</v>
      </c>
      <c r="F2569" s="58"/>
      <c r="G2569" s="59"/>
    </row>
    <row r="2570" spans="1:7" ht="15">
      <c r="A2570" s="55"/>
      <c r="B2570" s="56"/>
      <c r="C2570" s="867" t="s">
        <v>5439</v>
      </c>
      <c r="D2570" s="868"/>
      <c r="E2570" s="57">
        <v>1</v>
      </c>
      <c r="F2570" s="58"/>
      <c r="G2570" s="59"/>
    </row>
    <row r="2571" spans="1:53" ht="22.5">
      <c r="A2571" s="48">
        <v>338</v>
      </c>
      <c r="B2571" s="49" t="s">
        <v>1996</v>
      </c>
      <c r="C2571" s="50" t="s">
        <v>1997</v>
      </c>
      <c r="D2571" s="51" t="s">
        <v>222</v>
      </c>
      <c r="E2571" s="52">
        <v>2</v>
      </c>
      <c r="F2571" s="697">
        <v>0</v>
      </c>
      <c r="G2571" s="53">
        <f>E2571*F2571</f>
        <v>0</v>
      </c>
      <c r="AB2571" s="54">
        <v>12</v>
      </c>
      <c r="AC2571" s="54">
        <v>0</v>
      </c>
      <c r="BA2571" s="15">
        <v>0.05</v>
      </c>
    </row>
    <row r="2572" spans="1:7" ht="15">
      <c r="A2572" s="55"/>
      <c r="B2572" s="56"/>
      <c r="C2572" s="867" t="s">
        <v>1969</v>
      </c>
      <c r="D2572" s="868"/>
      <c r="E2572" s="57">
        <v>0</v>
      </c>
      <c r="F2572" s="58"/>
      <c r="G2572" s="59"/>
    </row>
    <row r="2573" spans="1:7" ht="15">
      <c r="A2573" s="55"/>
      <c r="B2573" s="56"/>
      <c r="C2573" s="867" t="s">
        <v>1998</v>
      </c>
      <c r="D2573" s="868"/>
      <c r="E2573" s="57">
        <v>0</v>
      </c>
      <c r="F2573" s="58"/>
      <c r="G2573" s="59"/>
    </row>
    <row r="2574" spans="1:7" ht="15">
      <c r="A2574" s="55"/>
      <c r="B2574" s="56"/>
      <c r="C2574" s="867" t="s">
        <v>1970</v>
      </c>
      <c r="D2574" s="868"/>
      <c r="E2574" s="57">
        <v>0</v>
      </c>
      <c r="F2574" s="58"/>
      <c r="G2574" s="59"/>
    </row>
    <row r="2575" spans="1:7" ht="15">
      <c r="A2575" s="55"/>
      <c r="B2575" s="56"/>
      <c r="C2575" s="867" t="s">
        <v>1245</v>
      </c>
      <c r="D2575" s="868"/>
      <c r="E2575" s="57">
        <v>0</v>
      </c>
      <c r="F2575" s="58"/>
      <c r="G2575" s="59"/>
    </row>
    <row r="2576" spans="1:7" ht="15">
      <c r="A2576" s="55"/>
      <c r="B2576" s="56"/>
      <c r="C2576" s="867" t="s">
        <v>1269</v>
      </c>
      <c r="D2576" s="868"/>
      <c r="E2576" s="57">
        <v>2</v>
      </c>
      <c r="F2576" s="58"/>
      <c r="G2576" s="59"/>
    </row>
    <row r="2577" spans="1:53" ht="22.5">
      <c r="A2577" s="48">
        <v>339</v>
      </c>
      <c r="B2577" s="49" t="s">
        <v>1999</v>
      </c>
      <c r="C2577" s="50" t="s">
        <v>2000</v>
      </c>
      <c r="D2577" s="51" t="s">
        <v>222</v>
      </c>
      <c r="E2577" s="52">
        <v>1</v>
      </c>
      <c r="F2577" s="697">
        <v>0</v>
      </c>
      <c r="G2577" s="53">
        <f>E2577*F2577</f>
        <v>0</v>
      </c>
      <c r="AB2577" s="54">
        <v>12</v>
      </c>
      <c r="AC2577" s="54">
        <v>0</v>
      </c>
      <c r="BA2577" s="15">
        <v>0.05</v>
      </c>
    </row>
    <row r="2578" spans="1:7" ht="15">
      <c r="A2578" s="55"/>
      <c r="B2578" s="56"/>
      <c r="C2578" s="867" t="s">
        <v>1969</v>
      </c>
      <c r="D2578" s="868"/>
      <c r="E2578" s="57">
        <v>0</v>
      </c>
      <c r="F2578" s="58"/>
      <c r="G2578" s="59"/>
    </row>
    <row r="2579" spans="1:7" ht="15">
      <c r="A2579" s="55"/>
      <c r="B2579" s="56"/>
      <c r="C2579" s="867" t="s">
        <v>1970</v>
      </c>
      <c r="D2579" s="868"/>
      <c r="E2579" s="57">
        <v>0</v>
      </c>
      <c r="F2579" s="58"/>
      <c r="G2579" s="59"/>
    </row>
    <row r="2580" spans="1:7" ht="15">
      <c r="A2580" s="55"/>
      <c r="B2580" s="56"/>
      <c r="C2580" s="867" t="s">
        <v>1245</v>
      </c>
      <c r="D2580" s="868"/>
      <c r="E2580" s="57">
        <v>0</v>
      </c>
      <c r="F2580" s="58"/>
      <c r="G2580" s="59"/>
    </row>
    <row r="2581" spans="1:7" ht="15">
      <c r="A2581" s="55"/>
      <c r="B2581" s="56"/>
      <c r="C2581" s="867" t="s">
        <v>1254</v>
      </c>
      <c r="D2581" s="868"/>
      <c r="E2581" s="57">
        <v>1</v>
      </c>
      <c r="F2581" s="58"/>
      <c r="G2581" s="59"/>
    </row>
    <row r="2582" spans="1:53" ht="22.5">
      <c r="A2582" s="48">
        <v>340</v>
      </c>
      <c r="B2582" s="49" t="s">
        <v>2001</v>
      </c>
      <c r="C2582" s="50" t="s">
        <v>2002</v>
      </c>
      <c r="D2582" s="51" t="s">
        <v>222</v>
      </c>
      <c r="E2582" s="52">
        <v>1</v>
      </c>
      <c r="F2582" s="697">
        <v>0</v>
      </c>
      <c r="G2582" s="53">
        <f>E2582*F2582</f>
        <v>0</v>
      </c>
      <c r="AB2582" s="54">
        <v>12</v>
      </c>
      <c r="AC2582" s="54">
        <v>0</v>
      </c>
      <c r="BA2582" s="15">
        <v>0.05</v>
      </c>
    </row>
    <row r="2583" spans="1:7" ht="15">
      <c r="A2583" s="55"/>
      <c r="B2583" s="56"/>
      <c r="C2583" s="867" t="s">
        <v>1969</v>
      </c>
      <c r="D2583" s="868"/>
      <c r="E2583" s="57">
        <v>0</v>
      </c>
      <c r="F2583" s="58"/>
      <c r="G2583" s="59"/>
    </row>
    <row r="2584" spans="1:7" ht="15">
      <c r="A2584" s="55"/>
      <c r="B2584" s="56"/>
      <c r="C2584" s="867" t="s">
        <v>2006</v>
      </c>
      <c r="D2584" s="868"/>
      <c r="E2584" s="57">
        <v>0</v>
      </c>
      <c r="F2584" s="58"/>
      <c r="G2584" s="59"/>
    </row>
    <row r="2585" spans="1:7" ht="15">
      <c r="A2585" s="55"/>
      <c r="B2585" s="56"/>
      <c r="C2585" s="867" t="s">
        <v>1970</v>
      </c>
      <c r="D2585" s="868"/>
      <c r="E2585" s="57">
        <v>0</v>
      </c>
      <c r="F2585" s="58"/>
      <c r="G2585" s="59"/>
    </row>
    <row r="2586" spans="1:7" ht="15">
      <c r="A2586" s="55"/>
      <c r="B2586" s="56"/>
      <c r="C2586" s="867" t="s">
        <v>1245</v>
      </c>
      <c r="D2586" s="868"/>
      <c r="E2586" s="57">
        <v>0</v>
      </c>
      <c r="F2586" s="58"/>
      <c r="G2586" s="59"/>
    </row>
    <row r="2587" spans="1:7" ht="15">
      <c r="A2587" s="55"/>
      <c r="B2587" s="56"/>
      <c r="C2587" s="867" t="s">
        <v>1270</v>
      </c>
      <c r="D2587" s="868"/>
      <c r="E2587" s="57">
        <v>1</v>
      </c>
      <c r="F2587" s="58"/>
      <c r="G2587" s="59"/>
    </row>
    <row r="2588" spans="1:53" ht="22.5">
      <c r="A2588" s="48">
        <v>341</v>
      </c>
      <c r="B2588" s="49" t="s">
        <v>2004</v>
      </c>
      <c r="C2588" s="50" t="s">
        <v>2005</v>
      </c>
      <c r="D2588" s="51" t="s">
        <v>222</v>
      </c>
      <c r="E2588" s="52">
        <v>1</v>
      </c>
      <c r="F2588" s="697">
        <v>0</v>
      </c>
      <c r="G2588" s="53">
        <f>E2588*F2588</f>
        <v>0</v>
      </c>
      <c r="AB2588" s="54">
        <v>12</v>
      </c>
      <c r="AC2588" s="54">
        <v>0</v>
      </c>
      <c r="BA2588" s="15">
        <v>0.095</v>
      </c>
    </row>
    <row r="2589" spans="1:7" ht="15">
      <c r="A2589" s="55"/>
      <c r="B2589" s="56"/>
      <c r="C2589" s="867" t="s">
        <v>1969</v>
      </c>
      <c r="D2589" s="868"/>
      <c r="E2589" s="57">
        <v>0</v>
      </c>
      <c r="F2589" s="58"/>
      <c r="G2589" s="59"/>
    </row>
    <row r="2590" spans="1:7" ht="15">
      <c r="A2590" s="55"/>
      <c r="B2590" s="56"/>
      <c r="C2590" s="867" t="s">
        <v>2006</v>
      </c>
      <c r="D2590" s="868"/>
      <c r="E2590" s="57">
        <v>0</v>
      </c>
      <c r="F2590" s="58"/>
      <c r="G2590" s="59"/>
    </row>
    <row r="2591" spans="1:7" ht="15">
      <c r="A2591" s="55"/>
      <c r="B2591" s="56"/>
      <c r="C2591" s="867" t="s">
        <v>2007</v>
      </c>
      <c r="D2591" s="868"/>
      <c r="E2591" s="57">
        <v>0</v>
      </c>
      <c r="F2591" s="58"/>
      <c r="G2591" s="59"/>
    </row>
    <row r="2592" spans="1:7" ht="15">
      <c r="A2592" s="55"/>
      <c r="B2592" s="56"/>
      <c r="C2592" s="867" t="s">
        <v>1970</v>
      </c>
      <c r="D2592" s="868"/>
      <c r="E2592" s="57">
        <v>0</v>
      </c>
      <c r="F2592" s="58"/>
      <c r="G2592" s="59"/>
    </row>
    <row r="2593" spans="1:7" ht="15">
      <c r="A2593" s="55"/>
      <c r="B2593" s="56"/>
      <c r="C2593" s="867" t="s">
        <v>1245</v>
      </c>
      <c r="D2593" s="868"/>
      <c r="E2593" s="57">
        <v>0</v>
      </c>
      <c r="F2593" s="58"/>
      <c r="G2593" s="59"/>
    </row>
    <row r="2594" spans="1:7" ht="15">
      <c r="A2594" s="55"/>
      <c r="B2594" s="56"/>
      <c r="C2594" s="867" t="s">
        <v>2008</v>
      </c>
      <c r="D2594" s="868"/>
      <c r="E2594" s="57">
        <v>1</v>
      </c>
      <c r="F2594" s="58"/>
      <c r="G2594" s="59"/>
    </row>
    <row r="2595" spans="1:53" ht="22.5">
      <c r="A2595" s="48">
        <v>342</v>
      </c>
      <c r="B2595" s="49" t="s">
        <v>2009</v>
      </c>
      <c r="C2595" s="50" t="s">
        <v>2010</v>
      </c>
      <c r="D2595" s="51" t="s">
        <v>222</v>
      </c>
      <c r="E2595" s="52">
        <v>2</v>
      </c>
      <c r="F2595" s="697">
        <v>0</v>
      </c>
      <c r="G2595" s="53">
        <f>E2595*F2595</f>
        <v>0</v>
      </c>
      <c r="AB2595" s="54">
        <v>12</v>
      </c>
      <c r="AC2595" s="54">
        <v>0</v>
      </c>
      <c r="BA2595" s="15">
        <v>0.095</v>
      </c>
    </row>
    <row r="2596" spans="1:7" ht="15">
      <c r="A2596" s="55"/>
      <c r="B2596" s="56"/>
      <c r="C2596" s="867" t="s">
        <v>1969</v>
      </c>
      <c r="D2596" s="868"/>
      <c r="E2596" s="57">
        <v>0</v>
      </c>
      <c r="F2596" s="58"/>
      <c r="G2596" s="59"/>
    </row>
    <row r="2597" spans="1:7" ht="15">
      <c r="A2597" s="55"/>
      <c r="B2597" s="56"/>
      <c r="C2597" s="867" t="s">
        <v>2003</v>
      </c>
      <c r="D2597" s="868"/>
      <c r="E2597" s="57">
        <v>0</v>
      </c>
      <c r="F2597" s="58"/>
      <c r="G2597" s="59"/>
    </row>
    <row r="2598" spans="1:7" ht="15">
      <c r="A2598" s="55"/>
      <c r="B2598" s="56"/>
      <c r="C2598" s="867" t="s">
        <v>2007</v>
      </c>
      <c r="D2598" s="868"/>
      <c r="E2598" s="57">
        <v>0</v>
      </c>
      <c r="F2598" s="58"/>
      <c r="G2598" s="59"/>
    </row>
    <row r="2599" spans="1:7" ht="15">
      <c r="A2599" s="55"/>
      <c r="B2599" s="56"/>
      <c r="C2599" s="867" t="s">
        <v>1970</v>
      </c>
      <c r="D2599" s="868"/>
      <c r="E2599" s="57">
        <v>0</v>
      </c>
      <c r="F2599" s="58"/>
      <c r="G2599" s="59"/>
    </row>
    <row r="2600" spans="1:7" ht="15">
      <c r="A2600" s="55"/>
      <c r="B2600" s="56"/>
      <c r="C2600" s="867" t="s">
        <v>1245</v>
      </c>
      <c r="D2600" s="868"/>
      <c r="E2600" s="57">
        <v>0</v>
      </c>
      <c r="F2600" s="58"/>
      <c r="G2600" s="59"/>
    </row>
    <row r="2601" spans="1:7" ht="15">
      <c r="A2601" s="55"/>
      <c r="B2601" s="56"/>
      <c r="C2601" s="867" t="s">
        <v>1274</v>
      </c>
      <c r="D2601" s="868"/>
      <c r="E2601" s="57">
        <v>2</v>
      </c>
      <c r="F2601" s="58"/>
      <c r="G2601" s="59"/>
    </row>
    <row r="2602" spans="1:53" ht="22.5">
      <c r="A2602" s="48">
        <v>343</v>
      </c>
      <c r="B2602" s="49" t="s">
        <v>2011</v>
      </c>
      <c r="C2602" s="50" t="s">
        <v>2012</v>
      </c>
      <c r="D2602" s="51" t="s">
        <v>222</v>
      </c>
      <c r="E2602" s="52">
        <v>1</v>
      </c>
      <c r="F2602" s="697">
        <v>0</v>
      </c>
      <c r="G2602" s="53">
        <f>E2602*F2602</f>
        <v>0</v>
      </c>
      <c r="AB2602" s="54">
        <v>12</v>
      </c>
      <c r="AC2602" s="54">
        <v>0</v>
      </c>
      <c r="BA2602" s="15">
        <v>0.095</v>
      </c>
    </row>
    <row r="2603" spans="1:7" ht="15">
      <c r="A2603" s="55"/>
      <c r="B2603" s="56"/>
      <c r="C2603" s="867" t="s">
        <v>1969</v>
      </c>
      <c r="D2603" s="868"/>
      <c r="E2603" s="57">
        <v>0</v>
      </c>
      <c r="F2603" s="58"/>
      <c r="G2603" s="59"/>
    </row>
    <row r="2604" spans="1:7" ht="15">
      <c r="A2604" s="55"/>
      <c r="B2604" s="56"/>
      <c r="C2604" s="867" t="s">
        <v>2007</v>
      </c>
      <c r="D2604" s="868"/>
      <c r="E2604" s="57">
        <v>0</v>
      </c>
      <c r="F2604" s="58"/>
      <c r="G2604" s="59"/>
    </row>
    <row r="2605" spans="1:7" ht="15">
      <c r="A2605" s="55"/>
      <c r="B2605" s="56"/>
      <c r="C2605" s="867" t="s">
        <v>1970</v>
      </c>
      <c r="D2605" s="868"/>
      <c r="E2605" s="57">
        <v>0</v>
      </c>
      <c r="F2605" s="58"/>
      <c r="G2605" s="59"/>
    </row>
    <row r="2606" spans="1:7" ht="15">
      <c r="A2606" s="55"/>
      <c r="B2606" s="56"/>
      <c r="C2606" s="867" t="s">
        <v>1245</v>
      </c>
      <c r="D2606" s="868"/>
      <c r="E2606" s="57">
        <v>0</v>
      </c>
      <c r="F2606" s="58"/>
      <c r="G2606" s="59"/>
    </row>
    <row r="2607" spans="1:7" ht="15">
      <c r="A2607" s="55"/>
      <c r="B2607" s="56"/>
      <c r="C2607" s="867" t="s">
        <v>5435</v>
      </c>
      <c r="D2607" s="868"/>
      <c r="E2607" s="57">
        <v>1</v>
      </c>
      <c r="F2607" s="58"/>
      <c r="G2607" s="59"/>
    </row>
    <row r="2608" spans="1:53" ht="22.5">
      <c r="A2608" s="48">
        <v>344</v>
      </c>
      <c r="B2608" s="49" t="s">
        <v>2013</v>
      </c>
      <c r="C2608" s="50" t="s">
        <v>2014</v>
      </c>
      <c r="D2608" s="51" t="s">
        <v>222</v>
      </c>
      <c r="E2608" s="52">
        <v>1</v>
      </c>
      <c r="F2608" s="697">
        <v>0</v>
      </c>
      <c r="G2608" s="53">
        <f>E2608*F2608</f>
        <v>0</v>
      </c>
      <c r="AB2608" s="54">
        <v>12</v>
      </c>
      <c r="AC2608" s="54">
        <v>0</v>
      </c>
      <c r="BA2608" s="15">
        <v>0.095</v>
      </c>
    </row>
    <row r="2609" spans="1:7" ht="15">
      <c r="A2609" s="55"/>
      <c r="B2609" s="56"/>
      <c r="C2609" s="867" t="s">
        <v>1969</v>
      </c>
      <c r="D2609" s="868"/>
      <c r="E2609" s="57">
        <v>0</v>
      </c>
      <c r="F2609" s="58"/>
      <c r="G2609" s="59"/>
    </row>
    <row r="2610" spans="1:7" ht="15">
      <c r="A2610" s="55"/>
      <c r="B2610" s="56"/>
      <c r="C2610" s="867" t="s">
        <v>2015</v>
      </c>
      <c r="D2610" s="868"/>
      <c r="E2610" s="57">
        <v>0</v>
      </c>
      <c r="F2610" s="58"/>
      <c r="G2610" s="59"/>
    </row>
    <row r="2611" spans="1:7" ht="15">
      <c r="A2611" s="55"/>
      <c r="B2611" s="56"/>
      <c r="C2611" s="867" t="s">
        <v>2007</v>
      </c>
      <c r="D2611" s="868"/>
      <c r="E2611" s="57">
        <v>0</v>
      </c>
      <c r="F2611" s="58"/>
      <c r="G2611" s="59"/>
    </row>
    <row r="2612" spans="1:7" ht="15">
      <c r="A2612" s="55"/>
      <c r="B2612" s="56"/>
      <c r="C2612" s="867" t="s">
        <v>1970</v>
      </c>
      <c r="D2612" s="868"/>
      <c r="E2612" s="57">
        <v>0</v>
      </c>
      <c r="F2612" s="58"/>
      <c r="G2612" s="59"/>
    </row>
    <row r="2613" spans="1:7" ht="15">
      <c r="A2613" s="55"/>
      <c r="B2613" s="56"/>
      <c r="C2613" s="867" t="s">
        <v>1245</v>
      </c>
      <c r="D2613" s="868"/>
      <c r="E2613" s="57">
        <v>0</v>
      </c>
      <c r="F2613" s="58"/>
      <c r="G2613" s="59"/>
    </row>
    <row r="2614" spans="1:7" ht="15">
      <c r="A2614" s="55"/>
      <c r="B2614" s="56"/>
      <c r="C2614" s="867" t="s">
        <v>1275</v>
      </c>
      <c r="D2614" s="868"/>
      <c r="E2614" s="57">
        <v>1</v>
      </c>
      <c r="F2614" s="58"/>
      <c r="G2614" s="59"/>
    </row>
    <row r="2615" spans="1:53" ht="22.5">
      <c r="A2615" s="707">
        <v>346</v>
      </c>
      <c r="B2615" s="708" t="s">
        <v>2016</v>
      </c>
      <c r="C2615" s="706" t="s">
        <v>5454</v>
      </c>
      <c r="D2615" s="709" t="s">
        <v>222</v>
      </c>
      <c r="E2615" s="710">
        <v>1</v>
      </c>
      <c r="F2615" s="697">
        <v>0</v>
      </c>
      <c r="G2615" s="711">
        <f>E2615*F2615</f>
        <v>0</v>
      </c>
      <c r="AB2615" s="54">
        <v>12</v>
      </c>
      <c r="AC2615" s="54">
        <v>0</v>
      </c>
      <c r="BA2615" s="15">
        <v>0.3895</v>
      </c>
    </row>
    <row r="2616" spans="1:7" ht="15">
      <c r="A2616" s="712"/>
      <c r="B2616" s="713"/>
      <c r="C2616" s="909" t="s">
        <v>1969</v>
      </c>
      <c r="D2616" s="910"/>
      <c r="E2616" s="714">
        <v>0</v>
      </c>
      <c r="F2616" s="715"/>
      <c r="G2616" s="716"/>
    </row>
    <row r="2617" spans="1:7" ht="15">
      <c r="A2617" s="712"/>
      <c r="B2617" s="713"/>
      <c r="C2617" s="909" t="s">
        <v>2007</v>
      </c>
      <c r="D2617" s="910"/>
      <c r="E2617" s="714">
        <v>0</v>
      </c>
      <c r="F2617" s="715"/>
      <c r="G2617" s="716"/>
    </row>
    <row r="2618" spans="1:7" ht="15">
      <c r="A2618" s="712"/>
      <c r="B2618" s="713"/>
      <c r="C2618" s="909" t="s">
        <v>2017</v>
      </c>
      <c r="D2618" s="910"/>
      <c r="E2618" s="714">
        <v>0</v>
      </c>
      <c r="F2618" s="715"/>
      <c r="G2618" s="716"/>
    </row>
    <row r="2619" spans="1:7" ht="15">
      <c r="A2619" s="712"/>
      <c r="B2619" s="713"/>
      <c r="C2619" s="909" t="s">
        <v>2018</v>
      </c>
      <c r="D2619" s="910"/>
      <c r="E2619" s="714">
        <v>0</v>
      </c>
      <c r="F2619" s="715"/>
      <c r="G2619" s="716"/>
    </row>
    <row r="2620" spans="1:7" ht="15">
      <c r="A2620" s="712"/>
      <c r="B2620" s="713"/>
      <c r="C2620" s="909" t="s">
        <v>1970</v>
      </c>
      <c r="D2620" s="910"/>
      <c r="E2620" s="714">
        <v>0</v>
      </c>
      <c r="F2620" s="715"/>
      <c r="G2620" s="716"/>
    </row>
    <row r="2621" spans="1:7" ht="15">
      <c r="A2621" s="712"/>
      <c r="B2621" s="713"/>
      <c r="C2621" s="909" t="s">
        <v>1245</v>
      </c>
      <c r="D2621" s="910"/>
      <c r="E2621" s="714">
        <v>0</v>
      </c>
      <c r="F2621" s="715"/>
      <c r="G2621" s="716"/>
    </row>
    <row r="2622" spans="1:7" ht="15">
      <c r="A2622" s="712"/>
      <c r="B2622" s="713"/>
      <c r="C2622" s="909" t="s">
        <v>1262</v>
      </c>
      <c r="D2622" s="910"/>
      <c r="E2622" s="714">
        <v>1</v>
      </c>
      <c r="F2622" s="715"/>
      <c r="G2622" s="716"/>
    </row>
    <row r="2623" spans="1:53" ht="22.5">
      <c r="A2623" s="48">
        <v>347</v>
      </c>
      <c r="B2623" s="49" t="s">
        <v>2019</v>
      </c>
      <c r="C2623" s="50" t="s">
        <v>5452</v>
      </c>
      <c r="D2623" s="51" t="s">
        <v>222</v>
      </c>
      <c r="E2623" s="52">
        <v>2</v>
      </c>
      <c r="F2623" s="697">
        <v>0</v>
      </c>
      <c r="G2623" s="53">
        <f>E2623*F2623</f>
        <v>0</v>
      </c>
      <c r="AB2623" s="54">
        <v>12</v>
      </c>
      <c r="AC2623" s="54">
        <v>0</v>
      </c>
      <c r="BA2623" s="15">
        <v>0.05</v>
      </c>
    </row>
    <row r="2624" spans="1:7" ht="15">
      <c r="A2624" s="55"/>
      <c r="B2624" s="56"/>
      <c r="C2624" s="867" t="s">
        <v>1969</v>
      </c>
      <c r="D2624" s="868"/>
      <c r="E2624" s="57">
        <v>0</v>
      </c>
      <c r="F2624" s="58"/>
      <c r="G2624" s="59"/>
    </row>
    <row r="2625" spans="1:7" ht="15">
      <c r="A2625" s="55"/>
      <c r="B2625" s="56"/>
      <c r="C2625" s="867" t="s">
        <v>1970</v>
      </c>
      <c r="D2625" s="868"/>
      <c r="E2625" s="57">
        <v>0</v>
      </c>
      <c r="F2625" s="58"/>
      <c r="G2625" s="59"/>
    </row>
    <row r="2626" spans="1:7" ht="15">
      <c r="A2626" s="55"/>
      <c r="B2626" s="56"/>
      <c r="C2626" s="867" t="s">
        <v>1245</v>
      </c>
      <c r="D2626" s="868"/>
      <c r="E2626" s="57">
        <v>0</v>
      </c>
      <c r="F2626" s="58"/>
      <c r="G2626" s="59"/>
    </row>
    <row r="2627" spans="1:7" ht="15">
      <c r="A2627" s="55"/>
      <c r="B2627" s="56"/>
      <c r="C2627" s="867" t="s">
        <v>1255</v>
      </c>
      <c r="D2627" s="868"/>
      <c r="E2627" s="57">
        <v>2</v>
      </c>
      <c r="F2627" s="58"/>
      <c r="G2627" s="59"/>
    </row>
    <row r="2628" spans="1:53" ht="33.75">
      <c r="A2628" s="48" t="s">
        <v>5457</v>
      </c>
      <c r="B2628" s="49" t="s">
        <v>5462</v>
      </c>
      <c r="C2628" s="50" t="s">
        <v>5455</v>
      </c>
      <c r="D2628" s="51" t="s">
        <v>222</v>
      </c>
      <c r="E2628" s="52">
        <v>1</v>
      </c>
      <c r="F2628" s="697">
        <v>0</v>
      </c>
      <c r="G2628" s="53">
        <f>E2628*F2628</f>
        <v>0</v>
      </c>
      <c r="AB2628" s="54">
        <v>12</v>
      </c>
      <c r="AC2628" s="54">
        <v>0</v>
      </c>
      <c r="BA2628" s="15">
        <v>0.095</v>
      </c>
    </row>
    <row r="2629" spans="1:7" ht="15">
      <c r="A2629" s="55"/>
      <c r="B2629" s="56"/>
      <c r="C2629" s="867" t="s">
        <v>1969</v>
      </c>
      <c r="D2629" s="868"/>
      <c r="E2629" s="57">
        <v>0</v>
      </c>
      <c r="F2629" s="58"/>
      <c r="G2629" s="59"/>
    </row>
    <row r="2630" spans="1:7" ht="15">
      <c r="A2630" s="55"/>
      <c r="B2630" s="56"/>
      <c r="C2630" s="867" t="s">
        <v>2003</v>
      </c>
      <c r="D2630" s="868"/>
      <c r="E2630" s="57">
        <v>0</v>
      </c>
      <c r="F2630" s="58"/>
      <c r="G2630" s="59"/>
    </row>
    <row r="2631" spans="1:7" ht="15">
      <c r="A2631" s="55"/>
      <c r="B2631" s="56"/>
      <c r="C2631" s="867" t="s">
        <v>2007</v>
      </c>
      <c r="D2631" s="868"/>
      <c r="E2631" s="57">
        <v>0</v>
      </c>
      <c r="F2631" s="58"/>
      <c r="G2631" s="59"/>
    </row>
    <row r="2632" spans="1:7" ht="15">
      <c r="A2632" s="55"/>
      <c r="B2632" s="56"/>
      <c r="C2632" s="867" t="s">
        <v>1970</v>
      </c>
      <c r="D2632" s="868"/>
      <c r="E2632" s="57">
        <v>0</v>
      </c>
      <c r="F2632" s="58"/>
      <c r="G2632" s="59"/>
    </row>
    <row r="2633" spans="1:7" ht="15">
      <c r="A2633" s="55"/>
      <c r="B2633" s="56"/>
      <c r="C2633" s="867" t="s">
        <v>1245</v>
      </c>
      <c r="D2633" s="868"/>
      <c r="E2633" s="57">
        <v>0</v>
      </c>
      <c r="F2633" s="58"/>
      <c r="G2633" s="59"/>
    </row>
    <row r="2634" spans="1:7" ht="15">
      <c r="A2634" s="55"/>
      <c r="B2634" s="56"/>
      <c r="C2634" s="867" t="s">
        <v>5456</v>
      </c>
      <c r="D2634" s="868"/>
      <c r="E2634" s="57">
        <v>1</v>
      </c>
      <c r="F2634" s="58"/>
      <c r="G2634" s="59"/>
    </row>
    <row r="2635" spans="1:53" ht="22.5">
      <c r="A2635" s="48" t="s">
        <v>5460</v>
      </c>
      <c r="B2635" s="49" t="s">
        <v>5463</v>
      </c>
      <c r="C2635" s="50" t="s">
        <v>5459</v>
      </c>
      <c r="D2635" s="51" t="s">
        <v>222</v>
      </c>
      <c r="E2635" s="52">
        <v>1</v>
      </c>
      <c r="F2635" s="697">
        <v>0</v>
      </c>
      <c r="G2635" s="53">
        <f>E2635*F2635</f>
        <v>0</v>
      </c>
      <c r="AB2635" s="54">
        <v>12</v>
      </c>
      <c r="AC2635" s="54">
        <v>0</v>
      </c>
      <c r="BA2635" s="15">
        <v>0.095</v>
      </c>
    </row>
    <row r="2636" spans="1:7" ht="15">
      <c r="A2636" s="55"/>
      <c r="B2636" s="56"/>
      <c r="C2636" s="867" t="s">
        <v>1969</v>
      </c>
      <c r="D2636" s="868"/>
      <c r="E2636" s="57">
        <v>0</v>
      </c>
      <c r="F2636" s="58"/>
      <c r="G2636" s="59"/>
    </row>
    <row r="2637" spans="1:7" ht="15">
      <c r="A2637" s="55"/>
      <c r="B2637" s="56"/>
      <c r="C2637" s="867" t="s">
        <v>2007</v>
      </c>
      <c r="D2637" s="868"/>
      <c r="E2637" s="57">
        <v>0</v>
      </c>
      <c r="F2637" s="58"/>
      <c r="G2637" s="59"/>
    </row>
    <row r="2638" spans="1:7" ht="15">
      <c r="A2638" s="55"/>
      <c r="B2638" s="56"/>
      <c r="C2638" s="867" t="s">
        <v>1970</v>
      </c>
      <c r="D2638" s="868"/>
      <c r="E2638" s="57">
        <v>0</v>
      </c>
      <c r="F2638" s="58"/>
      <c r="G2638" s="59"/>
    </row>
    <row r="2639" spans="1:7" ht="15">
      <c r="A2639" s="55"/>
      <c r="B2639" s="56"/>
      <c r="C2639" s="867" t="s">
        <v>1245</v>
      </c>
      <c r="D2639" s="868"/>
      <c r="E2639" s="57">
        <v>0</v>
      </c>
      <c r="F2639" s="58"/>
      <c r="G2639" s="59"/>
    </row>
    <row r="2640" spans="1:7" ht="15">
      <c r="A2640" s="55"/>
      <c r="B2640" s="56"/>
      <c r="C2640" s="867" t="s">
        <v>5458</v>
      </c>
      <c r="D2640" s="868"/>
      <c r="E2640" s="57">
        <v>1</v>
      </c>
      <c r="F2640" s="58"/>
      <c r="G2640" s="59"/>
    </row>
    <row r="2641" spans="1:53" ht="22.5">
      <c r="A2641" s="48" t="s">
        <v>5461</v>
      </c>
      <c r="B2641" s="49" t="s">
        <v>5464</v>
      </c>
      <c r="C2641" s="50" t="s">
        <v>5465</v>
      </c>
      <c r="D2641" s="51" t="s">
        <v>222</v>
      </c>
      <c r="E2641" s="52">
        <v>1</v>
      </c>
      <c r="F2641" s="697">
        <v>0</v>
      </c>
      <c r="G2641" s="53">
        <f>E2641*F2641</f>
        <v>0</v>
      </c>
      <c r="AB2641" s="54">
        <v>12</v>
      </c>
      <c r="AC2641" s="54">
        <v>0</v>
      </c>
      <c r="BA2641" s="15">
        <v>0.045</v>
      </c>
    </row>
    <row r="2642" spans="1:7" ht="15">
      <c r="A2642" s="55"/>
      <c r="B2642" s="56"/>
      <c r="C2642" s="867" t="s">
        <v>1969</v>
      </c>
      <c r="D2642" s="868"/>
      <c r="E2642" s="57">
        <v>0</v>
      </c>
      <c r="F2642" s="58"/>
      <c r="G2642" s="59"/>
    </row>
    <row r="2643" spans="1:7" ht="15">
      <c r="A2643" s="55"/>
      <c r="B2643" s="56"/>
      <c r="C2643" s="867" t="s">
        <v>1970</v>
      </c>
      <c r="D2643" s="868"/>
      <c r="E2643" s="57">
        <v>0</v>
      </c>
      <c r="F2643" s="58"/>
      <c r="G2643" s="59"/>
    </row>
    <row r="2644" spans="1:7" ht="15">
      <c r="A2644" s="55"/>
      <c r="B2644" s="56"/>
      <c r="C2644" s="867" t="s">
        <v>1245</v>
      </c>
      <c r="D2644" s="868"/>
      <c r="E2644" s="57">
        <v>0</v>
      </c>
      <c r="F2644" s="58"/>
      <c r="G2644" s="59"/>
    </row>
    <row r="2645" spans="1:7" ht="15">
      <c r="A2645" s="55"/>
      <c r="B2645" s="56"/>
      <c r="C2645" s="867" t="s">
        <v>5466</v>
      </c>
      <c r="D2645" s="868"/>
      <c r="E2645" s="57">
        <v>1</v>
      </c>
      <c r="F2645" s="58"/>
      <c r="G2645" s="59"/>
    </row>
    <row r="2646" spans="1:53" ht="22.5">
      <c r="A2646" s="48" t="s">
        <v>5467</v>
      </c>
      <c r="B2646" s="49" t="s">
        <v>5468</v>
      </c>
      <c r="C2646" s="50" t="s">
        <v>5469</v>
      </c>
      <c r="D2646" s="51" t="s">
        <v>222</v>
      </c>
      <c r="E2646" s="52">
        <v>1</v>
      </c>
      <c r="F2646" s="697">
        <v>0</v>
      </c>
      <c r="G2646" s="53">
        <f>E2646*F2646</f>
        <v>0</v>
      </c>
      <c r="AB2646" s="54">
        <v>12</v>
      </c>
      <c r="AC2646" s="54">
        <v>0</v>
      </c>
      <c r="BA2646" s="15">
        <v>0.045</v>
      </c>
    </row>
    <row r="2647" spans="1:7" ht="15">
      <c r="A2647" s="55"/>
      <c r="B2647" s="56"/>
      <c r="C2647" s="867" t="s">
        <v>1969</v>
      </c>
      <c r="D2647" s="868"/>
      <c r="E2647" s="57">
        <v>0</v>
      </c>
      <c r="F2647" s="58"/>
      <c r="G2647" s="59"/>
    </row>
    <row r="2648" spans="1:7" ht="15">
      <c r="A2648" s="55"/>
      <c r="B2648" s="56"/>
      <c r="C2648" s="867" t="s">
        <v>1970</v>
      </c>
      <c r="D2648" s="868"/>
      <c r="E2648" s="57">
        <v>0</v>
      </c>
      <c r="F2648" s="58"/>
      <c r="G2648" s="59"/>
    </row>
    <row r="2649" spans="1:7" ht="15">
      <c r="A2649" s="55"/>
      <c r="B2649" s="56"/>
      <c r="C2649" s="867" t="s">
        <v>1245</v>
      </c>
      <c r="D2649" s="868"/>
      <c r="E2649" s="57">
        <v>0</v>
      </c>
      <c r="F2649" s="58"/>
      <c r="G2649" s="59"/>
    </row>
    <row r="2650" spans="1:7" ht="15">
      <c r="A2650" s="55"/>
      <c r="B2650" s="56"/>
      <c r="C2650" s="867" t="s">
        <v>5466</v>
      </c>
      <c r="D2650" s="868"/>
      <c r="E2650" s="57">
        <v>1</v>
      </c>
      <c r="F2650" s="58"/>
      <c r="G2650" s="59"/>
    </row>
    <row r="2651" spans="1:53" ht="15">
      <c r="A2651" s="707">
        <v>348</v>
      </c>
      <c r="B2651" s="708" t="s">
        <v>2020</v>
      </c>
      <c r="C2651" s="50" t="s">
        <v>2021</v>
      </c>
      <c r="D2651" s="51" t="s">
        <v>549</v>
      </c>
      <c r="E2651" s="52">
        <v>3</v>
      </c>
      <c r="F2651" s="697">
        <v>0</v>
      </c>
      <c r="G2651" s="53">
        <f>E2651*F2651</f>
        <v>0</v>
      </c>
      <c r="AB2651" s="54">
        <v>12</v>
      </c>
      <c r="AC2651" s="54">
        <v>0</v>
      </c>
      <c r="BA2651" s="15">
        <v>0.0035</v>
      </c>
    </row>
    <row r="2652" spans="1:7" ht="15">
      <c r="A2652" s="55"/>
      <c r="B2652" s="56"/>
      <c r="C2652" s="867" t="s">
        <v>1245</v>
      </c>
      <c r="D2652" s="868"/>
      <c r="E2652" s="57">
        <v>0</v>
      </c>
      <c r="F2652" s="58"/>
      <c r="G2652" s="59"/>
    </row>
    <row r="2653" spans="1:7" ht="15">
      <c r="A2653" s="55"/>
      <c r="B2653" s="56"/>
      <c r="C2653" s="867" t="s">
        <v>1949</v>
      </c>
      <c r="D2653" s="868"/>
      <c r="E2653" s="57">
        <v>2</v>
      </c>
      <c r="F2653" s="58"/>
      <c r="G2653" s="59"/>
    </row>
    <row r="2654" spans="1:7" ht="15">
      <c r="A2654" s="55"/>
      <c r="B2654" s="56"/>
      <c r="C2654" s="867" t="s">
        <v>1950</v>
      </c>
      <c r="D2654" s="868"/>
      <c r="E2654" s="57">
        <v>1</v>
      </c>
      <c r="F2654" s="58"/>
      <c r="G2654" s="59"/>
    </row>
    <row r="2655" spans="1:53" ht="22.5">
      <c r="A2655" s="48">
        <v>350</v>
      </c>
      <c r="B2655" s="49" t="s">
        <v>2022</v>
      </c>
      <c r="C2655" s="50" t="s">
        <v>2023</v>
      </c>
      <c r="D2655" s="51" t="s">
        <v>694</v>
      </c>
      <c r="E2655" s="52">
        <v>52.374</v>
      </c>
      <c r="F2655" s="697">
        <v>0</v>
      </c>
      <c r="G2655" s="53">
        <f>E2655*F2655</f>
        <v>0</v>
      </c>
      <c r="AB2655" s="54">
        <v>12</v>
      </c>
      <c r="AC2655" s="54">
        <v>0</v>
      </c>
      <c r="BA2655" s="15">
        <v>0.00455</v>
      </c>
    </row>
    <row r="2656" spans="1:7" ht="15">
      <c r="A2656" s="55"/>
      <c r="B2656" s="56"/>
      <c r="C2656" s="867" t="s">
        <v>1885</v>
      </c>
      <c r="D2656" s="868"/>
      <c r="E2656" s="57">
        <v>0</v>
      </c>
      <c r="F2656" s="58"/>
      <c r="G2656" s="59"/>
    </row>
    <row r="2657" spans="1:7" ht="15">
      <c r="A2657" s="55"/>
      <c r="B2657" s="56"/>
      <c r="C2657" s="867" t="s">
        <v>2024</v>
      </c>
      <c r="D2657" s="868"/>
      <c r="E2657" s="57">
        <v>0</v>
      </c>
      <c r="F2657" s="58"/>
      <c r="G2657" s="59"/>
    </row>
    <row r="2658" spans="1:7" ht="15">
      <c r="A2658" s="55"/>
      <c r="B2658" s="56"/>
      <c r="C2658" s="867" t="s">
        <v>2025</v>
      </c>
      <c r="D2658" s="868"/>
      <c r="E2658" s="57">
        <v>0</v>
      </c>
      <c r="F2658" s="58"/>
      <c r="G2658" s="59"/>
    </row>
    <row r="2659" spans="1:7" ht="15">
      <c r="A2659" s="55"/>
      <c r="B2659" s="56"/>
      <c r="C2659" s="867" t="s">
        <v>1245</v>
      </c>
      <c r="D2659" s="868"/>
      <c r="E2659" s="57">
        <v>0</v>
      </c>
      <c r="F2659" s="58"/>
      <c r="G2659" s="59"/>
    </row>
    <row r="2660" spans="1:7" ht="15">
      <c r="A2660" s="55"/>
      <c r="B2660" s="56"/>
      <c r="C2660" s="867" t="s">
        <v>1886</v>
      </c>
      <c r="D2660" s="868"/>
      <c r="E2660" s="57">
        <v>5</v>
      </c>
      <c r="F2660" s="58"/>
      <c r="G2660" s="59"/>
    </row>
    <row r="2661" spans="1:7" ht="15">
      <c r="A2661" s="55"/>
      <c r="B2661" s="56"/>
      <c r="C2661" s="867" t="s">
        <v>1887</v>
      </c>
      <c r="D2661" s="868"/>
      <c r="E2661" s="57">
        <v>2.64</v>
      </c>
      <c r="F2661" s="58"/>
      <c r="G2661" s="59"/>
    </row>
    <row r="2662" spans="1:7" ht="15">
      <c r="A2662" s="55"/>
      <c r="B2662" s="56"/>
      <c r="C2662" s="867" t="s">
        <v>1888</v>
      </c>
      <c r="D2662" s="868"/>
      <c r="E2662" s="57">
        <v>5.94</v>
      </c>
      <c r="F2662" s="58"/>
      <c r="G2662" s="59"/>
    </row>
    <row r="2663" spans="1:7" ht="15">
      <c r="A2663" s="55"/>
      <c r="B2663" s="56"/>
      <c r="C2663" s="867" t="s">
        <v>1889</v>
      </c>
      <c r="D2663" s="868"/>
      <c r="E2663" s="57">
        <v>2.66</v>
      </c>
      <c r="F2663" s="58"/>
      <c r="G2663" s="59"/>
    </row>
    <row r="2664" spans="1:7" ht="15">
      <c r="A2664" s="55"/>
      <c r="B2664" s="56"/>
      <c r="C2664" s="867" t="s">
        <v>1890</v>
      </c>
      <c r="D2664" s="868"/>
      <c r="E2664" s="57">
        <v>2.66</v>
      </c>
      <c r="F2664" s="58"/>
      <c r="G2664" s="59"/>
    </row>
    <row r="2665" spans="1:7" ht="15">
      <c r="A2665" s="55"/>
      <c r="B2665" s="56"/>
      <c r="C2665" s="867" t="s">
        <v>1891</v>
      </c>
      <c r="D2665" s="868"/>
      <c r="E2665" s="57">
        <v>5.94</v>
      </c>
      <c r="F2665" s="58"/>
      <c r="G2665" s="59"/>
    </row>
    <row r="2666" spans="1:7" ht="15">
      <c r="A2666" s="55"/>
      <c r="B2666" s="56"/>
      <c r="C2666" s="867" t="s">
        <v>1892</v>
      </c>
      <c r="D2666" s="868"/>
      <c r="E2666" s="57">
        <v>5.94</v>
      </c>
      <c r="F2666" s="58"/>
      <c r="G2666" s="59"/>
    </row>
    <row r="2667" spans="1:7" ht="15">
      <c r="A2667" s="55"/>
      <c r="B2667" s="56"/>
      <c r="C2667" s="867" t="s">
        <v>1893</v>
      </c>
      <c r="D2667" s="868"/>
      <c r="E2667" s="57">
        <v>2.2</v>
      </c>
      <c r="F2667" s="58"/>
      <c r="G2667" s="59"/>
    </row>
    <row r="2668" spans="1:7" ht="15">
      <c r="A2668" s="55"/>
      <c r="B2668" s="56"/>
      <c r="C2668" s="867" t="s">
        <v>1894</v>
      </c>
      <c r="D2668" s="868"/>
      <c r="E2668" s="57">
        <v>3.4</v>
      </c>
      <c r="F2668" s="58"/>
      <c r="G2668" s="59"/>
    </row>
    <row r="2669" spans="1:7" ht="15">
      <c r="A2669" s="55"/>
      <c r="B2669" s="56"/>
      <c r="C2669" s="867" t="s">
        <v>1895</v>
      </c>
      <c r="D2669" s="868"/>
      <c r="E2669" s="57">
        <v>13.5</v>
      </c>
      <c r="F2669" s="58"/>
      <c r="G2669" s="59"/>
    </row>
    <row r="2670" spans="1:7" ht="15">
      <c r="A2670" s="55"/>
      <c r="B2670" s="56"/>
      <c r="C2670" s="870" t="s">
        <v>84</v>
      </c>
      <c r="D2670" s="868"/>
      <c r="E2670" s="105">
        <v>49.88</v>
      </c>
      <c r="F2670" s="58"/>
      <c r="G2670" s="59"/>
    </row>
    <row r="2671" spans="1:7" ht="15">
      <c r="A2671" s="55"/>
      <c r="B2671" s="56"/>
      <c r="C2671" s="867" t="s">
        <v>2026</v>
      </c>
      <c r="D2671" s="868"/>
      <c r="E2671" s="57">
        <v>2.494</v>
      </c>
      <c r="F2671" s="58"/>
      <c r="G2671" s="59"/>
    </row>
    <row r="2672" spans="1:53" ht="22.5">
      <c r="A2672" s="48">
        <v>351</v>
      </c>
      <c r="B2672" s="49" t="s">
        <v>2027</v>
      </c>
      <c r="C2672" s="50" t="s">
        <v>2028</v>
      </c>
      <c r="D2672" s="51" t="s">
        <v>694</v>
      </c>
      <c r="E2672" s="52">
        <v>111.7515</v>
      </c>
      <c r="F2672" s="697">
        <v>0</v>
      </c>
      <c r="G2672" s="53">
        <f>E2672*F2672</f>
        <v>0</v>
      </c>
      <c r="AB2672" s="54">
        <v>12</v>
      </c>
      <c r="AC2672" s="54">
        <v>0</v>
      </c>
      <c r="BA2672" s="15">
        <v>0.00536</v>
      </c>
    </row>
    <row r="2673" spans="1:7" ht="15">
      <c r="A2673" s="55"/>
      <c r="B2673" s="56"/>
      <c r="C2673" s="867" t="s">
        <v>1896</v>
      </c>
      <c r="D2673" s="868"/>
      <c r="E2673" s="57">
        <v>0</v>
      </c>
      <c r="F2673" s="58"/>
      <c r="G2673" s="59"/>
    </row>
    <row r="2674" spans="1:7" ht="15">
      <c r="A2674" s="55"/>
      <c r="B2674" s="56"/>
      <c r="C2674" s="867" t="s">
        <v>2024</v>
      </c>
      <c r="D2674" s="868"/>
      <c r="E2674" s="57">
        <v>0</v>
      </c>
      <c r="F2674" s="58"/>
      <c r="G2674" s="59"/>
    </row>
    <row r="2675" spans="1:7" ht="15">
      <c r="A2675" s="55"/>
      <c r="B2675" s="56"/>
      <c r="C2675" s="867" t="s">
        <v>2029</v>
      </c>
      <c r="D2675" s="868"/>
      <c r="E2675" s="57">
        <v>0</v>
      </c>
      <c r="F2675" s="58"/>
      <c r="G2675" s="59"/>
    </row>
    <row r="2676" spans="1:7" ht="15">
      <c r="A2676" s="55"/>
      <c r="B2676" s="56"/>
      <c r="C2676" s="867" t="s">
        <v>1245</v>
      </c>
      <c r="D2676" s="868"/>
      <c r="E2676" s="57">
        <v>0</v>
      </c>
      <c r="F2676" s="58"/>
      <c r="G2676" s="59"/>
    </row>
    <row r="2677" spans="1:7" ht="15">
      <c r="A2677" s="55"/>
      <c r="B2677" s="56"/>
      <c r="C2677" s="867" t="s">
        <v>1897</v>
      </c>
      <c r="D2677" s="868"/>
      <c r="E2677" s="57">
        <v>5.8</v>
      </c>
      <c r="F2677" s="58"/>
      <c r="G2677" s="59"/>
    </row>
    <row r="2678" spans="1:7" ht="15">
      <c r="A2678" s="55"/>
      <c r="B2678" s="56"/>
      <c r="C2678" s="867" t="s">
        <v>1898</v>
      </c>
      <c r="D2678" s="868"/>
      <c r="E2678" s="57">
        <v>24.8</v>
      </c>
      <c r="F2678" s="58"/>
      <c r="G2678" s="59"/>
    </row>
    <row r="2679" spans="1:7" ht="15">
      <c r="A2679" s="55"/>
      <c r="B2679" s="56"/>
      <c r="C2679" s="867" t="s">
        <v>1899</v>
      </c>
      <c r="D2679" s="868"/>
      <c r="E2679" s="57">
        <v>11.84</v>
      </c>
      <c r="F2679" s="58"/>
      <c r="G2679" s="59"/>
    </row>
    <row r="2680" spans="1:7" ht="15">
      <c r="A2680" s="55"/>
      <c r="B2680" s="56"/>
      <c r="C2680" s="867" t="s">
        <v>1900</v>
      </c>
      <c r="D2680" s="868"/>
      <c r="E2680" s="57">
        <v>50.4</v>
      </c>
      <c r="F2680" s="58"/>
      <c r="G2680" s="59"/>
    </row>
    <row r="2681" spans="1:7" ht="15">
      <c r="A2681" s="55"/>
      <c r="B2681" s="56"/>
      <c r="C2681" s="867" t="s">
        <v>1901</v>
      </c>
      <c r="D2681" s="868"/>
      <c r="E2681" s="57">
        <v>13.59</v>
      </c>
      <c r="F2681" s="58"/>
      <c r="G2681" s="59"/>
    </row>
    <row r="2682" spans="1:7" ht="15">
      <c r="A2682" s="55"/>
      <c r="B2682" s="56"/>
      <c r="C2682" s="870" t="s">
        <v>84</v>
      </c>
      <c r="D2682" s="868"/>
      <c r="E2682" s="105">
        <v>106.43</v>
      </c>
      <c r="F2682" s="58"/>
      <c r="G2682" s="59"/>
    </row>
    <row r="2683" spans="1:7" ht="15">
      <c r="A2683" s="55"/>
      <c r="B2683" s="56"/>
      <c r="C2683" s="867" t="s">
        <v>2030</v>
      </c>
      <c r="D2683" s="868"/>
      <c r="E2683" s="57">
        <v>5.3215</v>
      </c>
      <c r="F2683" s="58"/>
      <c r="G2683" s="59"/>
    </row>
    <row r="2684" spans="1:53" ht="22.5">
      <c r="A2684" s="48">
        <v>352</v>
      </c>
      <c r="B2684" s="49" t="s">
        <v>2031</v>
      </c>
      <c r="C2684" s="50" t="s">
        <v>2032</v>
      </c>
      <c r="D2684" s="51" t="s">
        <v>694</v>
      </c>
      <c r="E2684" s="52">
        <v>16.065</v>
      </c>
      <c r="F2684" s="697">
        <v>0</v>
      </c>
      <c r="G2684" s="53">
        <f>E2684*F2684</f>
        <v>0</v>
      </c>
      <c r="AB2684" s="54">
        <v>12</v>
      </c>
      <c r="AC2684" s="54">
        <v>0</v>
      </c>
      <c r="BA2684" s="15">
        <v>0.00856</v>
      </c>
    </row>
    <row r="2685" spans="1:7" ht="15">
      <c r="A2685" s="55"/>
      <c r="B2685" s="56"/>
      <c r="C2685" s="867" t="s">
        <v>1904</v>
      </c>
      <c r="D2685" s="868"/>
      <c r="E2685" s="57">
        <v>0</v>
      </c>
      <c r="F2685" s="58"/>
      <c r="G2685" s="59"/>
    </row>
    <row r="2686" spans="1:7" ht="15">
      <c r="A2686" s="55"/>
      <c r="B2686" s="56"/>
      <c r="C2686" s="867" t="s">
        <v>2024</v>
      </c>
      <c r="D2686" s="868"/>
      <c r="E2686" s="57">
        <v>0</v>
      </c>
      <c r="F2686" s="58"/>
      <c r="G2686" s="59"/>
    </row>
    <row r="2687" spans="1:7" ht="15">
      <c r="A2687" s="55"/>
      <c r="B2687" s="56"/>
      <c r="C2687" s="867" t="s">
        <v>2029</v>
      </c>
      <c r="D2687" s="868"/>
      <c r="E2687" s="57">
        <v>0</v>
      </c>
      <c r="F2687" s="58"/>
      <c r="G2687" s="59"/>
    </row>
    <row r="2688" spans="1:7" ht="15">
      <c r="A2688" s="55"/>
      <c r="B2688" s="56"/>
      <c r="C2688" s="867" t="s">
        <v>1245</v>
      </c>
      <c r="D2688" s="868"/>
      <c r="E2688" s="57">
        <v>0</v>
      </c>
      <c r="F2688" s="58"/>
      <c r="G2688" s="59"/>
    </row>
    <row r="2689" spans="1:7" ht="15">
      <c r="A2689" s="55"/>
      <c r="B2689" s="56"/>
      <c r="C2689" s="867" t="s">
        <v>1905</v>
      </c>
      <c r="D2689" s="868"/>
      <c r="E2689" s="57">
        <v>12.4</v>
      </c>
      <c r="F2689" s="58"/>
      <c r="G2689" s="59"/>
    </row>
    <row r="2690" spans="1:7" ht="15">
      <c r="A2690" s="55"/>
      <c r="B2690" s="56"/>
      <c r="C2690" s="867" t="s">
        <v>1906</v>
      </c>
      <c r="D2690" s="868"/>
      <c r="E2690" s="57">
        <v>2.9</v>
      </c>
      <c r="F2690" s="58"/>
      <c r="G2690" s="59"/>
    </row>
    <row r="2691" spans="1:7" ht="15">
      <c r="A2691" s="55"/>
      <c r="B2691" s="56"/>
      <c r="C2691" s="870" t="s">
        <v>84</v>
      </c>
      <c r="D2691" s="868"/>
      <c r="E2691" s="105">
        <v>15.3</v>
      </c>
      <c r="F2691" s="58"/>
      <c r="G2691" s="59"/>
    </row>
    <row r="2692" spans="1:7" ht="15">
      <c r="A2692" s="55"/>
      <c r="B2692" s="56"/>
      <c r="C2692" s="867" t="s">
        <v>2033</v>
      </c>
      <c r="D2692" s="868"/>
      <c r="E2692" s="57">
        <v>0.765</v>
      </c>
      <c r="F2692" s="58"/>
      <c r="G2692" s="59"/>
    </row>
    <row r="2693" spans="1:53" ht="22.5">
      <c r="A2693" s="48">
        <v>353</v>
      </c>
      <c r="B2693" s="49" t="s">
        <v>2034</v>
      </c>
      <c r="C2693" s="50" t="s">
        <v>2035</v>
      </c>
      <c r="D2693" s="51" t="s">
        <v>222</v>
      </c>
      <c r="E2693" s="52">
        <v>1</v>
      </c>
      <c r="F2693" s="697">
        <v>0</v>
      </c>
      <c r="G2693" s="53">
        <f>E2693*F2693</f>
        <v>0</v>
      </c>
      <c r="AB2693" s="54">
        <v>12</v>
      </c>
      <c r="AC2693" s="54">
        <v>0</v>
      </c>
      <c r="BA2693" s="15">
        <v>1.0725</v>
      </c>
    </row>
    <row r="2694" spans="1:7" ht="15">
      <c r="A2694" s="55"/>
      <c r="B2694" s="56"/>
      <c r="C2694" s="867" t="s">
        <v>1245</v>
      </c>
      <c r="D2694" s="868"/>
      <c r="E2694" s="57">
        <v>0</v>
      </c>
      <c r="F2694" s="58"/>
      <c r="G2694" s="59"/>
    </row>
    <row r="2695" spans="1:7" ht="15">
      <c r="A2695" s="55"/>
      <c r="B2695" s="56"/>
      <c r="C2695" s="867" t="s">
        <v>2036</v>
      </c>
      <c r="D2695" s="868"/>
      <c r="E2695" s="57">
        <v>0</v>
      </c>
      <c r="F2695" s="58"/>
      <c r="G2695" s="59"/>
    </row>
    <row r="2696" spans="1:7" ht="15">
      <c r="A2696" s="55"/>
      <c r="B2696" s="56"/>
      <c r="C2696" s="867" t="s">
        <v>2037</v>
      </c>
      <c r="D2696" s="868"/>
      <c r="E2696" s="57">
        <v>0</v>
      </c>
      <c r="F2696" s="58"/>
      <c r="G2696" s="59"/>
    </row>
    <row r="2697" spans="1:7" ht="15">
      <c r="A2697" s="55"/>
      <c r="B2697" s="56"/>
      <c r="C2697" s="867" t="s">
        <v>2038</v>
      </c>
      <c r="D2697" s="868"/>
      <c r="E2697" s="57">
        <v>0</v>
      </c>
      <c r="F2697" s="58"/>
      <c r="G2697" s="59"/>
    </row>
    <row r="2698" spans="1:7" ht="15">
      <c r="A2698" s="55"/>
      <c r="B2698" s="56"/>
      <c r="C2698" s="867" t="s">
        <v>2039</v>
      </c>
      <c r="D2698" s="868"/>
      <c r="E2698" s="57">
        <v>1</v>
      </c>
      <c r="F2698" s="58"/>
      <c r="G2698" s="59"/>
    </row>
    <row r="2699" spans="1:53" ht="15">
      <c r="A2699" s="48">
        <v>354</v>
      </c>
      <c r="B2699" s="49" t="s">
        <v>2040</v>
      </c>
      <c r="C2699" s="50" t="s">
        <v>2041</v>
      </c>
      <c r="D2699" s="51" t="s">
        <v>222</v>
      </c>
      <c r="E2699" s="52">
        <v>14</v>
      </c>
      <c r="F2699" s="697">
        <v>0</v>
      </c>
      <c r="G2699" s="53">
        <f>E2699*F2699</f>
        <v>0</v>
      </c>
      <c r="AB2699" s="54">
        <v>3</v>
      </c>
      <c r="AC2699" s="54">
        <v>7</v>
      </c>
      <c r="BA2699" s="15">
        <v>0.0015</v>
      </c>
    </row>
    <row r="2700" spans="1:7" ht="15">
      <c r="A2700" s="55"/>
      <c r="B2700" s="56"/>
      <c r="C2700" s="867" t="s">
        <v>1245</v>
      </c>
      <c r="D2700" s="868"/>
      <c r="E2700" s="57">
        <v>0</v>
      </c>
      <c r="F2700" s="58"/>
      <c r="G2700" s="59"/>
    </row>
    <row r="2701" spans="1:7" ht="15">
      <c r="A2701" s="55"/>
      <c r="B2701" s="56"/>
      <c r="C2701" s="867" t="s">
        <v>5470</v>
      </c>
      <c r="D2701" s="868"/>
      <c r="E2701" s="57">
        <v>1</v>
      </c>
      <c r="F2701" s="58"/>
      <c r="G2701" s="59"/>
    </row>
    <row r="2702" spans="1:7" ht="15">
      <c r="A2702" s="55"/>
      <c r="B2702" s="56"/>
      <c r="C2702" s="867" t="s">
        <v>5471</v>
      </c>
      <c r="D2702" s="868"/>
      <c r="E2702" s="57">
        <v>2</v>
      </c>
      <c r="F2702" s="58"/>
      <c r="G2702" s="59"/>
    </row>
    <row r="2703" spans="1:7" ht="15">
      <c r="A2703" s="55"/>
      <c r="B2703" s="56"/>
      <c r="C2703" s="867" t="s">
        <v>1258</v>
      </c>
      <c r="D2703" s="868"/>
      <c r="E2703" s="57">
        <v>2</v>
      </c>
      <c r="F2703" s="58"/>
      <c r="G2703" s="59"/>
    </row>
    <row r="2704" spans="1:7" ht="15">
      <c r="A2704" s="55"/>
      <c r="B2704" s="56"/>
      <c r="C2704" s="867" t="s">
        <v>5472</v>
      </c>
      <c r="D2704" s="868"/>
      <c r="E2704" s="57">
        <v>2</v>
      </c>
      <c r="F2704" s="58"/>
      <c r="G2704" s="59"/>
    </row>
    <row r="2705" spans="1:7" ht="15">
      <c r="A2705" s="55"/>
      <c r="B2705" s="56"/>
      <c r="C2705" s="867" t="s">
        <v>5473</v>
      </c>
      <c r="D2705" s="868"/>
      <c r="E2705" s="57">
        <v>2</v>
      </c>
      <c r="F2705" s="58"/>
      <c r="G2705" s="59"/>
    </row>
    <row r="2706" spans="1:7" ht="15">
      <c r="A2706" s="55"/>
      <c r="B2706" s="56"/>
      <c r="C2706" s="867" t="s">
        <v>5475</v>
      </c>
      <c r="D2706" s="868"/>
      <c r="E2706" s="57">
        <v>2</v>
      </c>
      <c r="F2706" s="58"/>
      <c r="G2706" s="59"/>
    </row>
    <row r="2707" spans="1:7" ht="15">
      <c r="A2707" s="55"/>
      <c r="B2707" s="56"/>
      <c r="C2707" s="867" t="s">
        <v>5447</v>
      </c>
      <c r="D2707" s="868"/>
      <c r="E2707" s="57">
        <v>2</v>
      </c>
      <c r="F2707" s="58"/>
      <c r="G2707" s="59"/>
    </row>
    <row r="2708" spans="1:8" ht="15">
      <c r="A2708" s="55"/>
      <c r="B2708" s="56"/>
      <c r="C2708" s="867" t="s">
        <v>5474</v>
      </c>
      <c r="D2708" s="868"/>
      <c r="E2708" s="57">
        <v>1</v>
      </c>
      <c r="F2708" s="58"/>
      <c r="G2708" s="59"/>
      <c r="H2708" s="751"/>
    </row>
    <row r="2709" spans="1:53" ht="15">
      <c r="A2709" s="48">
        <v>355</v>
      </c>
      <c r="B2709" s="49" t="s">
        <v>2042</v>
      </c>
      <c r="C2709" s="50" t="s">
        <v>2043</v>
      </c>
      <c r="D2709" s="51" t="s">
        <v>549</v>
      </c>
      <c r="E2709" s="52">
        <v>2</v>
      </c>
      <c r="F2709" s="697">
        <v>0</v>
      </c>
      <c r="G2709" s="53">
        <f>E2709*F2709</f>
        <v>0</v>
      </c>
      <c r="AB2709" s="54">
        <v>3</v>
      </c>
      <c r="AC2709" s="54">
        <v>7</v>
      </c>
      <c r="BA2709" s="15">
        <v>0.00105</v>
      </c>
    </row>
    <row r="2710" spans="1:7" ht="15">
      <c r="A2710" s="55"/>
      <c r="B2710" s="56"/>
      <c r="C2710" s="867" t="s">
        <v>1245</v>
      </c>
      <c r="D2710" s="868"/>
      <c r="E2710" s="57">
        <v>0</v>
      </c>
      <c r="F2710" s="58"/>
      <c r="G2710" s="59"/>
    </row>
    <row r="2711" spans="1:7" ht="15">
      <c r="A2711" s="55"/>
      <c r="B2711" s="56"/>
      <c r="C2711" s="867" t="s">
        <v>1935</v>
      </c>
      <c r="D2711" s="868"/>
      <c r="E2711" s="57">
        <v>1</v>
      </c>
      <c r="F2711" s="58"/>
      <c r="G2711" s="59"/>
    </row>
    <row r="2712" spans="1:7" ht="15">
      <c r="A2712" s="55"/>
      <c r="B2712" s="56"/>
      <c r="C2712" s="867" t="s">
        <v>1936</v>
      </c>
      <c r="D2712" s="868"/>
      <c r="E2712" s="57">
        <v>1</v>
      </c>
      <c r="F2712" s="58"/>
      <c r="G2712" s="59"/>
    </row>
    <row r="2713" spans="1:53" ht="15">
      <c r="A2713" s="48">
        <v>356</v>
      </c>
      <c r="B2713" s="49" t="s">
        <v>2044</v>
      </c>
      <c r="C2713" s="50" t="s">
        <v>2045</v>
      </c>
      <c r="D2713" s="51" t="s">
        <v>549</v>
      </c>
      <c r="E2713" s="52">
        <v>6</v>
      </c>
      <c r="F2713" s="697">
        <v>0</v>
      </c>
      <c r="G2713" s="53">
        <f>E2713*F2713</f>
        <v>0</v>
      </c>
      <c r="AB2713" s="54">
        <v>3</v>
      </c>
      <c r="AC2713" s="54">
        <v>7</v>
      </c>
      <c r="BA2713" s="15">
        <v>0.0012</v>
      </c>
    </row>
    <row r="2714" spans="1:7" ht="15">
      <c r="A2714" s="55"/>
      <c r="B2714" s="56"/>
      <c r="C2714" s="867" t="s">
        <v>1245</v>
      </c>
      <c r="D2714" s="868"/>
      <c r="E2714" s="57">
        <v>0</v>
      </c>
      <c r="F2714" s="58"/>
      <c r="G2714" s="59"/>
    </row>
    <row r="2715" spans="1:7" ht="15">
      <c r="A2715" s="55"/>
      <c r="B2715" s="56"/>
      <c r="C2715" s="867" t="s">
        <v>1931</v>
      </c>
      <c r="D2715" s="868"/>
      <c r="E2715" s="57">
        <v>1</v>
      </c>
      <c r="F2715" s="58"/>
      <c r="G2715" s="59"/>
    </row>
    <row r="2716" spans="1:7" ht="15">
      <c r="A2716" s="55"/>
      <c r="B2716" s="56"/>
      <c r="C2716" s="867" t="s">
        <v>1932</v>
      </c>
      <c r="D2716" s="868"/>
      <c r="E2716" s="57">
        <v>1</v>
      </c>
      <c r="F2716" s="58"/>
      <c r="G2716" s="59"/>
    </row>
    <row r="2717" spans="1:7" ht="15">
      <c r="A2717" s="55"/>
      <c r="B2717" s="56"/>
      <c r="C2717" s="867" t="s">
        <v>1934</v>
      </c>
      <c r="D2717" s="868"/>
      <c r="E2717" s="57">
        <v>1</v>
      </c>
      <c r="F2717" s="58"/>
      <c r="G2717" s="59"/>
    </row>
    <row r="2718" spans="1:7" ht="15">
      <c r="A2718" s="55"/>
      <c r="B2718" s="56"/>
      <c r="C2718" s="867" t="s">
        <v>1937</v>
      </c>
      <c r="D2718" s="868"/>
      <c r="E2718" s="57">
        <v>2</v>
      </c>
      <c r="F2718" s="58"/>
      <c r="G2718" s="59"/>
    </row>
    <row r="2719" spans="1:7" ht="15">
      <c r="A2719" s="55"/>
      <c r="B2719" s="56"/>
      <c r="C2719" s="867" t="s">
        <v>5477</v>
      </c>
      <c r="D2719" s="868"/>
      <c r="E2719" s="57">
        <v>1</v>
      </c>
      <c r="F2719" s="58"/>
      <c r="G2719" s="59"/>
    </row>
    <row r="2720" spans="1:53" ht="15">
      <c r="A2720" s="48">
        <v>357</v>
      </c>
      <c r="B2720" s="49" t="s">
        <v>2046</v>
      </c>
      <c r="C2720" s="50" t="s">
        <v>2047</v>
      </c>
      <c r="D2720" s="51" t="s">
        <v>549</v>
      </c>
      <c r="E2720" s="52">
        <v>18</v>
      </c>
      <c r="F2720" s="697">
        <v>0</v>
      </c>
      <c r="G2720" s="53">
        <f>E2720*F2720</f>
        <v>0</v>
      </c>
      <c r="AB2720" s="54">
        <v>3</v>
      </c>
      <c r="AC2720" s="54">
        <v>7</v>
      </c>
      <c r="BA2720" s="15">
        <v>0.0018</v>
      </c>
    </row>
    <row r="2721" spans="1:7" ht="15">
      <c r="A2721" s="55"/>
      <c r="B2721" s="56"/>
      <c r="C2721" s="867" t="s">
        <v>1245</v>
      </c>
      <c r="D2721" s="868"/>
      <c r="E2721" s="57">
        <v>0</v>
      </c>
      <c r="F2721" s="58"/>
      <c r="G2721" s="59"/>
    </row>
    <row r="2722" spans="1:7" ht="15">
      <c r="A2722" s="55"/>
      <c r="B2722" s="56"/>
      <c r="C2722" s="867" t="s">
        <v>5442</v>
      </c>
      <c r="D2722" s="868"/>
      <c r="E2722" s="57">
        <v>6</v>
      </c>
      <c r="F2722" s="58"/>
      <c r="G2722" s="59"/>
    </row>
    <row r="2723" spans="1:7" ht="15">
      <c r="A2723" s="55"/>
      <c r="B2723" s="56"/>
      <c r="C2723" s="867" t="s">
        <v>1940</v>
      </c>
      <c r="D2723" s="868"/>
      <c r="E2723" s="57">
        <v>2</v>
      </c>
      <c r="F2723" s="58"/>
      <c r="G2723" s="59"/>
    </row>
    <row r="2724" spans="1:7" ht="15">
      <c r="A2724" s="55"/>
      <c r="B2724" s="56"/>
      <c r="C2724" s="867" t="s">
        <v>5476</v>
      </c>
      <c r="D2724" s="868"/>
      <c r="E2724" s="57">
        <v>2</v>
      </c>
      <c r="F2724" s="58"/>
      <c r="G2724" s="59"/>
    </row>
    <row r="2725" spans="1:7" ht="15">
      <c r="A2725" s="55"/>
      <c r="B2725" s="56"/>
      <c r="C2725" s="867" t="s">
        <v>5443</v>
      </c>
      <c r="D2725" s="868"/>
      <c r="E2725" s="57">
        <v>3</v>
      </c>
      <c r="F2725" s="58"/>
      <c r="G2725" s="59"/>
    </row>
    <row r="2726" spans="1:7" ht="15">
      <c r="A2726" s="55"/>
      <c r="B2726" s="56"/>
      <c r="C2726" s="867" t="s">
        <v>1941</v>
      </c>
      <c r="D2726" s="868"/>
      <c r="E2726" s="57">
        <v>1</v>
      </c>
      <c r="F2726" s="58"/>
      <c r="G2726" s="59"/>
    </row>
    <row r="2727" spans="1:7" ht="15">
      <c r="A2727" s="55"/>
      <c r="B2727" s="56"/>
      <c r="C2727" s="867" t="s">
        <v>5444</v>
      </c>
      <c r="D2727" s="868"/>
      <c r="E2727" s="57">
        <v>1</v>
      </c>
      <c r="F2727" s="58"/>
      <c r="G2727" s="59"/>
    </row>
    <row r="2728" spans="1:7" ht="15">
      <c r="A2728" s="55"/>
      <c r="B2728" s="56"/>
      <c r="C2728" s="867" t="s">
        <v>1943</v>
      </c>
      <c r="D2728" s="868"/>
      <c r="E2728" s="57">
        <v>1</v>
      </c>
      <c r="F2728" s="58"/>
      <c r="G2728" s="59"/>
    </row>
    <row r="2729" spans="1:7" ht="15">
      <c r="A2729" s="55"/>
      <c r="B2729" s="56"/>
      <c r="C2729" s="867" t="s">
        <v>1944</v>
      </c>
      <c r="D2729" s="868"/>
      <c r="E2729" s="57">
        <v>1</v>
      </c>
      <c r="F2729" s="58"/>
      <c r="G2729" s="59"/>
    </row>
    <row r="2730" spans="1:8" ht="15">
      <c r="A2730" s="55"/>
      <c r="B2730" s="56"/>
      <c r="C2730" s="867" t="s">
        <v>1945</v>
      </c>
      <c r="D2730" s="868"/>
      <c r="E2730" s="57">
        <v>1</v>
      </c>
      <c r="F2730" s="58"/>
      <c r="G2730" s="59"/>
      <c r="H2730" s="751"/>
    </row>
    <row r="2731" spans="1:53" ht="15">
      <c r="A2731" s="48">
        <v>358</v>
      </c>
      <c r="B2731" s="49" t="s">
        <v>2048</v>
      </c>
      <c r="C2731" s="50" t="s">
        <v>2049</v>
      </c>
      <c r="D2731" s="51" t="s">
        <v>549</v>
      </c>
      <c r="E2731" s="52">
        <v>2</v>
      </c>
      <c r="F2731" s="697">
        <v>0</v>
      </c>
      <c r="G2731" s="53">
        <f>E2731*F2731</f>
        <v>0</v>
      </c>
      <c r="AB2731" s="54">
        <v>3</v>
      </c>
      <c r="AC2731" s="54">
        <v>7</v>
      </c>
      <c r="BA2731" s="15">
        <v>0.00281</v>
      </c>
    </row>
    <row r="2732" spans="1:7" ht="15">
      <c r="A2732" s="55"/>
      <c r="B2732" s="56"/>
      <c r="C2732" s="867" t="s">
        <v>1245</v>
      </c>
      <c r="D2732" s="868"/>
      <c r="E2732" s="57">
        <v>0</v>
      </c>
      <c r="F2732" s="58"/>
      <c r="G2732" s="59"/>
    </row>
    <row r="2733" spans="1:7" ht="15">
      <c r="A2733" s="55"/>
      <c r="B2733" s="56"/>
      <c r="C2733" s="867" t="s">
        <v>1942</v>
      </c>
      <c r="D2733" s="868"/>
      <c r="E2733" s="57">
        <v>2</v>
      </c>
      <c r="F2733" s="58"/>
      <c r="G2733" s="59"/>
    </row>
    <row r="2734" spans="1:53" ht="15">
      <c r="A2734" s="48">
        <v>359</v>
      </c>
      <c r="B2734" s="49" t="s">
        <v>2050</v>
      </c>
      <c r="C2734" s="50" t="s">
        <v>2051</v>
      </c>
      <c r="D2734" s="51" t="s">
        <v>226</v>
      </c>
      <c r="E2734" s="52">
        <v>6.650191156</v>
      </c>
      <c r="F2734" s="697">
        <v>0</v>
      </c>
      <c r="G2734" s="53">
        <f>E2734*F2734</f>
        <v>0</v>
      </c>
      <c r="AB2734" s="54">
        <v>7</v>
      </c>
      <c r="AC2734" s="54">
        <v>1001</v>
      </c>
      <c r="BA2734" s="15">
        <v>0</v>
      </c>
    </row>
    <row r="2735" spans="1:7" ht="15">
      <c r="A2735" s="34"/>
      <c r="B2735" s="35" t="s">
        <v>19</v>
      </c>
      <c r="C2735" s="36" t="str">
        <f>CONCATENATE(B2364," ",C2364)</f>
        <v>766 Konstrukce truhlářské</v>
      </c>
      <c r="D2735" s="37"/>
      <c r="E2735" s="38"/>
      <c r="F2735" s="39"/>
      <c r="G2735" s="40">
        <f>SUM(G2364:G2734)</f>
        <v>0</v>
      </c>
    </row>
    <row r="2736" spans="1:7" ht="15">
      <c r="A2736" s="41" t="s">
        <v>21</v>
      </c>
      <c r="B2736" s="42" t="s">
        <v>2052</v>
      </c>
      <c r="C2736" s="43" t="s">
        <v>2053</v>
      </c>
      <c r="D2736" s="44"/>
      <c r="E2736" s="45"/>
      <c r="F2736" s="45"/>
      <c r="G2736" s="46"/>
    </row>
    <row r="2737" spans="1:53" ht="22.5">
      <c r="A2737" s="48">
        <v>360</v>
      </c>
      <c r="B2737" s="49" t="s">
        <v>2054</v>
      </c>
      <c r="C2737" s="50" t="s">
        <v>2055</v>
      </c>
      <c r="D2737" s="51" t="s">
        <v>694</v>
      </c>
      <c r="E2737" s="52">
        <v>974.92</v>
      </c>
      <c r="F2737" s="697">
        <v>0</v>
      </c>
      <c r="G2737" s="53">
        <f>E2737*F2737</f>
        <v>0</v>
      </c>
      <c r="AB2737" s="54">
        <v>1</v>
      </c>
      <c r="AC2737" s="54">
        <v>7</v>
      </c>
      <c r="BA2737" s="15">
        <v>4E-05</v>
      </c>
    </row>
    <row r="2738" spans="1:7" ht="15">
      <c r="A2738" s="55"/>
      <c r="B2738" s="56"/>
      <c r="C2738" s="867" t="s">
        <v>2056</v>
      </c>
      <c r="D2738" s="868"/>
      <c r="E2738" s="57">
        <v>0</v>
      </c>
      <c r="F2738" s="58"/>
      <c r="G2738" s="59"/>
    </row>
    <row r="2739" spans="1:7" ht="15">
      <c r="A2739" s="55"/>
      <c r="B2739" s="56"/>
      <c r="C2739" s="867" t="s">
        <v>2057</v>
      </c>
      <c r="D2739" s="868"/>
      <c r="E2739" s="57">
        <v>14.4</v>
      </c>
      <c r="F2739" s="58"/>
      <c r="G2739" s="59"/>
    </row>
    <row r="2740" spans="1:7" ht="15">
      <c r="A2740" s="55"/>
      <c r="B2740" s="56"/>
      <c r="C2740" s="867" t="s">
        <v>2058</v>
      </c>
      <c r="D2740" s="868"/>
      <c r="E2740" s="57">
        <v>19.06</v>
      </c>
      <c r="F2740" s="58"/>
      <c r="G2740" s="59"/>
    </row>
    <row r="2741" spans="1:7" ht="15">
      <c r="A2741" s="55"/>
      <c r="B2741" s="56"/>
      <c r="C2741" s="867" t="s">
        <v>2059</v>
      </c>
      <c r="D2741" s="868"/>
      <c r="E2741" s="57">
        <v>6.19</v>
      </c>
      <c r="F2741" s="58"/>
      <c r="G2741" s="59"/>
    </row>
    <row r="2742" spans="1:7" ht="15">
      <c r="A2742" s="55"/>
      <c r="B2742" s="56"/>
      <c r="C2742" s="867" t="s">
        <v>2060</v>
      </c>
      <c r="D2742" s="868"/>
      <c r="E2742" s="57">
        <v>23.9</v>
      </c>
      <c r="F2742" s="58"/>
      <c r="G2742" s="59"/>
    </row>
    <row r="2743" spans="1:7" ht="15">
      <c r="A2743" s="55"/>
      <c r="B2743" s="56"/>
      <c r="C2743" s="867" t="s">
        <v>2061</v>
      </c>
      <c r="D2743" s="868"/>
      <c r="E2743" s="57">
        <v>20.84</v>
      </c>
      <c r="F2743" s="58"/>
      <c r="G2743" s="59"/>
    </row>
    <row r="2744" spans="1:7" ht="15">
      <c r="A2744" s="55"/>
      <c r="B2744" s="56"/>
      <c r="C2744" s="867" t="s">
        <v>2062</v>
      </c>
      <c r="D2744" s="868"/>
      <c r="E2744" s="57">
        <v>22.66</v>
      </c>
      <c r="F2744" s="58"/>
      <c r="G2744" s="59"/>
    </row>
    <row r="2745" spans="1:7" ht="15">
      <c r="A2745" s="55"/>
      <c r="B2745" s="56"/>
      <c r="C2745" s="867" t="s">
        <v>2063</v>
      </c>
      <c r="D2745" s="868"/>
      <c r="E2745" s="57">
        <v>205.98</v>
      </c>
      <c r="F2745" s="58"/>
      <c r="G2745" s="59"/>
    </row>
    <row r="2746" spans="1:7" ht="15">
      <c r="A2746" s="55"/>
      <c r="B2746" s="56"/>
      <c r="C2746" s="867" t="s">
        <v>2064</v>
      </c>
      <c r="D2746" s="868"/>
      <c r="E2746" s="57">
        <v>213.96</v>
      </c>
      <c r="F2746" s="58"/>
      <c r="G2746" s="59"/>
    </row>
    <row r="2747" spans="1:7" ht="15">
      <c r="A2747" s="55"/>
      <c r="B2747" s="56"/>
      <c r="C2747" s="867" t="s">
        <v>2065</v>
      </c>
      <c r="D2747" s="868"/>
      <c r="E2747" s="57">
        <v>30.46</v>
      </c>
      <c r="F2747" s="58"/>
      <c r="G2747" s="59"/>
    </row>
    <row r="2748" spans="1:7" ht="15">
      <c r="A2748" s="55"/>
      <c r="B2748" s="56"/>
      <c r="C2748" s="867" t="s">
        <v>2066</v>
      </c>
      <c r="D2748" s="868"/>
      <c r="E2748" s="57">
        <v>7.86</v>
      </c>
      <c r="F2748" s="58"/>
      <c r="G2748" s="59"/>
    </row>
    <row r="2749" spans="1:7" ht="15">
      <c r="A2749" s="55"/>
      <c r="B2749" s="56"/>
      <c r="C2749" s="867" t="s">
        <v>2067</v>
      </c>
      <c r="D2749" s="868"/>
      <c r="E2749" s="57">
        <v>8.12</v>
      </c>
      <c r="F2749" s="58"/>
      <c r="G2749" s="59"/>
    </row>
    <row r="2750" spans="1:7" ht="15">
      <c r="A2750" s="55"/>
      <c r="B2750" s="56"/>
      <c r="C2750" s="867" t="s">
        <v>2068</v>
      </c>
      <c r="D2750" s="868"/>
      <c r="E2750" s="57">
        <v>9.68</v>
      </c>
      <c r="F2750" s="58"/>
      <c r="G2750" s="59"/>
    </row>
    <row r="2751" spans="1:7" ht="15">
      <c r="A2751" s="55"/>
      <c r="B2751" s="56"/>
      <c r="C2751" s="867" t="s">
        <v>2069</v>
      </c>
      <c r="D2751" s="868"/>
      <c r="E2751" s="57">
        <v>138.08</v>
      </c>
      <c r="F2751" s="58"/>
      <c r="G2751" s="59"/>
    </row>
    <row r="2752" spans="1:7" ht="15">
      <c r="A2752" s="55"/>
      <c r="B2752" s="56"/>
      <c r="C2752" s="867" t="s">
        <v>2070</v>
      </c>
      <c r="D2752" s="868"/>
      <c r="E2752" s="57">
        <v>30.98</v>
      </c>
      <c r="F2752" s="58"/>
      <c r="G2752" s="59"/>
    </row>
    <row r="2753" spans="1:7" ht="15">
      <c r="A2753" s="55"/>
      <c r="B2753" s="56"/>
      <c r="C2753" s="867" t="s">
        <v>2071</v>
      </c>
      <c r="D2753" s="868"/>
      <c r="E2753" s="57">
        <v>47.97</v>
      </c>
      <c r="F2753" s="58"/>
      <c r="G2753" s="59"/>
    </row>
    <row r="2754" spans="1:7" ht="15">
      <c r="A2754" s="55"/>
      <c r="B2754" s="56"/>
      <c r="C2754" s="867" t="s">
        <v>2072</v>
      </c>
      <c r="D2754" s="868"/>
      <c r="E2754" s="57">
        <v>10.56</v>
      </c>
      <c r="F2754" s="58"/>
      <c r="G2754" s="59"/>
    </row>
    <row r="2755" spans="1:7" ht="15">
      <c r="A2755" s="55"/>
      <c r="B2755" s="56"/>
      <c r="C2755" s="867" t="s">
        <v>2073</v>
      </c>
      <c r="D2755" s="868"/>
      <c r="E2755" s="57">
        <v>164.22</v>
      </c>
      <c r="F2755" s="58"/>
      <c r="G2755" s="59"/>
    </row>
    <row r="2756" spans="1:53" ht="15">
      <c r="A2756" s="48">
        <v>361</v>
      </c>
      <c r="B2756" s="49" t="s">
        <v>2074</v>
      </c>
      <c r="C2756" s="50" t="s">
        <v>2075</v>
      </c>
      <c r="D2756" s="51" t="s">
        <v>206</v>
      </c>
      <c r="E2756" s="52">
        <v>316.3318</v>
      </c>
      <c r="F2756" s="697">
        <v>0</v>
      </c>
      <c r="G2756" s="53">
        <f>E2756*F2756</f>
        <v>0</v>
      </c>
      <c r="AB2756" s="54">
        <v>1</v>
      </c>
      <c r="AC2756" s="54">
        <v>7</v>
      </c>
      <c r="BA2756" s="15">
        <v>3E-05</v>
      </c>
    </row>
    <row r="2757" spans="1:7" ht="15">
      <c r="A2757" s="55"/>
      <c r="B2757" s="56"/>
      <c r="C2757" s="867" t="s">
        <v>2056</v>
      </c>
      <c r="D2757" s="868"/>
      <c r="E2757" s="57">
        <v>0</v>
      </c>
      <c r="F2757" s="58"/>
      <c r="G2757" s="59"/>
    </row>
    <row r="2758" spans="1:7" ht="15">
      <c r="A2758" s="55"/>
      <c r="B2758" s="56"/>
      <c r="C2758" s="867" t="s">
        <v>2076</v>
      </c>
      <c r="D2758" s="868"/>
      <c r="E2758" s="57">
        <v>26.962</v>
      </c>
      <c r="F2758" s="58"/>
      <c r="G2758" s="59"/>
    </row>
    <row r="2759" spans="1:7" ht="15">
      <c r="A2759" s="55"/>
      <c r="B2759" s="56"/>
      <c r="C2759" s="867" t="s">
        <v>2077</v>
      </c>
      <c r="D2759" s="868"/>
      <c r="E2759" s="57">
        <v>289.3698</v>
      </c>
      <c r="F2759" s="58"/>
      <c r="G2759" s="59"/>
    </row>
    <row r="2760" spans="1:53" ht="15">
      <c r="A2760" s="48">
        <v>362</v>
      </c>
      <c r="B2760" s="49" t="s">
        <v>2078</v>
      </c>
      <c r="C2760" s="50" t="s">
        <v>2079</v>
      </c>
      <c r="D2760" s="51" t="s">
        <v>206</v>
      </c>
      <c r="E2760" s="52">
        <v>27.78</v>
      </c>
      <c r="F2760" s="697">
        <v>0</v>
      </c>
      <c r="G2760" s="53">
        <f>E2760*F2760</f>
        <v>0</v>
      </c>
      <c r="AB2760" s="54">
        <v>1</v>
      </c>
      <c r="AC2760" s="54">
        <v>7</v>
      </c>
      <c r="BA2760" s="15">
        <v>0.00011</v>
      </c>
    </row>
    <row r="2761" spans="1:7" ht="15">
      <c r="A2761" s="55"/>
      <c r="B2761" s="56"/>
      <c r="C2761" s="867" t="s">
        <v>2056</v>
      </c>
      <c r="D2761" s="868"/>
      <c r="E2761" s="57">
        <v>0</v>
      </c>
      <c r="F2761" s="58"/>
      <c r="G2761" s="59"/>
    </row>
    <row r="2762" spans="1:7" ht="15">
      <c r="A2762" s="55"/>
      <c r="B2762" s="56"/>
      <c r="C2762" s="867" t="s">
        <v>2080</v>
      </c>
      <c r="D2762" s="868"/>
      <c r="E2762" s="57">
        <v>27.78</v>
      </c>
      <c r="F2762" s="58"/>
      <c r="G2762" s="59"/>
    </row>
    <row r="2763" spans="1:53" ht="15">
      <c r="A2763" s="48">
        <v>363</v>
      </c>
      <c r="B2763" s="49" t="s">
        <v>2081</v>
      </c>
      <c r="C2763" s="50" t="s">
        <v>2082</v>
      </c>
      <c r="D2763" s="51" t="s">
        <v>694</v>
      </c>
      <c r="E2763" s="52">
        <v>28.37</v>
      </c>
      <c r="F2763" s="697">
        <v>0</v>
      </c>
      <c r="G2763" s="53">
        <f>E2763*F2763</f>
        <v>0</v>
      </c>
      <c r="AB2763" s="54">
        <v>1</v>
      </c>
      <c r="AC2763" s="54">
        <v>7</v>
      </c>
      <c r="BA2763" s="15">
        <v>0.00019</v>
      </c>
    </row>
    <row r="2764" spans="1:7" ht="15">
      <c r="A2764" s="55"/>
      <c r="B2764" s="56"/>
      <c r="C2764" s="867" t="s">
        <v>2056</v>
      </c>
      <c r="D2764" s="868"/>
      <c r="E2764" s="57">
        <v>0</v>
      </c>
      <c r="F2764" s="58"/>
      <c r="G2764" s="59"/>
    </row>
    <row r="2765" spans="1:7" ht="15">
      <c r="A2765" s="55"/>
      <c r="B2765" s="56"/>
      <c r="C2765" s="867" t="s">
        <v>2083</v>
      </c>
      <c r="D2765" s="868"/>
      <c r="E2765" s="57">
        <v>4.33</v>
      </c>
      <c r="F2765" s="58"/>
      <c r="G2765" s="59"/>
    </row>
    <row r="2766" spans="1:8" ht="15">
      <c r="A2766" s="55"/>
      <c r="B2766" s="56"/>
      <c r="C2766" s="867" t="s">
        <v>2084</v>
      </c>
      <c r="D2766" s="868"/>
      <c r="E2766" s="57">
        <v>24.044</v>
      </c>
      <c r="F2766" s="58"/>
      <c r="G2766" s="59"/>
      <c r="H2766" s="751"/>
    </row>
    <row r="2767" spans="1:53" ht="15">
      <c r="A2767" s="48">
        <v>364</v>
      </c>
      <c r="B2767" s="49" t="s">
        <v>2085</v>
      </c>
      <c r="C2767" s="50" t="s">
        <v>2086</v>
      </c>
      <c r="D2767" s="51" t="s">
        <v>1645</v>
      </c>
      <c r="E2767" s="52">
        <v>299.9</v>
      </c>
      <c r="F2767" s="697">
        <v>0</v>
      </c>
      <c r="G2767" s="53">
        <f>E2767*F2767</f>
        <v>0</v>
      </c>
      <c r="AB2767" s="54">
        <v>1</v>
      </c>
      <c r="AC2767" s="54">
        <v>7</v>
      </c>
      <c r="BA2767" s="15">
        <v>6E-05</v>
      </c>
    </row>
    <row r="2768" spans="1:7" ht="15">
      <c r="A2768" s="55"/>
      <c r="B2768" s="56"/>
      <c r="C2768" s="867" t="s">
        <v>2056</v>
      </c>
      <c r="D2768" s="868"/>
      <c r="E2768" s="57">
        <v>0</v>
      </c>
      <c r="F2768" s="58"/>
      <c r="G2768" s="59"/>
    </row>
    <row r="2769" spans="1:7" ht="15">
      <c r="A2769" s="55"/>
      <c r="B2769" s="56"/>
      <c r="C2769" s="867" t="s">
        <v>2087</v>
      </c>
      <c r="D2769" s="868"/>
      <c r="E2769" s="57">
        <v>207.2</v>
      </c>
      <c r="F2769" s="58"/>
      <c r="G2769" s="59"/>
    </row>
    <row r="2770" spans="1:7" ht="15">
      <c r="A2770" s="55"/>
      <c r="B2770" s="56"/>
      <c r="C2770" s="867" t="s">
        <v>2088</v>
      </c>
      <c r="D2770" s="868"/>
      <c r="E2770" s="57">
        <v>92.7</v>
      </c>
      <c r="F2770" s="58"/>
      <c r="G2770" s="59"/>
    </row>
    <row r="2771" spans="1:53" ht="15">
      <c r="A2771" s="48">
        <v>365</v>
      </c>
      <c r="B2771" s="49" t="s">
        <v>2089</v>
      </c>
      <c r="C2771" s="50" t="s">
        <v>2090</v>
      </c>
      <c r="D2771" s="51" t="s">
        <v>694</v>
      </c>
      <c r="E2771" s="52">
        <v>15.75</v>
      </c>
      <c r="F2771" s="697">
        <v>0</v>
      </c>
      <c r="G2771" s="53">
        <f>E2771*F2771</f>
        <v>0</v>
      </c>
      <c r="AB2771" s="54">
        <v>1</v>
      </c>
      <c r="AC2771" s="54">
        <v>7</v>
      </c>
      <c r="BA2771" s="15">
        <v>0</v>
      </c>
    </row>
    <row r="2772" spans="1:7" ht="15">
      <c r="A2772" s="55"/>
      <c r="B2772" s="56"/>
      <c r="C2772" s="867" t="s">
        <v>2056</v>
      </c>
      <c r="D2772" s="868"/>
      <c r="E2772" s="57">
        <v>0</v>
      </c>
      <c r="F2772" s="58"/>
      <c r="G2772" s="59"/>
    </row>
    <row r="2773" spans="1:7" ht="15">
      <c r="A2773" s="55"/>
      <c r="B2773" s="56"/>
      <c r="C2773" s="867" t="s">
        <v>5478</v>
      </c>
      <c r="D2773" s="868"/>
      <c r="E2773" s="57">
        <v>25.78</v>
      </c>
      <c r="F2773" s="58"/>
      <c r="G2773" s="59"/>
    </row>
    <row r="2774" spans="1:53" ht="15">
      <c r="A2774" s="48">
        <v>366</v>
      </c>
      <c r="B2774" s="49" t="s">
        <v>2091</v>
      </c>
      <c r="C2774" s="50" t="s">
        <v>2092</v>
      </c>
      <c r="D2774" s="51" t="s">
        <v>694</v>
      </c>
      <c r="E2774" s="52">
        <v>2.62</v>
      </c>
      <c r="F2774" s="697">
        <v>0</v>
      </c>
      <c r="G2774" s="53">
        <f>E2774*F2774</f>
        <v>0</v>
      </c>
      <c r="AB2774" s="54">
        <v>1</v>
      </c>
      <c r="AC2774" s="54">
        <v>7</v>
      </c>
      <c r="BA2774" s="15">
        <v>6E-05</v>
      </c>
    </row>
    <row r="2775" spans="1:7" ht="15">
      <c r="A2775" s="55"/>
      <c r="B2775" s="56"/>
      <c r="C2775" s="867" t="s">
        <v>2056</v>
      </c>
      <c r="D2775" s="868"/>
      <c r="E2775" s="57">
        <v>0</v>
      </c>
      <c r="F2775" s="58"/>
      <c r="G2775" s="59"/>
    </row>
    <row r="2776" spans="1:7" ht="15">
      <c r="A2776" s="55"/>
      <c r="B2776" s="56"/>
      <c r="C2776" s="867" t="s">
        <v>2093</v>
      </c>
      <c r="D2776" s="868"/>
      <c r="E2776" s="57">
        <v>1.68</v>
      </c>
      <c r="F2776" s="58"/>
      <c r="G2776" s="59"/>
    </row>
    <row r="2777" spans="1:7" ht="15">
      <c r="A2777" s="55"/>
      <c r="B2777" s="56"/>
      <c r="C2777" s="867" t="s">
        <v>2094</v>
      </c>
      <c r="D2777" s="868"/>
      <c r="E2777" s="57">
        <v>0.94</v>
      </c>
      <c r="F2777" s="58"/>
      <c r="G2777" s="59"/>
    </row>
    <row r="2778" spans="1:53" ht="15">
      <c r="A2778" s="48">
        <v>367</v>
      </c>
      <c r="B2778" s="49" t="s">
        <v>2095</v>
      </c>
      <c r="C2778" s="50" t="s">
        <v>2096</v>
      </c>
      <c r="D2778" s="51" t="s">
        <v>694</v>
      </c>
      <c r="E2778" s="52">
        <v>16.76</v>
      </c>
      <c r="F2778" s="697">
        <v>0</v>
      </c>
      <c r="G2778" s="53">
        <f>E2778*F2778</f>
        <v>0</v>
      </c>
      <c r="AB2778" s="54">
        <v>1</v>
      </c>
      <c r="AC2778" s="54">
        <v>7</v>
      </c>
      <c r="BA2778" s="15">
        <v>6E-05</v>
      </c>
    </row>
    <row r="2779" spans="1:7" ht="15">
      <c r="A2779" s="55"/>
      <c r="B2779" s="56"/>
      <c r="C2779" s="867" t="s">
        <v>2056</v>
      </c>
      <c r="D2779" s="868"/>
      <c r="E2779" s="57">
        <v>0</v>
      </c>
      <c r="F2779" s="58"/>
      <c r="G2779" s="59"/>
    </row>
    <row r="2780" spans="1:7" ht="15">
      <c r="A2780" s="55"/>
      <c r="B2780" s="56"/>
      <c r="C2780" s="867" t="s">
        <v>5479</v>
      </c>
      <c r="D2780" s="868"/>
      <c r="E2780" s="57">
        <v>3.67</v>
      </c>
      <c r="F2780" s="58"/>
      <c r="G2780" s="59"/>
    </row>
    <row r="2781" spans="1:8" ht="15">
      <c r="A2781" s="55"/>
      <c r="B2781" s="56"/>
      <c r="C2781" s="867" t="s">
        <v>2097</v>
      </c>
      <c r="D2781" s="868"/>
      <c r="E2781" s="57">
        <v>13.09</v>
      </c>
      <c r="F2781" s="58"/>
      <c r="G2781" s="59"/>
      <c r="H2781" s="751"/>
    </row>
    <row r="2782" spans="1:53" ht="15">
      <c r="A2782" s="48">
        <v>368</v>
      </c>
      <c r="B2782" s="49" t="s">
        <v>2098</v>
      </c>
      <c r="C2782" s="50" t="s">
        <v>2099</v>
      </c>
      <c r="D2782" s="51" t="s">
        <v>206</v>
      </c>
      <c r="E2782" s="52">
        <v>1154.671</v>
      </c>
      <c r="F2782" s="697">
        <v>0</v>
      </c>
      <c r="G2782" s="53">
        <f>E2782*F2782</f>
        <v>0</v>
      </c>
      <c r="AB2782" s="54">
        <v>1</v>
      </c>
      <c r="AC2782" s="54">
        <v>7</v>
      </c>
      <c r="BA2782" s="15">
        <v>0.00071</v>
      </c>
    </row>
    <row r="2783" spans="1:7" ht="15">
      <c r="A2783" s="55"/>
      <c r="B2783" s="56"/>
      <c r="C2783" s="867" t="s">
        <v>2100</v>
      </c>
      <c r="D2783" s="868"/>
      <c r="E2783" s="57">
        <v>0</v>
      </c>
      <c r="F2783" s="58"/>
      <c r="G2783" s="59"/>
    </row>
    <row r="2784" spans="1:7" ht="15">
      <c r="A2784" s="55"/>
      <c r="B2784" s="56"/>
      <c r="C2784" s="867" t="s">
        <v>2101</v>
      </c>
      <c r="D2784" s="868"/>
      <c r="E2784" s="57">
        <v>433.0425</v>
      </c>
      <c r="F2784" s="58"/>
      <c r="G2784" s="59"/>
    </row>
    <row r="2785" spans="1:7" ht="15">
      <c r="A2785" s="55"/>
      <c r="B2785" s="56"/>
      <c r="C2785" s="867" t="s">
        <v>2102</v>
      </c>
      <c r="D2785" s="868"/>
      <c r="E2785" s="57">
        <v>721.6285</v>
      </c>
      <c r="F2785" s="58"/>
      <c r="G2785" s="59"/>
    </row>
    <row r="2786" spans="1:53" ht="15">
      <c r="A2786" s="48">
        <v>369</v>
      </c>
      <c r="B2786" s="49" t="s">
        <v>2103</v>
      </c>
      <c r="C2786" s="50" t="s">
        <v>2104</v>
      </c>
      <c r="D2786" s="51" t="s">
        <v>1645</v>
      </c>
      <c r="E2786" s="52">
        <v>185.1</v>
      </c>
      <c r="F2786" s="697">
        <v>0</v>
      </c>
      <c r="G2786" s="53">
        <f>E2786*F2786</f>
        <v>0</v>
      </c>
      <c r="AB2786" s="54">
        <v>1</v>
      </c>
      <c r="AC2786" s="54">
        <v>7</v>
      </c>
      <c r="BA2786" s="15">
        <v>6E-05</v>
      </c>
    </row>
    <row r="2787" spans="1:7" ht="15">
      <c r="A2787" s="55"/>
      <c r="B2787" s="56"/>
      <c r="C2787" s="867" t="s">
        <v>2056</v>
      </c>
      <c r="D2787" s="868"/>
      <c r="E2787" s="57">
        <v>0</v>
      </c>
      <c r="F2787" s="58"/>
      <c r="G2787" s="59"/>
    </row>
    <row r="2788" spans="1:7" ht="15">
      <c r="A2788" s="55"/>
      <c r="B2788" s="56"/>
      <c r="C2788" s="867" t="s">
        <v>2105</v>
      </c>
      <c r="D2788" s="868"/>
      <c r="E2788" s="57">
        <v>115.5</v>
      </c>
      <c r="F2788" s="58"/>
      <c r="G2788" s="59"/>
    </row>
    <row r="2789" spans="1:7" ht="15">
      <c r="A2789" s="55"/>
      <c r="B2789" s="56"/>
      <c r="C2789" s="867" t="s">
        <v>2106</v>
      </c>
      <c r="D2789" s="868"/>
      <c r="E2789" s="57">
        <v>69.6</v>
      </c>
      <c r="F2789" s="58"/>
      <c r="G2789" s="59"/>
    </row>
    <row r="2790" spans="1:53" ht="15">
      <c r="A2790" s="48">
        <v>370</v>
      </c>
      <c r="B2790" s="49" t="s">
        <v>2107</v>
      </c>
      <c r="C2790" s="50" t="s">
        <v>2108</v>
      </c>
      <c r="D2790" s="51" t="s">
        <v>549</v>
      </c>
      <c r="E2790" s="775">
        <v>15</v>
      </c>
      <c r="F2790" s="697">
        <v>0</v>
      </c>
      <c r="G2790" s="53">
        <f>E2790*F2790</f>
        <v>0</v>
      </c>
      <c r="I2790" s="751"/>
      <c r="AB2790" s="54">
        <v>1</v>
      </c>
      <c r="AC2790" s="54">
        <v>7</v>
      </c>
      <c r="BA2790" s="15">
        <v>0.0013</v>
      </c>
    </row>
    <row r="2791" spans="1:7" ht="15">
      <c r="A2791" s="55"/>
      <c r="B2791" s="56"/>
      <c r="C2791" s="867" t="s">
        <v>2056</v>
      </c>
      <c r="D2791" s="868"/>
      <c r="E2791" s="57">
        <v>0</v>
      </c>
      <c r="F2791" s="58"/>
      <c r="G2791" s="59"/>
    </row>
    <row r="2792" spans="1:7" ht="15">
      <c r="A2792" s="55"/>
      <c r="B2792" s="56"/>
      <c r="C2792" s="867" t="s">
        <v>2109</v>
      </c>
      <c r="D2792" s="868"/>
      <c r="E2792" s="57">
        <v>4</v>
      </c>
      <c r="F2792" s="58"/>
      <c r="G2792" s="59"/>
    </row>
    <row r="2793" spans="1:7" ht="15">
      <c r="A2793" s="55"/>
      <c r="B2793" s="56"/>
      <c r="C2793" s="867" t="s">
        <v>2110</v>
      </c>
      <c r="D2793" s="868"/>
      <c r="E2793" s="57">
        <v>1</v>
      </c>
      <c r="F2793" s="58"/>
      <c r="G2793" s="59"/>
    </row>
    <row r="2794" spans="1:7" ht="15">
      <c r="A2794" s="55"/>
      <c r="B2794" s="56"/>
      <c r="C2794" s="867" t="s">
        <v>2111</v>
      </c>
      <c r="D2794" s="868"/>
      <c r="E2794" s="57">
        <v>1</v>
      </c>
      <c r="F2794" s="58"/>
      <c r="G2794" s="59"/>
    </row>
    <row r="2795" spans="1:7" ht="15">
      <c r="A2795" s="55"/>
      <c r="B2795" s="56"/>
      <c r="C2795" s="867" t="s">
        <v>2112</v>
      </c>
      <c r="D2795" s="868"/>
      <c r="E2795" s="57">
        <v>1</v>
      </c>
      <c r="F2795" s="58"/>
      <c r="G2795" s="59"/>
    </row>
    <row r="2796" spans="1:7" ht="15">
      <c r="A2796" s="55"/>
      <c r="B2796" s="56"/>
      <c r="C2796" s="865" t="s">
        <v>5771</v>
      </c>
      <c r="D2796" s="866"/>
      <c r="E2796" s="790">
        <v>1</v>
      </c>
      <c r="F2796" s="58"/>
      <c r="G2796" s="59"/>
    </row>
    <row r="2797" spans="1:7" ht="15">
      <c r="A2797" s="55"/>
      <c r="B2797" s="56"/>
      <c r="C2797" s="865" t="s">
        <v>5772</v>
      </c>
      <c r="D2797" s="866"/>
      <c r="E2797" s="790">
        <v>1</v>
      </c>
      <c r="F2797" s="58"/>
      <c r="G2797" s="59"/>
    </row>
    <row r="2798" spans="1:7" ht="15">
      <c r="A2798" s="55"/>
      <c r="B2798" s="56"/>
      <c r="C2798" s="867" t="s">
        <v>2113</v>
      </c>
      <c r="D2798" s="868"/>
      <c r="E2798" s="57">
        <v>1</v>
      </c>
      <c r="F2798" s="58"/>
      <c r="G2798" s="59"/>
    </row>
    <row r="2799" spans="1:7" ht="15">
      <c r="A2799" s="55"/>
      <c r="B2799" s="56"/>
      <c r="C2799" s="867" t="s">
        <v>2114</v>
      </c>
      <c r="D2799" s="868"/>
      <c r="E2799" s="57">
        <v>1</v>
      </c>
      <c r="F2799" s="58"/>
      <c r="G2799" s="59"/>
    </row>
    <row r="2800" spans="1:7" ht="15">
      <c r="A2800" s="55"/>
      <c r="B2800" s="56"/>
      <c r="C2800" s="867" t="s">
        <v>2115</v>
      </c>
      <c r="D2800" s="868"/>
      <c r="E2800" s="57">
        <v>1</v>
      </c>
      <c r="F2800" s="58"/>
      <c r="G2800" s="59"/>
    </row>
    <row r="2801" spans="1:7" ht="15">
      <c r="A2801" s="55"/>
      <c r="B2801" s="56"/>
      <c r="C2801" s="867" t="s">
        <v>2116</v>
      </c>
      <c r="D2801" s="868"/>
      <c r="E2801" s="57">
        <v>2</v>
      </c>
      <c r="F2801" s="58"/>
      <c r="G2801" s="59"/>
    </row>
    <row r="2802" spans="1:7" ht="15">
      <c r="A2802" s="55"/>
      <c r="B2802" s="56"/>
      <c r="C2802" s="867" t="s">
        <v>2117</v>
      </c>
      <c r="D2802" s="868"/>
      <c r="E2802" s="57">
        <v>1</v>
      </c>
      <c r="F2802" s="58"/>
      <c r="G2802" s="59"/>
    </row>
    <row r="2803" spans="1:53" ht="15">
      <c r="A2803" s="48">
        <v>371</v>
      </c>
      <c r="B2803" s="49" t="s">
        <v>2118</v>
      </c>
      <c r="C2803" s="50" t="s">
        <v>2119</v>
      </c>
      <c r="D2803" s="51" t="s">
        <v>549</v>
      </c>
      <c r="E2803" s="52">
        <v>12</v>
      </c>
      <c r="F2803" s="697">
        <v>0</v>
      </c>
      <c r="G2803" s="53">
        <f>E2803*F2803</f>
        <v>0</v>
      </c>
      <c r="AB2803" s="54">
        <v>1</v>
      </c>
      <c r="AC2803" s="54">
        <v>0</v>
      </c>
      <c r="BA2803" s="15">
        <v>0.0013</v>
      </c>
    </row>
    <row r="2804" spans="1:7" ht="15">
      <c r="A2804" s="55"/>
      <c r="B2804" s="56"/>
      <c r="C2804" s="867" t="s">
        <v>2056</v>
      </c>
      <c r="D2804" s="868"/>
      <c r="E2804" s="57">
        <v>0</v>
      </c>
      <c r="F2804" s="58"/>
      <c r="G2804" s="59"/>
    </row>
    <row r="2805" spans="1:7" ht="15">
      <c r="A2805" s="55"/>
      <c r="B2805" s="56"/>
      <c r="C2805" s="867" t="s">
        <v>2120</v>
      </c>
      <c r="D2805" s="868"/>
      <c r="E2805" s="57">
        <v>1</v>
      </c>
      <c r="F2805" s="58"/>
      <c r="G2805" s="59"/>
    </row>
    <row r="2806" spans="1:7" ht="15">
      <c r="A2806" s="55"/>
      <c r="B2806" s="56"/>
      <c r="C2806" s="867" t="s">
        <v>2121</v>
      </c>
      <c r="D2806" s="868"/>
      <c r="E2806" s="57">
        <v>1</v>
      </c>
      <c r="F2806" s="58"/>
      <c r="G2806" s="59"/>
    </row>
    <row r="2807" spans="1:7" ht="15">
      <c r="A2807" s="55"/>
      <c r="B2807" s="56"/>
      <c r="C2807" s="867" t="s">
        <v>2122</v>
      </c>
      <c r="D2807" s="868"/>
      <c r="E2807" s="57">
        <v>9</v>
      </c>
      <c r="F2807" s="58"/>
      <c r="G2807" s="59"/>
    </row>
    <row r="2808" spans="1:7" ht="15">
      <c r="A2808" s="55"/>
      <c r="B2808" s="56"/>
      <c r="C2808" s="867" t="s">
        <v>2123</v>
      </c>
      <c r="D2808" s="868"/>
      <c r="E2808" s="57">
        <v>1</v>
      </c>
      <c r="F2808" s="58"/>
      <c r="G2808" s="59"/>
    </row>
    <row r="2809" spans="1:53" ht="15">
      <c r="A2809" s="48">
        <v>372</v>
      </c>
      <c r="B2809" s="49" t="s">
        <v>2124</v>
      </c>
      <c r="C2809" s="50" t="s">
        <v>2125</v>
      </c>
      <c r="D2809" s="51" t="s">
        <v>206</v>
      </c>
      <c r="E2809" s="775">
        <v>287.87</v>
      </c>
      <c r="F2809" s="697">
        <v>0</v>
      </c>
      <c r="G2809" s="53">
        <f>E2809*F2809</f>
        <v>0</v>
      </c>
      <c r="I2809" s="751"/>
      <c r="AB2809" s="54">
        <v>1</v>
      </c>
      <c r="AC2809" s="54">
        <v>7</v>
      </c>
      <c r="BA2809" s="15">
        <v>0</v>
      </c>
    </row>
    <row r="2810" spans="1:7" ht="15">
      <c r="A2810" s="55"/>
      <c r="B2810" s="56"/>
      <c r="C2810" s="867" t="s">
        <v>2056</v>
      </c>
      <c r="D2810" s="868"/>
      <c r="E2810" s="57">
        <v>0</v>
      </c>
      <c r="F2810" s="58"/>
      <c r="G2810" s="59"/>
    </row>
    <row r="2811" spans="1:7" ht="15">
      <c r="A2811" s="55"/>
      <c r="B2811" s="56"/>
      <c r="C2811" s="867" t="s">
        <v>2126</v>
      </c>
      <c r="D2811" s="868"/>
      <c r="E2811" s="57">
        <v>2.75</v>
      </c>
      <c r="F2811" s="58"/>
      <c r="G2811" s="59"/>
    </row>
    <row r="2812" spans="1:7" ht="15">
      <c r="A2812" s="55"/>
      <c r="B2812" s="56"/>
      <c r="C2812" s="867" t="s">
        <v>2127</v>
      </c>
      <c r="D2812" s="868"/>
      <c r="E2812" s="57">
        <v>4.939</v>
      </c>
      <c r="F2812" s="58"/>
      <c r="G2812" s="59"/>
    </row>
    <row r="2813" spans="1:7" ht="15">
      <c r="A2813" s="55"/>
      <c r="B2813" s="56"/>
      <c r="C2813" s="867" t="s">
        <v>2128</v>
      </c>
      <c r="D2813" s="868"/>
      <c r="E2813" s="57">
        <v>6.27</v>
      </c>
      <c r="F2813" s="58"/>
      <c r="G2813" s="59"/>
    </row>
    <row r="2814" spans="1:7" ht="15">
      <c r="A2814" s="55"/>
      <c r="B2814" s="56"/>
      <c r="C2814" s="867" t="s">
        <v>2129</v>
      </c>
      <c r="D2814" s="868"/>
      <c r="E2814" s="57">
        <v>7.872</v>
      </c>
      <c r="F2814" s="58"/>
      <c r="G2814" s="59"/>
    </row>
    <row r="2815" spans="1:7" ht="15">
      <c r="A2815" s="55"/>
      <c r="B2815" s="56"/>
      <c r="C2815" s="865" t="s">
        <v>5792</v>
      </c>
      <c r="D2815" s="866"/>
      <c r="E2815" s="790">
        <v>56.4</v>
      </c>
      <c r="F2815" s="58"/>
      <c r="G2815" s="59"/>
    </row>
    <row r="2816" spans="1:7" ht="15">
      <c r="A2816" s="55"/>
      <c r="B2816" s="56"/>
      <c r="C2816" s="865" t="s">
        <v>5793</v>
      </c>
      <c r="D2816" s="866"/>
      <c r="E2816" s="790">
        <v>28.03</v>
      </c>
      <c r="F2816" s="58"/>
      <c r="G2816" s="59"/>
    </row>
    <row r="2817" spans="1:7" ht="15">
      <c r="A2817" s="55"/>
      <c r="B2817" s="56"/>
      <c r="C2817" s="867" t="s">
        <v>2131</v>
      </c>
      <c r="D2817" s="868"/>
      <c r="E2817" s="57">
        <v>23.355</v>
      </c>
      <c r="F2817" s="58"/>
      <c r="G2817" s="59"/>
    </row>
    <row r="2818" spans="1:7" ht="15">
      <c r="A2818" s="55"/>
      <c r="B2818" s="56"/>
      <c r="C2818" s="867" t="s">
        <v>2132</v>
      </c>
      <c r="D2818" s="868"/>
      <c r="E2818" s="57">
        <v>3.6984</v>
      </c>
      <c r="F2818" s="58"/>
      <c r="G2818" s="59"/>
    </row>
    <row r="2819" spans="1:7" ht="15">
      <c r="A2819" s="55"/>
      <c r="B2819" s="56"/>
      <c r="C2819" s="867" t="s">
        <v>2133</v>
      </c>
      <c r="D2819" s="868"/>
      <c r="E2819" s="57">
        <v>4.7748</v>
      </c>
      <c r="F2819" s="58"/>
      <c r="G2819" s="59"/>
    </row>
    <row r="2820" spans="1:7" ht="15">
      <c r="A2820" s="55"/>
      <c r="B2820" s="56"/>
      <c r="C2820" s="867" t="s">
        <v>2134</v>
      </c>
      <c r="D2820" s="868"/>
      <c r="E2820" s="57">
        <v>123.956</v>
      </c>
      <c r="F2820" s="58"/>
      <c r="G2820" s="59"/>
    </row>
    <row r="2821" spans="1:7" ht="15">
      <c r="A2821" s="55"/>
      <c r="B2821" s="56"/>
      <c r="C2821" s="867" t="s">
        <v>2135</v>
      </c>
      <c r="D2821" s="868"/>
      <c r="E2821" s="57">
        <v>25.821</v>
      </c>
      <c r="F2821" s="58"/>
      <c r="G2821" s="59"/>
    </row>
    <row r="2822" spans="1:53" ht="15">
      <c r="A2822" s="48">
        <v>373</v>
      </c>
      <c r="B2822" s="49" t="s">
        <v>2136</v>
      </c>
      <c r="C2822" s="50" t="s">
        <v>2137</v>
      </c>
      <c r="D2822" s="51" t="s">
        <v>206</v>
      </c>
      <c r="E2822" s="52">
        <v>26.846</v>
      </c>
      <c r="F2822" s="697">
        <v>0</v>
      </c>
      <c r="G2822" s="53">
        <f>E2822*F2822</f>
        <v>0</v>
      </c>
      <c r="AB2822" s="54">
        <v>1</v>
      </c>
      <c r="AC2822" s="54">
        <v>7</v>
      </c>
      <c r="BA2822" s="15">
        <v>0</v>
      </c>
    </row>
    <row r="2823" spans="1:7" ht="15">
      <c r="A2823" s="55"/>
      <c r="B2823" s="56"/>
      <c r="C2823" s="867" t="s">
        <v>2056</v>
      </c>
      <c r="D2823" s="868"/>
      <c r="E2823" s="57">
        <v>0</v>
      </c>
      <c r="F2823" s="58"/>
      <c r="G2823" s="59"/>
    </row>
    <row r="2824" spans="1:7" ht="15">
      <c r="A2824" s="55"/>
      <c r="B2824" s="56"/>
      <c r="C2824" s="867" t="s">
        <v>2138</v>
      </c>
      <c r="D2824" s="868"/>
      <c r="E2824" s="57">
        <v>2.3205</v>
      </c>
      <c r="F2824" s="58"/>
      <c r="G2824" s="59"/>
    </row>
    <row r="2825" spans="1:7" ht="15">
      <c r="A2825" s="55"/>
      <c r="B2825" s="56"/>
      <c r="C2825" s="867" t="s">
        <v>2139</v>
      </c>
      <c r="D2825" s="868"/>
      <c r="E2825" s="57">
        <v>2.831</v>
      </c>
      <c r="F2825" s="58"/>
      <c r="G2825" s="59"/>
    </row>
    <row r="2826" spans="1:7" ht="15">
      <c r="A2826" s="55"/>
      <c r="B2826" s="56"/>
      <c r="C2826" s="867" t="s">
        <v>2140</v>
      </c>
      <c r="D2826" s="868"/>
      <c r="E2826" s="57">
        <v>15.6465</v>
      </c>
      <c r="F2826" s="58"/>
      <c r="G2826" s="59"/>
    </row>
    <row r="2827" spans="1:7" ht="15">
      <c r="A2827" s="55"/>
      <c r="B2827" s="56"/>
      <c r="C2827" s="867" t="s">
        <v>2141</v>
      </c>
      <c r="D2827" s="868"/>
      <c r="E2827" s="57">
        <v>6.048</v>
      </c>
      <c r="F2827" s="58"/>
      <c r="G2827" s="59"/>
    </row>
    <row r="2828" spans="1:53" ht="15">
      <c r="A2828" s="48">
        <v>374</v>
      </c>
      <c r="B2828" s="49" t="s">
        <v>2142</v>
      </c>
      <c r="C2828" s="50" t="s">
        <v>2143</v>
      </c>
      <c r="D2828" s="51" t="s">
        <v>549</v>
      </c>
      <c r="E2828" s="52">
        <v>1</v>
      </c>
      <c r="F2828" s="697">
        <v>0</v>
      </c>
      <c r="G2828" s="53">
        <f>E2828*F2828</f>
        <v>0</v>
      </c>
      <c r="AB2828" s="54">
        <v>1</v>
      </c>
      <c r="AC2828" s="54">
        <v>7</v>
      </c>
      <c r="BA2828" s="15">
        <v>0</v>
      </c>
    </row>
    <row r="2829" spans="1:7" ht="15">
      <c r="A2829" s="55"/>
      <c r="B2829" s="56"/>
      <c r="C2829" s="867" t="s">
        <v>2056</v>
      </c>
      <c r="D2829" s="868"/>
      <c r="E2829" s="57">
        <v>0</v>
      </c>
      <c r="F2829" s="58"/>
      <c r="G2829" s="59"/>
    </row>
    <row r="2830" spans="1:7" ht="15">
      <c r="A2830" s="55"/>
      <c r="B2830" s="56"/>
      <c r="C2830" s="867" t="s">
        <v>2112</v>
      </c>
      <c r="D2830" s="868"/>
      <c r="E2830" s="57">
        <v>1</v>
      </c>
      <c r="F2830" s="58"/>
      <c r="G2830" s="59"/>
    </row>
    <row r="2831" spans="1:53" ht="15">
      <c r="A2831" s="48">
        <v>375</v>
      </c>
      <c r="B2831" s="49" t="s">
        <v>2144</v>
      </c>
      <c r="C2831" s="50" t="s">
        <v>2145</v>
      </c>
      <c r="D2831" s="51" t="s">
        <v>549</v>
      </c>
      <c r="E2831" s="52">
        <v>5</v>
      </c>
      <c r="F2831" s="697">
        <v>0</v>
      </c>
      <c r="G2831" s="53">
        <f>E2831*F2831</f>
        <v>0</v>
      </c>
      <c r="AB2831" s="54">
        <v>1</v>
      </c>
      <c r="AC2831" s="54">
        <v>7</v>
      </c>
      <c r="BA2831" s="15">
        <v>0</v>
      </c>
    </row>
    <row r="2832" spans="1:7" ht="15">
      <c r="A2832" s="55"/>
      <c r="B2832" s="56"/>
      <c r="C2832" s="867" t="s">
        <v>2056</v>
      </c>
      <c r="D2832" s="868"/>
      <c r="E2832" s="57">
        <v>0</v>
      </c>
      <c r="F2832" s="58"/>
      <c r="G2832" s="59"/>
    </row>
    <row r="2833" spans="1:7" ht="15">
      <c r="A2833" s="55"/>
      <c r="B2833" s="56"/>
      <c r="C2833" s="867" t="s">
        <v>2146</v>
      </c>
      <c r="D2833" s="868"/>
      <c r="E2833" s="57">
        <v>4</v>
      </c>
      <c r="F2833" s="58"/>
      <c r="G2833" s="59"/>
    </row>
    <row r="2834" spans="1:7" ht="15">
      <c r="A2834" s="55"/>
      <c r="B2834" s="56"/>
      <c r="C2834" s="867" t="s">
        <v>2110</v>
      </c>
      <c r="D2834" s="868"/>
      <c r="E2834" s="57">
        <v>1</v>
      </c>
      <c r="F2834" s="58"/>
      <c r="G2834" s="59"/>
    </row>
    <row r="2835" spans="1:53" ht="15">
      <c r="A2835" s="48">
        <v>376</v>
      </c>
      <c r="B2835" s="49" t="s">
        <v>2147</v>
      </c>
      <c r="C2835" s="50" t="s">
        <v>2148</v>
      </c>
      <c r="D2835" s="51" t="s">
        <v>549</v>
      </c>
      <c r="E2835" s="52">
        <v>9</v>
      </c>
      <c r="F2835" s="697">
        <v>0</v>
      </c>
      <c r="G2835" s="53">
        <f>E2835*F2835</f>
        <v>0</v>
      </c>
      <c r="AB2835" s="54">
        <v>1</v>
      </c>
      <c r="AC2835" s="54">
        <v>7</v>
      </c>
      <c r="BA2835" s="15">
        <v>0</v>
      </c>
    </row>
    <row r="2836" spans="1:7" ht="15">
      <c r="A2836" s="55"/>
      <c r="B2836" s="56"/>
      <c r="C2836" s="867" t="s">
        <v>2056</v>
      </c>
      <c r="D2836" s="868"/>
      <c r="E2836" s="57">
        <v>0</v>
      </c>
      <c r="F2836" s="58"/>
      <c r="G2836" s="59"/>
    </row>
    <row r="2837" spans="1:7" ht="15">
      <c r="A2837" s="55"/>
      <c r="B2837" s="56"/>
      <c r="C2837" s="867" t="s">
        <v>2149</v>
      </c>
      <c r="D2837" s="868"/>
      <c r="E2837" s="57">
        <v>2</v>
      </c>
      <c r="F2837" s="58"/>
      <c r="G2837" s="59"/>
    </row>
    <row r="2838" spans="1:7" ht="15">
      <c r="A2838" s="55"/>
      <c r="B2838" s="56"/>
      <c r="C2838" s="867" t="s">
        <v>2150</v>
      </c>
      <c r="D2838" s="868"/>
      <c r="E2838" s="57">
        <v>4</v>
      </c>
      <c r="F2838" s="58"/>
      <c r="G2838" s="59"/>
    </row>
    <row r="2839" spans="1:7" ht="15">
      <c r="A2839" s="55"/>
      <c r="B2839" s="56"/>
      <c r="C2839" s="867" t="s">
        <v>2151</v>
      </c>
      <c r="D2839" s="868"/>
      <c r="E2839" s="57">
        <v>3</v>
      </c>
      <c r="F2839" s="58"/>
      <c r="G2839" s="59"/>
    </row>
    <row r="2840" spans="1:53" ht="15">
      <c r="A2840" s="48">
        <v>377</v>
      </c>
      <c r="B2840" s="49" t="s">
        <v>2152</v>
      </c>
      <c r="C2840" s="50" t="s">
        <v>2153</v>
      </c>
      <c r="D2840" s="51" t="s">
        <v>549</v>
      </c>
      <c r="E2840" s="52">
        <v>4</v>
      </c>
      <c r="F2840" s="697">
        <v>0</v>
      </c>
      <c r="G2840" s="53">
        <f>E2840*F2840</f>
        <v>0</v>
      </c>
      <c r="AB2840" s="54">
        <v>1</v>
      </c>
      <c r="AC2840" s="54">
        <v>7</v>
      </c>
      <c r="BA2840" s="15">
        <v>0</v>
      </c>
    </row>
    <row r="2841" spans="1:7" ht="15">
      <c r="A2841" s="55"/>
      <c r="B2841" s="56"/>
      <c r="C2841" s="867" t="s">
        <v>2056</v>
      </c>
      <c r="D2841" s="868"/>
      <c r="E2841" s="57">
        <v>0</v>
      </c>
      <c r="F2841" s="58"/>
      <c r="G2841" s="59"/>
    </row>
    <row r="2842" spans="1:7" ht="15">
      <c r="A2842" s="55"/>
      <c r="B2842" s="56"/>
      <c r="C2842" s="867" t="s">
        <v>2154</v>
      </c>
      <c r="D2842" s="868"/>
      <c r="E2842" s="57">
        <v>1</v>
      </c>
      <c r="F2842" s="58"/>
      <c r="G2842" s="59"/>
    </row>
    <row r="2843" spans="1:7" ht="15">
      <c r="A2843" s="55"/>
      <c r="B2843" s="56"/>
      <c r="C2843" s="867" t="s">
        <v>2112</v>
      </c>
      <c r="D2843" s="868"/>
      <c r="E2843" s="57">
        <v>1</v>
      </c>
      <c r="F2843" s="58"/>
      <c r="G2843" s="59"/>
    </row>
    <row r="2844" spans="1:7" ht="15">
      <c r="A2844" s="55"/>
      <c r="B2844" s="56"/>
      <c r="C2844" s="867" t="s">
        <v>2155</v>
      </c>
      <c r="D2844" s="868"/>
      <c r="E2844" s="57">
        <v>1</v>
      </c>
      <c r="F2844" s="58"/>
      <c r="G2844" s="59"/>
    </row>
    <row r="2845" spans="1:7" ht="15">
      <c r="A2845" s="55"/>
      <c r="B2845" s="56"/>
      <c r="C2845" s="867" t="s">
        <v>2156</v>
      </c>
      <c r="D2845" s="868"/>
      <c r="E2845" s="57">
        <v>1</v>
      </c>
      <c r="F2845" s="58"/>
      <c r="G2845" s="59"/>
    </row>
    <row r="2846" spans="1:53" ht="15">
      <c r="A2846" s="48">
        <v>378</v>
      </c>
      <c r="B2846" s="49" t="s">
        <v>2157</v>
      </c>
      <c r="C2846" s="50" t="s">
        <v>2158</v>
      </c>
      <c r="D2846" s="51" t="s">
        <v>694</v>
      </c>
      <c r="E2846" s="52">
        <v>21.5</v>
      </c>
      <c r="F2846" s="697">
        <v>0</v>
      </c>
      <c r="G2846" s="53">
        <f>E2846*F2846</f>
        <v>0</v>
      </c>
      <c r="AB2846" s="54">
        <v>1</v>
      </c>
      <c r="AC2846" s="54">
        <v>7</v>
      </c>
      <c r="BA2846" s="15">
        <v>6E-05</v>
      </c>
    </row>
    <row r="2847" spans="1:7" ht="15">
      <c r="A2847" s="55"/>
      <c r="B2847" s="56"/>
      <c r="C2847" s="907" t="s">
        <v>2056</v>
      </c>
      <c r="D2847" s="908"/>
      <c r="E2847" s="57">
        <v>0</v>
      </c>
      <c r="F2847" s="58"/>
      <c r="G2847" s="59"/>
    </row>
    <row r="2848" spans="1:7" ht="15">
      <c r="A2848" s="55"/>
      <c r="B2848" s="56"/>
      <c r="C2848" s="907" t="s">
        <v>5480</v>
      </c>
      <c r="D2848" s="908"/>
      <c r="E2848" s="57">
        <v>14.5</v>
      </c>
      <c r="F2848" s="58"/>
      <c r="G2848" s="59"/>
    </row>
    <row r="2849" spans="1:7" ht="15">
      <c r="A2849" s="55"/>
      <c r="B2849" s="56"/>
      <c r="C2849" s="883" t="s">
        <v>2159</v>
      </c>
      <c r="D2849" s="889"/>
      <c r="E2849" s="57">
        <v>7</v>
      </c>
      <c r="F2849" s="58"/>
      <c r="G2849" s="59"/>
    </row>
    <row r="2850" spans="1:53" ht="15">
      <c r="A2850" s="48">
        <v>379</v>
      </c>
      <c r="B2850" s="49" t="s">
        <v>2160</v>
      </c>
      <c r="C2850" s="50" t="s">
        <v>2161</v>
      </c>
      <c r="D2850" s="51" t="s">
        <v>694</v>
      </c>
      <c r="E2850" s="52">
        <v>21.5</v>
      </c>
      <c r="F2850" s="697">
        <v>0</v>
      </c>
      <c r="G2850" s="53">
        <f>E2850*F2850</f>
        <v>0</v>
      </c>
      <c r="AB2850" s="54">
        <v>1</v>
      </c>
      <c r="AC2850" s="54">
        <v>7</v>
      </c>
      <c r="BA2850" s="15">
        <v>6E-05</v>
      </c>
    </row>
    <row r="2851" spans="1:7" ht="15">
      <c r="A2851" s="55"/>
      <c r="B2851" s="56"/>
      <c r="C2851" s="907" t="s">
        <v>2056</v>
      </c>
      <c r="D2851" s="908"/>
      <c r="E2851" s="57">
        <v>0</v>
      </c>
      <c r="F2851" s="58"/>
      <c r="G2851" s="59"/>
    </row>
    <row r="2852" spans="1:7" ht="15">
      <c r="A2852" s="55"/>
      <c r="B2852" s="56"/>
      <c r="C2852" s="907" t="s">
        <v>5480</v>
      </c>
      <c r="D2852" s="908"/>
      <c r="E2852" s="57">
        <v>14.5</v>
      </c>
      <c r="F2852" s="58"/>
      <c r="G2852" s="59"/>
    </row>
    <row r="2853" spans="1:7" ht="15">
      <c r="A2853" s="55"/>
      <c r="B2853" s="56"/>
      <c r="C2853" s="883" t="s">
        <v>2159</v>
      </c>
      <c r="D2853" s="889"/>
      <c r="E2853" s="57">
        <v>7</v>
      </c>
      <c r="F2853" s="58"/>
      <c r="G2853" s="59"/>
    </row>
    <row r="2854" spans="1:53" ht="15">
      <c r="A2854" s="48">
        <v>380</v>
      </c>
      <c r="B2854" s="49" t="s">
        <v>2162</v>
      </c>
      <c r="C2854" s="50" t="s">
        <v>2163</v>
      </c>
      <c r="D2854" s="51" t="s">
        <v>694</v>
      </c>
      <c r="E2854" s="52">
        <v>17.61</v>
      </c>
      <c r="F2854" s="697">
        <v>0</v>
      </c>
      <c r="G2854" s="53">
        <f>E2854*F2854</f>
        <v>0</v>
      </c>
      <c r="AB2854" s="54">
        <v>1</v>
      </c>
      <c r="AC2854" s="54">
        <v>7</v>
      </c>
      <c r="BA2854" s="15">
        <v>0.00012</v>
      </c>
    </row>
    <row r="2855" spans="1:7" ht="15">
      <c r="A2855" s="55"/>
      <c r="B2855" s="56"/>
      <c r="C2855" s="867" t="s">
        <v>2056</v>
      </c>
      <c r="D2855" s="868"/>
      <c r="E2855" s="57">
        <v>0</v>
      </c>
      <c r="F2855" s="58"/>
      <c r="G2855" s="59"/>
    </row>
    <row r="2856" spans="1:7" ht="15">
      <c r="A2856" s="55"/>
      <c r="B2856" s="56"/>
      <c r="C2856" s="867" t="s">
        <v>5481</v>
      </c>
      <c r="D2856" s="868"/>
      <c r="E2856" s="57">
        <v>12.61</v>
      </c>
      <c r="F2856" s="58"/>
      <c r="G2856" s="59"/>
    </row>
    <row r="2857" spans="1:7" ht="15">
      <c r="A2857" s="55"/>
      <c r="B2857" s="56"/>
      <c r="C2857" s="867" t="s">
        <v>2164</v>
      </c>
      <c r="D2857" s="868"/>
      <c r="E2857" s="57">
        <v>5</v>
      </c>
      <c r="F2857" s="58"/>
      <c r="G2857" s="59"/>
    </row>
    <row r="2858" spans="1:53" ht="15">
      <c r="A2858" s="48">
        <v>381</v>
      </c>
      <c r="B2858" s="49" t="s">
        <v>2165</v>
      </c>
      <c r="C2858" s="50" t="s">
        <v>2166</v>
      </c>
      <c r="D2858" s="51" t="s">
        <v>1645</v>
      </c>
      <c r="E2858" s="52">
        <v>242.8</v>
      </c>
      <c r="F2858" s="697">
        <v>0</v>
      </c>
      <c r="G2858" s="53">
        <f>E2858*F2858</f>
        <v>0</v>
      </c>
      <c r="AB2858" s="54">
        <v>1</v>
      </c>
      <c r="AC2858" s="54">
        <v>7</v>
      </c>
      <c r="BA2858" s="15">
        <v>6E-05</v>
      </c>
    </row>
    <row r="2859" spans="1:7" ht="15">
      <c r="A2859" s="55"/>
      <c r="B2859" s="56"/>
      <c r="C2859" s="867" t="s">
        <v>2056</v>
      </c>
      <c r="D2859" s="868"/>
      <c r="E2859" s="57">
        <v>0</v>
      </c>
      <c r="F2859" s="58"/>
      <c r="G2859" s="59"/>
    </row>
    <row r="2860" spans="1:7" ht="15">
      <c r="A2860" s="55"/>
      <c r="B2860" s="56"/>
      <c r="C2860" s="867" t="s">
        <v>2167</v>
      </c>
      <c r="D2860" s="868"/>
      <c r="E2860" s="57">
        <v>242.8</v>
      </c>
      <c r="F2860" s="58"/>
      <c r="G2860" s="59"/>
    </row>
    <row r="2861" spans="1:53" ht="15">
      <c r="A2861" s="48">
        <v>382</v>
      </c>
      <c r="B2861" s="49" t="s">
        <v>2168</v>
      </c>
      <c r="C2861" s="50" t="s">
        <v>2169</v>
      </c>
      <c r="D2861" s="51" t="s">
        <v>1645</v>
      </c>
      <c r="E2861" s="52">
        <v>960</v>
      </c>
      <c r="F2861" s="697">
        <v>0</v>
      </c>
      <c r="G2861" s="53">
        <f>E2861*F2861</f>
        <v>0</v>
      </c>
      <c r="AB2861" s="54">
        <v>1</v>
      </c>
      <c r="AC2861" s="54">
        <v>7</v>
      </c>
      <c r="BA2861" s="15">
        <v>5E-05</v>
      </c>
    </row>
    <row r="2862" spans="1:7" ht="15">
      <c r="A2862" s="55"/>
      <c r="B2862" s="56"/>
      <c r="C2862" s="867" t="s">
        <v>2056</v>
      </c>
      <c r="D2862" s="868"/>
      <c r="E2862" s="57">
        <v>0</v>
      </c>
      <c r="F2862" s="58"/>
      <c r="G2862" s="59"/>
    </row>
    <row r="2863" spans="1:7" ht="15">
      <c r="A2863" s="55"/>
      <c r="B2863" s="56"/>
      <c r="C2863" s="867" t="s">
        <v>2170</v>
      </c>
      <c r="D2863" s="868"/>
      <c r="E2863" s="57">
        <v>960</v>
      </c>
      <c r="F2863" s="58"/>
      <c r="G2863" s="59"/>
    </row>
    <row r="2864" spans="1:53" ht="15">
      <c r="A2864" s="48">
        <v>383</v>
      </c>
      <c r="B2864" s="49" t="s">
        <v>2171</v>
      </c>
      <c r="C2864" s="50" t="s">
        <v>2172</v>
      </c>
      <c r="D2864" s="51" t="s">
        <v>1645</v>
      </c>
      <c r="E2864" s="52">
        <v>759</v>
      </c>
      <c r="F2864" s="697">
        <v>0</v>
      </c>
      <c r="G2864" s="53">
        <f>E2864*F2864</f>
        <v>0</v>
      </c>
      <c r="AB2864" s="54">
        <v>1</v>
      </c>
      <c r="AC2864" s="54">
        <v>7</v>
      </c>
      <c r="BA2864" s="15">
        <v>5E-05</v>
      </c>
    </row>
    <row r="2865" spans="1:7" ht="15">
      <c r="A2865" s="55"/>
      <c r="B2865" s="56"/>
      <c r="C2865" s="867" t="s">
        <v>2056</v>
      </c>
      <c r="D2865" s="868"/>
      <c r="E2865" s="57">
        <v>0</v>
      </c>
      <c r="F2865" s="58"/>
      <c r="G2865" s="59"/>
    </row>
    <row r="2866" spans="1:7" ht="15">
      <c r="A2866" s="55"/>
      <c r="B2866" s="56"/>
      <c r="C2866" s="867" t="s">
        <v>2173</v>
      </c>
      <c r="D2866" s="868"/>
      <c r="E2866" s="57">
        <v>759</v>
      </c>
      <c r="F2866" s="58"/>
      <c r="G2866" s="59"/>
    </row>
    <row r="2867" spans="1:53" ht="15">
      <c r="A2867" s="48">
        <v>384</v>
      </c>
      <c r="B2867" s="49" t="s">
        <v>2174</v>
      </c>
      <c r="C2867" s="50" t="s">
        <v>2175</v>
      </c>
      <c r="D2867" s="51" t="s">
        <v>549</v>
      </c>
      <c r="E2867" s="52">
        <v>144</v>
      </c>
      <c r="F2867" s="697">
        <v>0</v>
      </c>
      <c r="G2867" s="53">
        <f>E2867*F2867</f>
        <v>0</v>
      </c>
      <c r="AB2867" s="54">
        <v>1</v>
      </c>
      <c r="AC2867" s="54">
        <v>1</v>
      </c>
      <c r="BA2867" s="15">
        <v>0.00234</v>
      </c>
    </row>
    <row r="2868" spans="1:7" ht="15">
      <c r="A2868" s="55"/>
      <c r="B2868" s="56"/>
      <c r="C2868" s="867" t="s">
        <v>2056</v>
      </c>
      <c r="D2868" s="868"/>
      <c r="E2868" s="57">
        <v>0</v>
      </c>
      <c r="F2868" s="58"/>
      <c r="G2868" s="59"/>
    </row>
    <row r="2869" spans="1:7" ht="15">
      <c r="A2869" s="55"/>
      <c r="B2869" s="56"/>
      <c r="C2869" s="867" t="s">
        <v>2176</v>
      </c>
      <c r="D2869" s="868"/>
      <c r="E2869" s="57">
        <v>16</v>
      </c>
      <c r="F2869" s="58"/>
      <c r="G2869" s="59"/>
    </row>
    <row r="2870" spans="1:7" ht="15">
      <c r="A2870" s="55"/>
      <c r="B2870" s="56"/>
      <c r="C2870" s="867" t="s">
        <v>2177</v>
      </c>
      <c r="D2870" s="868"/>
      <c r="E2870" s="57">
        <v>8</v>
      </c>
      <c r="F2870" s="58"/>
      <c r="G2870" s="59"/>
    </row>
    <row r="2871" spans="1:7" ht="15">
      <c r="A2871" s="55"/>
      <c r="B2871" s="56"/>
      <c r="C2871" s="867" t="s">
        <v>2178</v>
      </c>
      <c r="D2871" s="868"/>
      <c r="E2871" s="57">
        <v>60</v>
      </c>
      <c r="F2871" s="58"/>
      <c r="G2871" s="59"/>
    </row>
    <row r="2872" spans="1:7" ht="15">
      <c r="A2872" s="55"/>
      <c r="B2872" s="56"/>
      <c r="C2872" s="867" t="s">
        <v>2179</v>
      </c>
      <c r="D2872" s="868"/>
      <c r="E2872" s="57">
        <v>60</v>
      </c>
      <c r="F2872" s="58"/>
      <c r="G2872" s="59"/>
    </row>
    <row r="2873" spans="1:53" ht="15">
      <c r="A2873" s="48">
        <v>385</v>
      </c>
      <c r="B2873" s="49" t="s">
        <v>2180</v>
      </c>
      <c r="C2873" s="50" t="s">
        <v>2181</v>
      </c>
      <c r="D2873" s="51" t="s">
        <v>549</v>
      </c>
      <c r="E2873" s="52">
        <v>124</v>
      </c>
      <c r="F2873" s="697">
        <v>0</v>
      </c>
      <c r="G2873" s="53">
        <f>E2873*F2873</f>
        <v>0</v>
      </c>
      <c r="AB2873" s="54">
        <v>1</v>
      </c>
      <c r="AC2873" s="54">
        <v>1</v>
      </c>
      <c r="BA2873" s="15">
        <v>0</v>
      </c>
    </row>
    <row r="2874" spans="1:7" ht="15">
      <c r="A2874" s="55"/>
      <c r="B2874" s="56"/>
      <c r="C2874" s="867" t="s">
        <v>2056</v>
      </c>
      <c r="D2874" s="868"/>
      <c r="E2874" s="57">
        <v>0</v>
      </c>
      <c r="F2874" s="58"/>
      <c r="G2874" s="59"/>
    </row>
    <row r="2875" spans="1:7" ht="15">
      <c r="A2875" s="55"/>
      <c r="B2875" s="56"/>
      <c r="C2875" s="867" t="s">
        <v>2182</v>
      </c>
      <c r="D2875" s="868"/>
      <c r="E2875" s="57">
        <v>12</v>
      </c>
      <c r="F2875" s="58"/>
      <c r="G2875" s="59"/>
    </row>
    <row r="2876" spans="1:7" ht="15">
      <c r="A2876" s="55"/>
      <c r="B2876" s="56"/>
      <c r="C2876" s="867" t="s">
        <v>2183</v>
      </c>
      <c r="D2876" s="868"/>
      <c r="E2876" s="57">
        <v>86</v>
      </c>
      <c r="F2876" s="58"/>
      <c r="G2876" s="59"/>
    </row>
    <row r="2877" spans="1:7" ht="15">
      <c r="A2877" s="55"/>
      <c r="B2877" s="56"/>
      <c r="C2877" s="867" t="s">
        <v>2184</v>
      </c>
      <c r="D2877" s="868"/>
      <c r="E2877" s="57">
        <v>4</v>
      </c>
      <c r="F2877" s="58"/>
      <c r="G2877" s="59"/>
    </row>
    <row r="2878" spans="1:7" ht="15">
      <c r="A2878" s="55"/>
      <c r="B2878" s="56"/>
      <c r="C2878" s="867" t="s">
        <v>2185</v>
      </c>
      <c r="D2878" s="868"/>
      <c r="E2878" s="57">
        <v>8</v>
      </c>
      <c r="F2878" s="58"/>
      <c r="G2878" s="59"/>
    </row>
    <row r="2879" spans="1:7" ht="15">
      <c r="A2879" s="55"/>
      <c r="B2879" s="56"/>
      <c r="C2879" s="867" t="s">
        <v>2186</v>
      </c>
      <c r="D2879" s="868"/>
      <c r="E2879" s="57">
        <v>4</v>
      </c>
      <c r="F2879" s="58"/>
      <c r="G2879" s="59"/>
    </row>
    <row r="2880" spans="1:7" ht="15">
      <c r="A2880" s="55"/>
      <c r="B2880" s="56"/>
      <c r="C2880" s="867" t="s">
        <v>2187</v>
      </c>
      <c r="D2880" s="868"/>
      <c r="E2880" s="57">
        <v>10</v>
      </c>
      <c r="F2880" s="58"/>
      <c r="G2880" s="59"/>
    </row>
    <row r="2881" spans="1:53" ht="15">
      <c r="A2881" s="48">
        <v>386</v>
      </c>
      <c r="B2881" s="49" t="s">
        <v>2188</v>
      </c>
      <c r="C2881" s="50" t="s">
        <v>2189</v>
      </c>
      <c r="D2881" s="51" t="s">
        <v>549</v>
      </c>
      <c r="E2881" s="52">
        <v>10</v>
      </c>
      <c r="F2881" s="697">
        <v>0</v>
      </c>
      <c r="G2881" s="53">
        <f>E2881*F2881</f>
        <v>0</v>
      </c>
      <c r="AB2881" s="54">
        <v>1</v>
      </c>
      <c r="AC2881" s="54">
        <v>1</v>
      </c>
      <c r="BA2881" s="15">
        <v>0</v>
      </c>
    </row>
    <row r="2882" spans="1:7" ht="15">
      <c r="A2882" s="55"/>
      <c r="B2882" s="56"/>
      <c r="C2882" s="867" t="s">
        <v>2056</v>
      </c>
      <c r="D2882" s="868"/>
      <c r="E2882" s="57">
        <v>0</v>
      </c>
      <c r="F2882" s="58"/>
      <c r="G2882" s="59"/>
    </row>
    <row r="2883" spans="1:7" ht="15">
      <c r="A2883" s="55"/>
      <c r="B2883" s="56"/>
      <c r="C2883" s="867" t="s">
        <v>2187</v>
      </c>
      <c r="D2883" s="868"/>
      <c r="E2883" s="57">
        <v>10</v>
      </c>
      <c r="F2883" s="58"/>
      <c r="G2883" s="59"/>
    </row>
    <row r="2884" spans="1:53" ht="22.5">
      <c r="A2884" s="48">
        <v>387</v>
      </c>
      <c r="B2884" s="49" t="s">
        <v>2190</v>
      </c>
      <c r="C2884" s="50" t="s">
        <v>2191</v>
      </c>
      <c r="D2884" s="51" t="s">
        <v>549</v>
      </c>
      <c r="E2884" s="52">
        <v>1</v>
      </c>
      <c r="F2884" s="697">
        <v>0</v>
      </c>
      <c r="G2884" s="53">
        <f>E2884*F2884</f>
        <v>0</v>
      </c>
      <c r="AB2884" s="54">
        <v>2</v>
      </c>
      <c r="AC2884" s="54">
        <v>7</v>
      </c>
      <c r="BA2884" s="15">
        <v>0.0412</v>
      </c>
    </row>
    <row r="2885" spans="1:7" ht="15">
      <c r="A2885" s="55"/>
      <c r="B2885" s="56"/>
      <c r="C2885" s="867" t="s">
        <v>2192</v>
      </c>
      <c r="D2885" s="868"/>
      <c r="E2885" s="57">
        <v>0</v>
      </c>
      <c r="F2885" s="58"/>
      <c r="G2885" s="59"/>
    </row>
    <row r="2886" spans="1:7" ht="15">
      <c r="A2886" s="55"/>
      <c r="B2886" s="56"/>
      <c r="C2886" s="867" t="s">
        <v>2193</v>
      </c>
      <c r="D2886" s="868"/>
      <c r="E2886" s="57">
        <v>1</v>
      </c>
      <c r="F2886" s="58"/>
      <c r="G2886" s="59"/>
    </row>
    <row r="2887" spans="1:53" ht="15">
      <c r="A2887" s="48">
        <v>388</v>
      </c>
      <c r="B2887" s="49" t="s">
        <v>2194</v>
      </c>
      <c r="C2887" s="50" t="s">
        <v>2195</v>
      </c>
      <c r="D2887" s="51" t="s">
        <v>206</v>
      </c>
      <c r="E2887" s="52">
        <v>687.0161</v>
      </c>
      <c r="F2887" s="697">
        <v>0</v>
      </c>
      <c r="G2887" s="53">
        <f>E2887*F2887</f>
        <v>0</v>
      </c>
      <c r="AB2887" s="54">
        <v>2</v>
      </c>
      <c r="AC2887" s="54">
        <v>7</v>
      </c>
      <c r="BA2887" s="15">
        <v>0.03586</v>
      </c>
    </row>
    <row r="2888" spans="1:7" ht="15">
      <c r="A2888" s="55"/>
      <c r="B2888" s="56"/>
      <c r="C2888" s="867" t="s">
        <v>2196</v>
      </c>
      <c r="D2888" s="868"/>
      <c r="E2888" s="57">
        <v>0</v>
      </c>
      <c r="F2888" s="58"/>
      <c r="G2888" s="59"/>
    </row>
    <row r="2889" spans="1:7" ht="15">
      <c r="A2889" s="55"/>
      <c r="B2889" s="56"/>
      <c r="C2889" s="867" t="s">
        <v>2197</v>
      </c>
      <c r="D2889" s="868"/>
      <c r="E2889" s="57">
        <v>0</v>
      </c>
      <c r="F2889" s="58"/>
      <c r="G2889" s="59"/>
    </row>
    <row r="2890" spans="1:7" ht="15">
      <c r="A2890" s="55"/>
      <c r="B2890" s="56"/>
      <c r="C2890" s="867" t="s">
        <v>2198</v>
      </c>
      <c r="D2890" s="868"/>
      <c r="E2890" s="57">
        <v>0</v>
      </c>
      <c r="F2890" s="58"/>
      <c r="G2890" s="59"/>
    </row>
    <row r="2891" spans="1:7" ht="15">
      <c r="A2891" s="55"/>
      <c r="B2891" s="56"/>
      <c r="C2891" s="867" t="s">
        <v>2199</v>
      </c>
      <c r="D2891" s="868"/>
      <c r="E2891" s="57">
        <v>0</v>
      </c>
      <c r="F2891" s="58"/>
      <c r="G2891" s="59"/>
    </row>
    <row r="2892" spans="1:7" ht="15">
      <c r="A2892" s="55"/>
      <c r="B2892" s="56"/>
      <c r="C2892" s="867" t="s">
        <v>2200</v>
      </c>
      <c r="D2892" s="868"/>
      <c r="E2892" s="57">
        <v>0</v>
      </c>
      <c r="F2892" s="58"/>
      <c r="G2892" s="59"/>
    </row>
    <row r="2893" spans="1:7" ht="15">
      <c r="A2893" s="55"/>
      <c r="B2893" s="56"/>
      <c r="C2893" s="867" t="s">
        <v>2201</v>
      </c>
      <c r="D2893" s="868"/>
      <c r="E2893" s="57">
        <v>0</v>
      </c>
      <c r="F2893" s="58"/>
      <c r="G2893" s="59"/>
    </row>
    <row r="2894" spans="1:7" ht="15">
      <c r="A2894" s="55"/>
      <c r="B2894" s="56"/>
      <c r="C2894" s="867" t="s">
        <v>2202</v>
      </c>
      <c r="D2894" s="868"/>
      <c r="E2894" s="57">
        <v>687.0161</v>
      </c>
      <c r="F2894" s="58"/>
      <c r="G2894" s="59"/>
    </row>
    <row r="2895" spans="1:53" ht="22.5">
      <c r="A2895" s="48">
        <v>389</v>
      </c>
      <c r="B2895" s="49" t="s">
        <v>2203</v>
      </c>
      <c r="C2895" s="50" t="s">
        <v>2204</v>
      </c>
      <c r="D2895" s="51" t="s">
        <v>222</v>
      </c>
      <c r="E2895" s="52">
        <v>4</v>
      </c>
      <c r="F2895" s="697">
        <v>0</v>
      </c>
      <c r="G2895" s="53">
        <f>E2895*F2895</f>
        <v>0</v>
      </c>
      <c r="AB2895" s="54">
        <v>12</v>
      </c>
      <c r="AC2895" s="54">
        <v>0</v>
      </c>
      <c r="BA2895" s="15">
        <v>0.0275</v>
      </c>
    </row>
    <row r="2896" spans="1:7" ht="15">
      <c r="A2896" s="55"/>
      <c r="B2896" s="56"/>
      <c r="C2896" s="867" t="s">
        <v>2205</v>
      </c>
      <c r="D2896" s="868"/>
      <c r="E2896" s="57">
        <v>0</v>
      </c>
      <c r="F2896" s="58"/>
      <c r="G2896" s="59"/>
    </row>
    <row r="2897" spans="1:7" ht="15">
      <c r="A2897" s="55"/>
      <c r="B2897" s="56"/>
      <c r="C2897" s="867" t="s">
        <v>2206</v>
      </c>
      <c r="D2897" s="868"/>
      <c r="E2897" s="57">
        <v>0</v>
      </c>
      <c r="F2897" s="58"/>
      <c r="G2897" s="59"/>
    </row>
    <row r="2898" spans="1:7" ht="15">
      <c r="A2898" s="55"/>
      <c r="B2898" s="56"/>
      <c r="C2898" s="867" t="s">
        <v>2207</v>
      </c>
      <c r="D2898" s="868"/>
      <c r="E2898" s="57">
        <v>0</v>
      </c>
      <c r="F2898" s="58"/>
      <c r="G2898" s="59"/>
    </row>
    <row r="2899" spans="1:7" ht="15">
      <c r="A2899" s="55"/>
      <c r="B2899" s="56"/>
      <c r="C2899" s="867" t="s">
        <v>2056</v>
      </c>
      <c r="D2899" s="868"/>
      <c r="E2899" s="57">
        <v>0</v>
      </c>
      <c r="F2899" s="58"/>
      <c r="G2899" s="59"/>
    </row>
    <row r="2900" spans="1:7" ht="15">
      <c r="A2900" s="55"/>
      <c r="B2900" s="56"/>
      <c r="C2900" s="867" t="s">
        <v>2109</v>
      </c>
      <c r="D2900" s="868"/>
      <c r="E2900" s="57">
        <v>4</v>
      </c>
      <c r="F2900" s="58"/>
      <c r="G2900" s="59"/>
    </row>
    <row r="2901" spans="1:53" ht="22.5">
      <c r="A2901" s="48">
        <v>390</v>
      </c>
      <c r="B2901" s="49" t="s">
        <v>2208</v>
      </c>
      <c r="C2901" s="50" t="s">
        <v>2209</v>
      </c>
      <c r="D2901" s="51" t="s">
        <v>222</v>
      </c>
      <c r="E2901" s="52">
        <v>1</v>
      </c>
      <c r="F2901" s="697">
        <v>0</v>
      </c>
      <c r="G2901" s="53">
        <f>E2901*F2901</f>
        <v>0</v>
      </c>
      <c r="AB2901" s="54">
        <v>12</v>
      </c>
      <c r="AC2901" s="54">
        <v>0</v>
      </c>
      <c r="BA2901" s="15">
        <v>0.19756</v>
      </c>
    </row>
    <row r="2902" spans="1:7" ht="15">
      <c r="A2902" s="55"/>
      <c r="B2902" s="56"/>
      <c r="C2902" s="867" t="s">
        <v>2210</v>
      </c>
      <c r="D2902" s="868"/>
      <c r="E2902" s="57">
        <v>0</v>
      </c>
      <c r="F2902" s="58"/>
      <c r="G2902" s="59"/>
    </row>
    <row r="2903" spans="1:7" ht="15">
      <c r="A2903" s="55"/>
      <c r="B2903" s="56"/>
      <c r="C2903" s="867" t="s">
        <v>2206</v>
      </c>
      <c r="D2903" s="868"/>
      <c r="E2903" s="57">
        <v>0</v>
      </c>
      <c r="F2903" s="58"/>
      <c r="G2903" s="59"/>
    </row>
    <row r="2904" spans="1:7" ht="15">
      <c r="A2904" s="55"/>
      <c r="B2904" s="56"/>
      <c r="C2904" s="867" t="s">
        <v>2211</v>
      </c>
      <c r="D2904" s="868"/>
      <c r="E2904" s="57">
        <v>0</v>
      </c>
      <c r="F2904" s="58"/>
      <c r="G2904" s="59"/>
    </row>
    <row r="2905" spans="1:7" ht="15">
      <c r="A2905" s="55"/>
      <c r="B2905" s="56"/>
      <c r="C2905" s="867" t="s">
        <v>2207</v>
      </c>
      <c r="D2905" s="868"/>
      <c r="E2905" s="57">
        <v>0</v>
      </c>
      <c r="F2905" s="58"/>
      <c r="G2905" s="59"/>
    </row>
    <row r="2906" spans="1:7" ht="15">
      <c r="A2906" s="55"/>
      <c r="B2906" s="56"/>
      <c r="C2906" s="867" t="s">
        <v>2056</v>
      </c>
      <c r="D2906" s="868"/>
      <c r="E2906" s="57">
        <v>0</v>
      </c>
      <c r="F2906" s="58"/>
      <c r="G2906" s="59"/>
    </row>
    <row r="2907" spans="1:7" ht="15">
      <c r="A2907" s="55"/>
      <c r="B2907" s="56"/>
      <c r="C2907" s="867" t="s">
        <v>2110</v>
      </c>
      <c r="D2907" s="868"/>
      <c r="E2907" s="57">
        <v>1</v>
      </c>
      <c r="F2907" s="58"/>
      <c r="G2907" s="59"/>
    </row>
    <row r="2908" spans="1:53" ht="22.5">
      <c r="A2908" s="48">
        <v>391</v>
      </c>
      <c r="B2908" s="49" t="s">
        <v>2212</v>
      </c>
      <c r="C2908" s="50" t="s">
        <v>2213</v>
      </c>
      <c r="D2908" s="51" t="s">
        <v>222</v>
      </c>
      <c r="E2908" s="52">
        <v>1</v>
      </c>
      <c r="F2908" s="697">
        <v>0</v>
      </c>
      <c r="G2908" s="53">
        <f>E2908*F2908</f>
        <v>0</v>
      </c>
      <c r="AB2908" s="54">
        <v>12</v>
      </c>
      <c r="AC2908" s="54">
        <v>0</v>
      </c>
      <c r="BA2908" s="15">
        <v>0.01155</v>
      </c>
    </row>
    <row r="2909" spans="1:7" ht="15">
      <c r="A2909" s="55"/>
      <c r="B2909" s="56"/>
      <c r="C2909" s="867" t="s">
        <v>2214</v>
      </c>
      <c r="D2909" s="868"/>
      <c r="E2909" s="57">
        <v>0</v>
      </c>
      <c r="F2909" s="58"/>
      <c r="G2909" s="59"/>
    </row>
    <row r="2910" spans="1:7" ht="15">
      <c r="A2910" s="55"/>
      <c r="B2910" s="56"/>
      <c r="C2910" s="867" t="s">
        <v>2215</v>
      </c>
      <c r="D2910" s="868"/>
      <c r="E2910" s="57">
        <v>0</v>
      </c>
      <c r="F2910" s="58"/>
      <c r="G2910" s="59"/>
    </row>
    <row r="2911" spans="1:7" ht="15">
      <c r="A2911" s="55"/>
      <c r="B2911" s="56"/>
      <c r="C2911" s="867" t="s">
        <v>2056</v>
      </c>
      <c r="D2911" s="868"/>
      <c r="E2911" s="57">
        <v>0</v>
      </c>
      <c r="F2911" s="58"/>
      <c r="G2911" s="59"/>
    </row>
    <row r="2912" spans="1:7" ht="15">
      <c r="A2912" s="55"/>
      <c r="B2912" s="56"/>
      <c r="C2912" s="867" t="s">
        <v>2154</v>
      </c>
      <c r="D2912" s="868"/>
      <c r="E2912" s="57">
        <v>1</v>
      </c>
      <c r="F2912" s="58"/>
      <c r="G2912" s="59"/>
    </row>
    <row r="2913" spans="1:53" ht="22.5">
      <c r="A2913" s="48">
        <v>392</v>
      </c>
      <c r="B2913" s="49" t="s">
        <v>2216</v>
      </c>
      <c r="C2913" s="50" t="s">
        <v>2217</v>
      </c>
      <c r="D2913" s="51" t="s">
        <v>222</v>
      </c>
      <c r="E2913" s="52">
        <v>1</v>
      </c>
      <c r="F2913" s="697">
        <v>0</v>
      </c>
      <c r="G2913" s="53">
        <f>E2913*F2913</f>
        <v>0</v>
      </c>
      <c r="AB2913" s="54">
        <v>12</v>
      </c>
      <c r="AC2913" s="54">
        <v>0</v>
      </c>
      <c r="BA2913" s="15">
        <v>0.09282</v>
      </c>
    </row>
    <row r="2914" spans="1:7" ht="15">
      <c r="A2914" s="55"/>
      <c r="B2914" s="56"/>
      <c r="C2914" s="867" t="s">
        <v>2218</v>
      </c>
      <c r="D2914" s="868"/>
      <c r="E2914" s="57">
        <v>0</v>
      </c>
      <c r="F2914" s="58"/>
      <c r="G2914" s="59"/>
    </row>
    <row r="2915" spans="1:7" ht="15">
      <c r="A2915" s="55"/>
      <c r="B2915" s="56"/>
      <c r="C2915" s="867" t="s">
        <v>2206</v>
      </c>
      <c r="D2915" s="868"/>
      <c r="E2915" s="57">
        <v>0</v>
      </c>
      <c r="F2915" s="58"/>
      <c r="G2915" s="59"/>
    </row>
    <row r="2916" spans="1:7" ht="15">
      <c r="A2916" s="55"/>
      <c r="B2916" s="56"/>
      <c r="C2916" s="867" t="s">
        <v>2219</v>
      </c>
      <c r="D2916" s="868"/>
      <c r="E2916" s="57">
        <v>0</v>
      </c>
      <c r="F2916" s="58"/>
      <c r="G2916" s="59"/>
    </row>
    <row r="2917" spans="1:7" ht="15">
      <c r="A2917" s="55"/>
      <c r="B2917" s="56"/>
      <c r="C2917" s="867" t="s">
        <v>2207</v>
      </c>
      <c r="D2917" s="868"/>
      <c r="E2917" s="57">
        <v>0</v>
      </c>
      <c r="F2917" s="58"/>
      <c r="G2917" s="59"/>
    </row>
    <row r="2918" spans="1:7" ht="15">
      <c r="A2918" s="55"/>
      <c r="B2918" s="56"/>
      <c r="C2918" s="867" t="s">
        <v>2056</v>
      </c>
      <c r="D2918" s="868"/>
      <c r="E2918" s="57">
        <v>0</v>
      </c>
      <c r="F2918" s="58"/>
      <c r="G2918" s="59"/>
    </row>
    <row r="2919" spans="1:7" ht="15">
      <c r="A2919" s="55"/>
      <c r="B2919" s="56"/>
      <c r="C2919" s="867" t="s">
        <v>2120</v>
      </c>
      <c r="D2919" s="868"/>
      <c r="E2919" s="57">
        <v>1</v>
      </c>
      <c r="F2919" s="58"/>
      <c r="G2919" s="59"/>
    </row>
    <row r="2920" spans="1:53" ht="22.5">
      <c r="A2920" s="48">
        <v>393</v>
      </c>
      <c r="B2920" s="49" t="s">
        <v>2220</v>
      </c>
      <c r="C2920" s="50" t="s">
        <v>2221</v>
      </c>
      <c r="D2920" s="51" t="s">
        <v>222</v>
      </c>
      <c r="E2920" s="52">
        <v>1</v>
      </c>
      <c r="F2920" s="697">
        <v>0</v>
      </c>
      <c r="G2920" s="53">
        <f>E2920*F2920</f>
        <v>0</v>
      </c>
      <c r="AB2920" s="54">
        <v>12</v>
      </c>
      <c r="AC2920" s="54">
        <v>0</v>
      </c>
      <c r="BA2920" s="15">
        <v>0.2508</v>
      </c>
    </row>
    <row r="2921" spans="1:7" ht="15">
      <c r="A2921" s="55"/>
      <c r="B2921" s="56"/>
      <c r="C2921" s="867" t="s">
        <v>2222</v>
      </c>
      <c r="D2921" s="868"/>
      <c r="E2921" s="57">
        <v>0</v>
      </c>
      <c r="F2921" s="58"/>
      <c r="G2921" s="59"/>
    </row>
    <row r="2922" spans="1:7" ht="15">
      <c r="A2922" s="55"/>
      <c r="B2922" s="56"/>
      <c r="C2922" s="867" t="s">
        <v>2206</v>
      </c>
      <c r="D2922" s="868"/>
      <c r="E2922" s="57">
        <v>0</v>
      </c>
      <c r="F2922" s="58"/>
      <c r="G2922" s="59"/>
    </row>
    <row r="2923" spans="1:7" ht="15">
      <c r="A2923" s="55"/>
      <c r="B2923" s="56"/>
      <c r="C2923" s="867" t="s">
        <v>2211</v>
      </c>
      <c r="D2923" s="868"/>
      <c r="E2923" s="57">
        <v>0</v>
      </c>
      <c r="F2923" s="58"/>
      <c r="G2923" s="59"/>
    </row>
    <row r="2924" spans="1:7" ht="15">
      <c r="A2924" s="55"/>
      <c r="B2924" s="56"/>
      <c r="C2924" s="867" t="s">
        <v>2207</v>
      </c>
      <c r="D2924" s="868"/>
      <c r="E2924" s="57">
        <v>0</v>
      </c>
      <c r="F2924" s="58"/>
      <c r="G2924" s="59"/>
    </row>
    <row r="2925" spans="1:7" ht="15">
      <c r="A2925" s="55"/>
      <c r="B2925" s="56"/>
      <c r="C2925" s="867" t="s">
        <v>2056</v>
      </c>
      <c r="D2925" s="868"/>
      <c r="E2925" s="57">
        <v>0</v>
      </c>
      <c r="F2925" s="58"/>
      <c r="G2925" s="59"/>
    </row>
    <row r="2926" spans="1:7" ht="15">
      <c r="A2926" s="55"/>
      <c r="B2926" s="56"/>
      <c r="C2926" s="867" t="s">
        <v>2111</v>
      </c>
      <c r="D2926" s="868"/>
      <c r="E2926" s="57">
        <v>1</v>
      </c>
      <c r="F2926" s="58"/>
      <c r="G2926" s="59"/>
    </row>
    <row r="2927" spans="1:53" ht="22.5">
      <c r="A2927" s="48">
        <v>394</v>
      </c>
      <c r="B2927" s="49" t="s">
        <v>2223</v>
      </c>
      <c r="C2927" s="50" t="s">
        <v>2224</v>
      </c>
      <c r="D2927" s="51" t="s">
        <v>222</v>
      </c>
      <c r="E2927" s="52">
        <v>1</v>
      </c>
      <c r="F2927" s="697">
        <v>0</v>
      </c>
      <c r="G2927" s="53">
        <f>E2927*F2927</f>
        <v>0</v>
      </c>
      <c r="AB2927" s="54">
        <v>12</v>
      </c>
      <c r="AC2927" s="54">
        <v>0</v>
      </c>
      <c r="BA2927" s="15">
        <v>0.31488</v>
      </c>
    </row>
    <row r="2928" spans="1:7" ht="15">
      <c r="A2928" s="55"/>
      <c r="B2928" s="56"/>
      <c r="C2928" s="867" t="s">
        <v>2225</v>
      </c>
      <c r="D2928" s="868"/>
      <c r="E2928" s="57">
        <v>0</v>
      </c>
      <c r="F2928" s="58"/>
      <c r="G2928" s="59"/>
    </row>
    <row r="2929" spans="1:7" ht="15">
      <c r="A2929" s="55"/>
      <c r="B2929" s="56"/>
      <c r="C2929" s="867" t="s">
        <v>2206</v>
      </c>
      <c r="D2929" s="868"/>
      <c r="E2929" s="57">
        <v>0</v>
      </c>
      <c r="F2929" s="58"/>
      <c r="G2929" s="59"/>
    </row>
    <row r="2930" spans="1:7" ht="15">
      <c r="A2930" s="55"/>
      <c r="B2930" s="56"/>
      <c r="C2930" s="867" t="s">
        <v>2211</v>
      </c>
      <c r="D2930" s="868"/>
      <c r="E2930" s="57">
        <v>0</v>
      </c>
      <c r="F2930" s="58"/>
      <c r="G2930" s="59"/>
    </row>
    <row r="2931" spans="1:7" ht="15">
      <c r="A2931" s="55"/>
      <c r="B2931" s="56"/>
      <c r="C2931" s="867" t="s">
        <v>2207</v>
      </c>
      <c r="D2931" s="868"/>
      <c r="E2931" s="57">
        <v>0</v>
      </c>
      <c r="F2931" s="58"/>
      <c r="G2931" s="59"/>
    </row>
    <row r="2932" spans="1:7" ht="15">
      <c r="A2932" s="55"/>
      <c r="B2932" s="56"/>
      <c r="C2932" s="867" t="s">
        <v>2226</v>
      </c>
      <c r="D2932" s="868"/>
      <c r="E2932" s="57">
        <v>0</v>
      </c>
      <c r="F2932" s="58"/>
      <c r="G2932" s="59"/>
    </row>
    <row r="2933" spans="1:7" ht="15">
      <c r="A2933" s="55"/>
      <c r="B2933" s="56"/>
      <c r="C2933" s="867" t="s">
        <v>2056</v>
      </c>
      <c r="D2933" s="868"/>
      <c r="E2933" s="57">
        <v>0</v>
      </c>
      <c r="F2933" s="58"/>
      <c r="G2933" s="59"/>
    </row>
    <row r="2934" spans="1:7" ht="15">
      <c r="A2934" s="55"/>
      <c r="B2934" s="56"/>
      <c r="C2934" s="867" t="s">
        <v>2112</v>
      </c>
      <c r="D2934" s="868"/>
      <c r="E2934" s="57">
        <v>1</v>
      </c>
      <c r="F2934" s="58"/>
      <c r="G2934" s="59"/>
    </row>
    <row r="2935" spans="1:53" ht="22.5">
      <c r="A2935" s="48">
        <v>395</v>
      </c>
      <c r="B2935" s="49" t="s">
        <v>2227</v>
      </c>
      <c r="C2935" s="50" t="s">
        <v>2228</v>
      </c>
      <c r="D2935" s="51" t="s">
        <v>222</v>
      </c>
      <c r="E2935" s="52">
        <v>1</v>
      </c>
      <c r="F2935" s="697">
        <v>0</v>
      </c>
      <c r="G2935" s="53">
        <f>E2935*F2935</f>
        <v>0</v>
      </c>
      <c r="AB2935" s="54">
        <v>12</v>
      </c>
      <c r="AC2935" s="54">
        <v>0</v>
      </c>
      <c r="BA2935" s="15">
        <v>1.07848</v>
      </c>
    </row>
    <row r="2936" spans="1:7" ht="15">
      <c r="A2936" s="55"/>
      <c r="B2936" s="56"/>
      <c r="C2936" s="867" t="s">
        <v>2229</v>
      </c>
      <c r="D2936" s="868"/>
      <c r="E2936" s="57">
        <v>0</v>
      </c>
      <c r="F2936" s="58"/>
      <c r="G2936" s="59"/>
    </row>
    <row r="2937" spans="1:7" ht="15">
      <c r="A2937" s="55"/>
      <c r="B2937" s="56"/>
      <c r="C2937" s="867" t="s">
        <v>2206</v>
      </c>
      <c r="D2937" s="868"/>
      <c r="E2937" s="57">
        <v>0</v>
      </c>
      <c r="F2937" s="58"/>
      <c r="G2937" s="59"/>
    </row>
    <row r="2938" spans="1:7" ht="15">
      <c r="A2938" s="55"/>
      <c r="B2938" s="56"/>
      <c r="C2938" s="867" t="s">
        <v>2211</v>
      </c>
      <c r="D2938" s="868"/>
      <c r="E2938" s="57">
        <v>0</v>
      </c>
      <c r="F2938" s="58"/>
      <c r="G2938" s="59"/>
    </row>
    <row r="2939" spans="1:7" ht="15">
      <c r="A2939" s="55"/>
      <c r="B2939" s="56"/>
      <c r="C2939" s="867" t="s">
        <v>2207</v>
      </c>
      <c r="D2939" s="868"/>
      <c r="E2939" s="57">
        <v>0</v>
      </c>
      <c r="F2939" s="58"/>
      <c r="G2939" s="59"/>
    </row>
    <row r="2940" spans="1:7" ht="15">
      <c r="A2940" s="55"/>
      <c r="B2940" s="56"/>
      <c r="C2940" s="867" t="s">
        <v>2056</v>
      </c>
      <c r="D2940" s="868"/>
      <c r="E2940" s="57">
        <v>0</v>
      </c>
      <c r="F2940" s="58"/>
      <c r="G2940" s="59"/>
    </row>
    <row r="2941" spans="1:7" ht="15">
      <c r="A2941" s="55"/>
      <c r="B2941" s="56"/>
      <c r="C2941" s="867" t="s">
        <v>2230</v>
      </c>
      <c r="D2941" s="868"/>
      <c r="E2941" s="57">
        <v>1</v>
      </c>
      <c r="F2941" s="58"/>
      <c r="G2941" s="59"/>
    </row>
    <row r="2942" spans="1:53" ht="22.5">
      <c r="A2942" s="48">
        <v>396</v>
      </c>
      <c r="B2942" s="49" t="s">
        <v>2231</v>
      </c>
      <c r="C2942" s="50" t="s">
        <v>2232</v>
      </c>
      <c r="D2942" s="51" t="s">
        <v>222</v>
      </c>
      <c r="E2942" s="52">
        <v>1</v>
      </c>
      <c r="F2942" s="697">
        <v>0</v>
      </c>
      <c r="G2942" s="53">
        <f>E2942*F2942</f>
        <v>0</v>
      </c>
      <c r="AB2942" s="54">
        <v>12</v>
      </c>
      <c r="AC2942" s="54">
        <v>0</v>
      </c>
      <c r="BA2942" s="15">
        <v>0.0018</v>
      </c>
    </row>
    <row r="2943" spans="1:7" ht="15">
      <c r="A2943" s="55"/>
      <c r="B2943" s="56"/>
      <c r="C2943" s="867" t="s">
        <v>2233</v>
      </c>
      <c r="D2943" s="868"/>
      <c r="E2943" s="57">
        <v>0</v>
      </c>
      <c r="F2943" s="58"/>
      <c r="G2943" s="59"/>
    </row>
    <row r="2944" spans="1:7" ht="15">
      <c r="A2944" s="55"/>
      <c r="B2944" s="56"/>
      <c r="C2944" s="867" t="s">
        <v>2215</v>
      </c>
      <c r="D2944" s="868"/>
      <c r="E2944" s="57">
        <v>0</v>
      </c>
      <c r="F2944" s="58"/>
      <c r="G2944" s="59"/>
    </row>
    <row r="2945" spans="1:7" ht="15">
      <c r="A2945" s="55"/>
      <c r="B2945" s="56"/>
      <c r="C2945" s="867" t="s">
        <v>2056</v>
      </c>
      <c r="D2945" s="868"/>
      <c r="E2945" s="57">
        <v>0</v>
      </c>
      <c r="F2945" s="58"/>
      <c r="G2945" s="59"/>
    </row>
    <row r="2946" spans="1:7" ht="15">
      <c r="A2946" s="55"/>
      <c r="B2946" s="56"/>
      <c r="C2946" s="867" t="s">
        <v>2155</v>
      </c>
      <c r="D2946" s="868"/>
      <c r="E2946" s="57">
        <v>1</v>
      </c>
      <c r="F2946" s="58"/>
      <c r="G2946" s="59"/>
    </row>
    <row r="2947" spans="1:53" ht="22.5">
      <c r="A2947" s="48">
        <v>397</v>
      </c>
      <c r="B2947" s="49" t="s">
        <v>2234</v>
      </c>
      <c r="C2947" s="50" t="s">
        <v>2235</v>
      </c>
      <c r="D2947" s="51" t="s">
        <v>222</v>
      </c>
      <c r="E2947" s="775">
        <v>1</v>
      </c>
      <c r="F2947" s="697">
        <v>0</v>
      </c>
      <c r="G2947" s="53">
        <f>E2947*F2947</f>
        <v>0</v>
      </c>
      <c r="AB2947" s="54">
        <v>12</v>
      </c>
      <c r="AC2947" s="54">
        <v>0</v>
      </c>
      <c r="BA2947" s="15">
        <v>2.25592</v>
      </c>
    </row>
    <row r="2948" spans="1:7" ht="15">
      <c r="A2948" s="55"/>
      <c r="B2948" s="56"/>
      <c r="C2948" s="867" t="s">
        <v>2236</v>
      </c>
      <c r="D2948" s="868"/>
      <c r="E2948" s="57">
        <v>0</v>
      </c>
      <c r="F2948" s="58"/>
      <c r="G2948" s="59"/>
    </row>
    <row r="2949" spans="1:7" ht="15">
      <c r="A2949" s="55"/>
      <c r="B2949" s="56"/>
      <c r="C2949" s="867" t="s">
        <v>2206</v>
      </c>
      <c r="D2949" s="868"/>
      <c r="E2949" s="57">
        <v>0</v>
      </c>
      <c r="F2949" s="58"/>
      <c r="G2949" s="59"/>
    </row>
    <row r="2950" spans="1:7" ht="15">
      <c r="A2950" s="55"/>
      <c r="B2950" s="56"/>
      <c r="C2950" s="867" t="s">
        <v>2211</v>
      </c>
      <c r="D2950" s="868"/>
      <c r="E2950" s="57">
        <v>0</v>
      </c>
      <c r="F2950" s="58"/>
      <c r="G2950" s="59"/>
    </row>
    <row r="2951" spans="1:7" ht="15">
      <c r="A2951" s="55"/>
      <c r="B2951" s="56"/>
      <c r="C2951" s="867" t="s">
        <v>2207</v>
      </c>
      <c r="D2951" s="868"/>
      <c r="E2951" s="57">
        <v>0</v>
      </c>
      <c r="F2951" s="58"/>
      <c r="G2951" s="59"/>
    </row>
    <row r="2952" spans="1:7" ht="15">
      <c r="A2952" s="55"/>
      <c r="B2952" s="56"/>
      <c r="C2952" s="867" t="s">
        <v>2056</v>
      </c>
      <c r="D2952" s="868"/>
      <c r="E2952" s="57">
        <v>0</v>
      </c>
      <c r="F2952" s="58"/>
      <c r="G2952" s="59"/>
    </row>
    <row r="2953" spans="1:7" ht="15">
      <c r="A2953" s="55"/>
      <c r="B2953" s="56"/>
      <c r="C2953" s="865" t="s">
        <v>5771</v>
      </c>
      <c r="D2953" s="866"/>
      <c r="E2953" s="790">
        <v>1</v>
      </c>
      <c r="F2953" s="58"/>
      <c r="G2953" s="59"/>
    </row>
    <row r="2954" spans="1:53" ht="22.5">
      <c r="A2954" s="48">
        <v>398</v>
      </c>
      <c r="B2954" s="49" t="s">
        <v>2237</v>
      </c>
      <c r="C2954" s="50" t="s">
        <v>2238</v>
      </c>
      <c r="D2954" s="51" t="s">
        <v>222</v>
      </c>
      <c r="E2954" s="775">
        <v>1</v>
      </c>
      <c r="F2954" s="697">
        <v>0</v>
      </c>
      <c r="G2954" s="53">
        <f>E2954*F2954</f>
        <v>0</v>
      </c>
      <c r="AB2954" s="54">
        <v>12</v>
      </c>
      <c r="AC2954" s="54">
        <v>0</v>
      </c>
      <c r="BA2954" s="15">
        <v>1.12104</v>
      </c>
    </row>
    <row r="2955" spans="1:7" ht="15">
      <c r="A2955" s="55"/>
      <c r="B2955" s="56"/>
      <c r="C2955" s="867" t="s">
        <v>2239</v>
      </c>
      <c r="D2955" s="868"/>
      <c r="E2955" s="57">
        <v>0</v>
      </c>
      <c r="F2955" s="58"/>
      <c r="G2955" s="59"/>
    </row>
    <row r="2956" spans="1:7" ht="15">
      <c r="A2956" s="55"/>
      <c r="B2956" s="56"/>
      <c r="C2956" s="867" t="s">
        <v>2206</v>
      </c>
      <c r="D2956" s="868"/>
      <c r="E2956" s="57">
        <v>0</v>
      </c>
      <c r="F2956" s="58"/>
      <c r="G2956" s="59"/>
    </row>
    <row r="2957" spans="1:7" ht="15">
      <c r="A2957" s="55"/>
      <c r="B2957" s="56"/>
      <c r="C2957" s="867" t="s">
        <v>2211</v>
      </c>
      <c r="D2957" s="868"/>
      <c r="E2957" s="57">
        <v>0</v>
      </c>
      <c r="F2957" s="58"/>
      <c r="G2957" s="59"/>
    </row>
    <row r="2958" spans="1:7" ht="15">
      <c r="A2958" s="55"/>
      <c r="B2958" s="56"/>
      <c r="C2958" s="867" t="s">
        <v>2207</v>
      </c>
      <c r="D2958" s="868"/>
      <c r="E2958" s="57">
        <v>0</v>
      </c>
      <c r="F2958" s="58"/>
      <c r="G2958" s="59"/>
    </row>
    <row r="2959" spans="1:7" ht="15">
      <c r="A2959" s="55"/>
      <c r="B2959" s="56"/>
      <c r="C2959" s="867" t="s">
        <v>2056</v>
      </c>
      <c r="D2959" s="868"/>
      <c r="E2959" s="57">
        <v>0</v>
      </c>
      <c r="F2959" s="58"/>
      <c r="G2959" s="59"/>
    </row>
    <row r="2960" spans="1:7" ht="15">
      <c r="A2960" s="55"/>
      <c r="B2960" s="56"/>
      <c r="C2960" s="865" t="s">
        <v>5775</v>
      </c>
      <c r="D2960" s="866"/>
      <c r="E2960" s="790">
        <v>1</v>
      </c>
      <c r="F2960" s="58"/>
      <c r="G2960" s="59"/>
    </row>
    <row r="2961" spans="1:53" ht="22.5">
      <c r="A2961" s="48">
        <v>399</v>
      </c>
      <c r="B2961" s="49" t="s">
        <v>2240</v>
      </c>
      <c r="C2961" s="50" t="s">
        <v>2241</v>
      </c>
      <c r="D2961" s="51" t="s">
        <v>222</v>
      </c>
      <c r="E2961" s="52">
        <v>1</v>
      </c>
      <c r="F2961" s="697">
        <v>0</v>
      </c>
      <c r="G2961" s="53">
        <f>E2961*F2961</f>
        <v>0</v>
      </c>
      <c r="AB2961" s="54">
        <v>12</v>
      </c>
      <c r="AC2961" s="54">
        <v>0</v>
      </c>
      <c r="BA2961" s="15">
        <v>0.9342</v>
      </c>
    </row>
    <row r="2962" spans="1:7" ht="15">
      <c r="A2962" s="55"/>
      <c r="B2962" s="56"/>
      <c r="C2962" s="867" t="s">
        <v>2242</v>
      </c>
      <c r="D2962" s="868"/>
      <c r="E2962" s="57">
        <v>0</v>
      </c>
      <c r="F2962" s="58"/>
      <c r="G2962" s="59"/>
    </row>
    <row r="2963" spans="1:7" ht="15">
      <c r="A2963" s="55"/>
      <c r="B2963" s="56"/>
      <c r="C2963" s="867" t="s">
        <v>2206</v>
      </c>
      <c r="D2963" s="868"/>
      <c r="E2963" s="57">
        <v>0</v>
      </c>
      <c r="F2963" s="58"/>
      <c r="G2963" s="59"/>
    </row>
    <row r="2964" spans="1:7" ht="15">
      <c r="A2964" s="55"/>
      <c r="B2964" s="56"/>
      <c r="C2964" s="867" t="s">
        <v>2211</v>
      </c>
      <c r="D2964" s="868"/>
      <c r="E2964" s="57">
        <v>0</v>
      </c>
      <c r="F2964" s="58"/>
      <c r="G2964" s="59"/>
    </row>
    <row r="2965" spans="1:7" ht="15">
      <c r="A2965" s="55"/>
      <c r="B2965" s="56"/>
      <c r="C2965" s="867" t="s">
        <v>2207</v>
      </c>
      <c r="D2965" s="868"/>
      <c r="E2965" s="57">
        <v>0</v>
      </c>
      <c r="F2965" s="58"/>
      <c r="G2965" s="59"/>
    </row>
    <row r="2966" spans="1:7" ht="15">
      <c r="A2966" s="55"/>
      <c r="B2966" s="56"/>
      <c r="C2966" s="867" t="s">
        <v>2056</v>
      </c>
      <c r="D2966" s="868"/>
      <c r="E2966" s="57">
        <v>0</v>
      </c>
      <c r="F2966" s="58"/>
      <c r="G2966" s="59"/>
    </row>
    <row r="2967" spans="1:7" ht="15">
      <c r="A2967" s="55"/>
      <c r="B2967" s="56"/>
      <c r="C2967" s="867" t="s">
        <v>2113</v>
      </c>
      <c r="D2967" s="868"/>
      <c r="E2967" s="57">
        <v>1</v>
      </c>
      <c r="F2967" s="58"/>
      <c r="G2967" s="59"/>
    </row>
    <row r="2968" spans="1:53" ht="22.5">
      <c r="A2968" s="48">
        <v>400</v>
      </c>
      <c r="B2968" s="49" t="s">
        <v>2243</v>
      </c>
      <c r="C2968" s="50" t="s">
        <v>2244</v>
      </c>
      <c r="D2968" s="51" t="s">
        <v>222</v>
      </c>
      <c r="E2968" s="52">
        <v>1</v>
      </c>
      <c r="F2968" s="697">
        <v>0</v>
      </c>
      <c r="G2968" s="53">
        <f>E2968*F2968</f>
        <v>0</v>
      </c>
      <c r="AB2968" s="54">
        <v>12</v>
      </c>
      <c r="AC2968" s="54">
        <v>0</v>
      </c>
      <c r="BA2968" s="15">
        <v>0.11324</v>
      </c>
    </row>
    <row r="2969" spans="1:7" ht="15">
      <c r="A2969" s="55"/>
      <c r="B2969" s="56"/>
      <c r="C2969" s="867" t="s">
        <v>2245</v>
      </c>
      <c r="D2969" s="868"/>
      <c r="E2969" s="57">
        <v>0</v>
      </c>
      <c r="F2969" s="58"/>
      <c r="G2969" s="59"/>
    </row>
    <row r="2970" spans="1:7" ht="15">
      <c r="A2970" s="55"/>
      <c r="B2970" s="56"/>
      <c r="C2970" s="867" t="s">
        <v>2206</v>
      </c>
      <c r="D2970" s="868"/>
      <c r="E2970" s="57">
        <v>0</v>
      </c>
      <c r="F2970" s="58"/>
      <c r="G2970" s="59"/>
    </row>
    <row r="2971" spans="1:7" ht="15">
      <c r="A2971" s="55"/>
      <c r="B2971" s="56"/>
      <c r="C2971" s="867" t="s">
        <v>2219</v>
      </c>
      <c r="D2971" s="868"/>
      <c r="E2971" s="57">
        <v>0</v>
      </c>
      <c r="F2971" s="58"/>
      <c r="G2971" s="59"/>
    </row>
    <row r="2972" spans="1:7" ht="15">
      <c r="A2972" s="55"/>
      <c r="B2972" s="56"/>
      <c r="C2972" s="867" t="s">
        <v>2207</v>
      </c>
      <c r="D2972" s="868"/>
      <c r="E2972" s="57">
        <v>0</v>
      </c>
      <c r="F2972" s="58"/>
      <c r="G2972" s="59"/>
    </row>
    <row r="2973" spans="1:7" ht="15">
      <c r="A2973" s="55"/>
      <c r="B2973" s="56"/>
      <c r="C2973" s="867" t="s">
        <v>2246</v>
      </c>
      <c r="D2973" s="868"/>
      <c r="E2973" s="57">
        <v>0</v>
      </c>
      <c r="F2973" s="58"/>
      <c r="G2973" s="59"/>
    </row>
    <row r="2974" spans="1:7" ht="15">
      <c r="A2974" s="55"/>
      <c r="B2974" s="56"/>
      <c r="C2974" s="867" t="s">
        <v>2056</v>
      </c>
      <c r="D2974" s="868"/>
      <c r="E2974" s="57">
        <v>0</v>
      </c>
      <c r="F2974" s="58"/>
      <c r="G2974" s="59"/>
    </row>
    <row r="2975" spans="1:7" ht="15">
      <c r="A2975" s="55"/>
      <c r="B2975" s="56"/>
      <c r="C2975" s="867" t="s">
        <v>2121</v>
      </c>
      <c r="D2975" s="868"/>
      <c r="E2975" s="57">
        <v>1</v>
      </c>
      <c r="F2975" s="58"/>
      <c r="G2975" s="59"/>
    </row>
    <row r="2976" spans="1:53" ht="22.5">
      <c r="A2976" s="48">
        <v>401</v>
      </c>
      <c r="B2976" s="49" t="s">
        <v>2247</v>
      </c>
      <c r="C2976" s="50" t="s">
        <v>2248</v>
      </c>
      <c r="D2976" s="51" t="s">
        <v>222</v>
      </c>
      <c r="E2976" s="52">
        <v>1</v>
      </c>
      <c r="F2976" s="697">
        <v>0</v>
      </c>
      <c r="G2976" s="53">
        <f>E2976*F2976</f>
        <v>0</v>
      </c>
      <c r="AB2976" s="54">
        <v>12</v>
      </c>
      <c r="AC2976" s="54">
        <v>0</v>
      </c>
      <c r="BA2976" s="15">
        <v>0.14794</v>
      </c>
    </row>
    <row r="2977" spans="1:7" ht="15">
      <c r="A2977" s="55"/>
      <c r="B2977" s="56"/>
      <c r="C2977" s="867" t="s">
        <v>2249</v>
      </c>
      <c r="D2977" s="868"/>
      <c r="E2977" s="57">
        <v>0</v>
      </c>
      <c r="F2977" s="58"/>
      <c r="G2977" s="59"/>
    </row>
    <row r="2978" spans="1:7" ht="15">
      <c r="A2978" s="55"/>
      <c r="B2978" s="56"/>
      <c r="C2978" s="867" t="s">
        <v>2206</v>
      </c>
      <c r="D2978" s="868"/>
      <c r="E2978" s="57">
        <v>0</v>
      </c>
      <c r="F2978" s="58"/>
      <c r="G2978" s="59"/>
    </row>
    <row r="2979" spans="1:7" ht="15">
      <c r="A2979" s="55"/>
      <c r="B2979" s="56"/>
      <c r="C2979" s="867" t="s">
        <v>2211</v>
      </c>
      <c r="D2979" s="868"/>
      <c r="E2979" s="57">
        <v>0</v>
      </c>
      <c r="F2979" s="58"/>
      <c r="G2979" s="59"/>
    </row>
    <row r="2980" spans="1:7" ht="15">
      <c r="A2980" s="55"/>
      <c r="B2980" s="56"/>
      <c r="C2980" s="867" t="s">
        <v>2207</v>
      </c>
      <c r="D2980" s="868"/>
      <c r="E2980" s="57">
        <v>0</v>
      </c>
      <c r="F2980" s="58"/>
      <c r="G2980" s="59"/>
    </row>
    <row r="2981" spans="1:7" ht="15">
      <c r="A2981" s="55"/>
      <c r="B2981" s="56"/>
      <c r="C2981" s="867" t="s">
        <v>2246</v>
      </c>
      <c r="D2981" s="868"/>
      <c r="E2981" s="57">
        <v>0</v>
      </c>
      <c r="F2981" s="58"/>
      <c r="G2981" s="59"/>
    </row>
    <row r="2982" spans="1:7" ht="15">
      <c r="A2982" s="55"/>
      <c r="B2982" s="56"/>
      <c r="C2982" s="867" t="s">
        <v>2056</v>
      </c>
      <c r="D2982" s="868"/>
      <c r="E2982" s="57">
        <v>0</v>
      </c>
      <c r="F2982" s="58"/>
      <c r="G2982" s="59"/>
    </row>
    <row r="2983" spans="1:7" ht="15">
      <c r="A2983" s="55"/>
      <c r="B2983" s="56"/>
      <c r="C2983" s="867" t="s">
        <v>2114</v>
      </c>
      <c r="D2983" s="868"/>
      <c r="E2983" s="57">
        <v>1</v>
      </c>
      <c r="F2983" s="58"/>
      <c r="G2983" s="59"/>
    </row>
    <row r="2984" spans="1:53" ht="22.5">
      <c r="A2984" s="48">
        <v>402</v>
      </c>
      <c r="B2984" s="49" t="s">
        <v>2250</v>
      </c>
      <c r="C2984" s="50" t="s">
        <v>2251</v>
      </c>
      <c r="D2984" s="51" t="s">
        <v>222</v>
      </c>
      <c r="E2984" s="52">
        <v>1</v>
      </c>
      <c r="F2984" s="697">
        <v>0</v>
      </c>
      <c r="G2984" s="53">
        <f>E2984*F2984</f>
        <v>0</v>
      </c>
      <c r="AB2984" s="54">
        <v>12</v>
      </c>
      <c r="AC2984" s="54">
        <v>0</v>
      </c>
      <c r="BA2984" s="15">
        <v>0.19099</v>
      </c>
    </row>
    <row r="2985" spans="1:7" ht="15">
      <c r="A2985" s="55"/>
      <c r="B2985" s="56"/>
      <c r="C2985" s="867" t="s">
        <v>2252</v>
      </c>
      <c r="D2985" s="868"/>
      <c r="E2985" s="57">
        <v>0</v>
      </c>
      <c r="F2985" s="58"/>
      <c r="G2985" s="59"/>
    </row>
    <row r="2986" spans="1:7" ht="15">
      <c r="A2986" s="55"/>
      <c r="B2986" s="56"/>
      <c r="C2986" s="867" t="s">
        <v>2206</v>
      </c>
      <c r="D2986" s="868"/>
      <c r="E2986" s="57">
        <v>0</v>
      </c>
      <c r="F2986" s="58"/>
      <c r="G2986" s="59"/>
    </row>
    <row r="2987" spans="1:7" ht="15">
      <c r="A2987" s="55"/>
      <c r="B2987" s="56"/>
      <c r="C2987" s="867" t="s">
        <v>2211</v>
      </c>
      <c r="D2987" s="868"/>
      <c r="E2987" s="57">
        <v>0</v>
      </c>
      <c r="F2987" s="58"/>
      <c r="G2987" s="59"/>
    </row>
    <row r="2988" spans="1:7" ht="15">
      <c r="A2988" s="55"/>
      <c r="B2988" s="56"/>
      <c r="C2988" s="867" t="s">
        <v>2207</v>
      </c>
      <c r="D2988" s="868"/>
      <c r="E2988" s="57">
        <v>0</v>
      </c>
      <c r="F2988" s="58"/>
      <c r="G2988" s="59"/>
    </row>
    <row r="2989" spans="1:7" ht="15">
      <c r="A2989" s="55"/>
      <c r="B2989" s="56"/>
      <c r="C2989" s="867" t="s">
        <v>2246</v>
      </c>
      <c r="D2989" s="868"/>
      <c r="E2989" s="57">
        <v>0</v>
      </c>
      <c r="F2989" s="58"/>
      <c r="G2989" s="59"/>
    </row>
    <row r="2990" spans="1:7" ht="15">
      <c r="A2990" s="55"/>
      <c r="B2990" s="56"/>
      <c r="C2990" s="867" t="s">
        <v>2056</v>
      </c>
      <c r="D2990" s="868"/>
      <c r="E2990" s="57">
        <v>0</v>
      </c>
      <c r="F2990" s="58"/>
      <c r="G2990" s="59"/>
    </row>
    <row r="2991" spans="1:7" ht="15">
      <c r="A2991" s="55"/>
      <c r="B2991" s="56"/>
      <c r="C2991" s="867" t="s">
        <v>2115</v>
      </c>
      <c r="D2991" s="868"/>
      <c r="E2991" s="57">
        <v>1</v>
      </c>
      <c r="F2991" s="58"/>
      <c r="G2991" s="59"/>
    </row>
    <row r="2992" spans="1:53" ht="22.5">
      <c r="A2992" s="48">
        <v>403</v>
      </c>
      <c r="B2992" s="49" t="s">
        <v>2253</v>
      </c>
      <c r="C2992" s="50" t="s">
        <v>2254</v>
      </c>
      <c r="D2992" s="51" t="s">
        <v>222</v>
      </c>
      <c r="E2992" s="52">
        <v>2</v>
      </c>
      <c r="F2992" s="697">
        <v>0</v>
      </c>
      <c r="G2992" s="53">
        <f>E2992*F2992</f>
        <v>0</v>
      </c>
      <c r="AB2992" s="54">
        <v>12</v>
      </c>
      <c r="AC2992" s="54">
        <v>0</v>
      </c>
      <c r="BA2992" s="15">
        <v>2.47912</v>
      </c>
    </row>
    <row r="2993" spans="1:7" ht="15">
      <c r="A2993" s="55"/>
      <c r="B2993" s="56"/>
      <c r="C2993" s="867" t="s">
        <v>2255</v>
      </c>
      <c r="D2993" s="868"/>
      <c r="E2993" s="57">
        <v>0</v>
      </c>
      <c r="F2993" s="58"/>
      <c r="G2993" s="59"/>
    </row>
    <row r="2994" spans="1:7" ht="15">
      <c r="A2994" s="55"/>
      <c r="B2994" s="56"/>
      <c r="C2994" s="867" t="s">
        <v>2206</v>
      </c>
      <c r="D2994" s="868"/>
      <c r="E2994" s="57">
        <v>0</v>
      </c>
      <c r="F2994" s="58"/>
      <c r="G2994" s="59"/>
    </row>
    <row r="2995" spans="1:7" ht="15">
      <c r="A2995" s="55"/>
      <c r="B2995" s="56"/>
      <c r="C2995" s="867" t="s">
        <v>2211</v>
      </c>
      <c r="D2995" s="868"/>
      <c r="E2995" s="57">
        <v>0</v>
      </c>
      <c r="F2995" s="58"/>
      <c r="G2995" s="59"/>
    </row>
    <row r="2996" spans="1:7" ht="15">
      <c r="A2996" s="55"/>
      <c r="B2996" s="56"/>
      <c r="C2996" s="867" t="s">
        <v>2207</v>
      </c>
      <c r="D2996" s="868"/>
      <c r="E2996" s="57">
        <v>0</v>
      </c>
      <c r="F2996" s="58"/>
      <c r="G2996" s="59"/>
    </row>
    <row r="2997" spans="1:7" ht="15">
      <c r="A2997" s="55"/>
      <c r="B2997" s="56"/>
      <c r="C2997" s="867" t="s">
        <v>2056</v>
      </c>
      <c r="D2997" s="868"/>
      <c r="E2997" s="57">
        <v>0</v>
      </c>
      <c r="F2997" s="58"/>
      <c r="G2997" s="59"/>
    </row>
    <row r="2998" spans="1:7" ht="15">
      <c r="A2998" s="55"/>
      <c r="B2998" s="56"/>
      <c r="C2998" s="867" t="s">
        <v>2116</v>
      </c>
      <c r="D2998" s="868"/>
      <c r="E2998" s="57">
        <v>2</v>
      </c>
      <c r="F2998" s="58"/>
      <c r="G2998" s="59"/>
    </row>
    <row r="2999" spans="1:53" ht="22.5">
      <c r="A2999" s="48">
        <v>404</v>
      </c>
      <c r="B2999" s="49" t="s">
        <v>2256</v>
      </c>
      <c r="C2999" s="50" t="s">
        <v>2257</v>
      </c>
      <c r="D2999" s="51" t="s">
        <v>222</v>
      </c>
      <c r="E2999" s="52">
        <v>1</v>
      </c>
      <c r="F2999" s="697">
        <v>0</v>
      </c>
      <c r="G2999" s="53">
        <f>E2999*F2999</f>
        <v>0</v>
      </c>
      <c r="AB2999" s="54">
        <v>12</v>
      </c>
      <c r="AC2999" s="54">
        <v>0</v>
      </c>
      <c r="BA2999" s="15">
        <v>1.03284</v>
      </c>
    </row>
    <row r="3000" spans="1:7" ht="15">
      <c r="A3000" s="55"/>
      <c r="B3000" s="56"/>
      <c r="C3000" s="867" t="s">
        <v>2258</v>
      </c>
      <c r="D3000" s="868"/>
      <c r="E3000" s="57">
        <v>0</v>
      </c>
      <c r="F3000" s="58"/>
      <c r="G3000" s="59"/>
    </row>
    <row r="3001" spans="1:7" ht="15">
      <c r="A3001" s="55"/>
      <c r="B3001" s="56"/>
      <c r="C3001" s="867" t="s">
        <v>2206</v>
      </c>
      <c r="D3001" s="868"/>
      <c r="E3001" s="57">
        <v>0</v>
      </c>
      <c r="F3001" s="58"/>
      <c r="G3001" s="59"/>
    </row>
    <row r="3002" spans="1:7" ht="15">
      <c r="A3002" s="55"/>
      <c r="B3002" s="56"/>
      <c r="C3002" s="867" t="s">
        <v>2211</v>
      </c>
      <c r="D3002" s="868"/>
      <c r="E3002" s="57">
        <v>0</v>
      </c>
      <c r="F3002" s="58"/>
      <c r="G3002" s="59"/>
    </row>
    <row r="3003" spans="1:7" ht="15">
      <c r="A3003" s="55"/>
      <c r="B3003" s="56"/>
      <c r="C3003" s="867" t="s">
        <v>2207</v>
      </c>
      <c r="D3003" s="868"/>
      <c r="E3003" s="57">
        <v>0</v>
      </c>
      <c r="F3003" s="58"/>
      <c r="G3003" s="59"/>
    </row>
    <row r="3004" spans="1:7" ht="15">
      <c r="A3004" s="55"/>
      <c r="B3004" s="56"/>
      <c r="C3004" s="867" t="s">
        <v>2056</v>
      </c>
      <c r="D3004" s="868"/>
      <c r="E3004" s="57">
        <v>0</v>
      </c>
      <c r="F3004" s="58"/>
      <c r="G3004" s="59"/>
    </row>
    <row r="3005" spans="1:7" ht="15">
      <c r="A3005" s="55"/>
      <c r="B3005" s="56"/>
      <c r="C3005" s="867" t="s">
        <v>2117</v>
      </c>
      <c r="D3005" s="868"/>
      <c r="E3005" s="57">
        <v>1</v>
      </c>
      <c r="F3005" s="58"/>
      <c r="G3005" s="59"/>
    </row>
    <row r="3006" spans="1:53" ht="22.5">
      <c r="A3006" s="48">
        <v>405</v>
      </c>
      <c r="B3006" s="49" t="s">
        <v>2259</v>
      </c>
      <c r="C3006" s="50" t="s">
        <v>2260</v>
      </c>
      <c r="D3006" s="51" t="s">
        <v>222</v>
      </c>
      <c r="E3006" s="52">
        <v>9</v>
      </c>
      <c r="F3006" s="697">
        <v>0</v>
      </c>
      <c r="G3006" s="53">
        <f>E3006*F3006</f>
        <v>0</v>
      </c>
      <c r="AB3006" s="54">
        <v>12</v>
      </c>
      <c r="AC3006" s="54">
        <v>0</v>
      </c>
      <c r="BA3006" s="15">
        <v>0.06954</v>
      </c>
    </row>
    <row r="3007" spans="1:7" ht="15">
      <c r="A3007" s="55"/>
      <c r="B3007" s="56"/>
      <c r="C3007" s="867" t="s">
        <v>2261</v>
      </c>
      <c r="D3007" s="868"/>
      <c r="E3007" s="57">
        <v>0</v>
      </c>
      <c r="F3007" s="58"/>
      <c r="G3007" s="59"/>
    </row>
    <row r="3008" spans="1:7" ht="15">
      <c r="A3008" s="55"/>
      <c r="B3008" s="56"/>
      <c r="C3008" s="867" t="s">
        <v>2206</v>
      </c>
      <c r="D3008" s="868"/>
      <c r="E3008" s="57">
        <v>0</v>
      </c>
      <c r="F3008" s="58"/>
      <c r="G3008" s="59"/>
    </row>
    <row r="3009" spans="1:7" ht="15">
      <c r="A3009" s="55"/>
      <c r="B3009" s="56"/>
      <c r="C3009" s="867" t="s">
        <v>2262</v>
      </c>
      <c r="D3009" s="868"/>
      <c r="E3009" s="57">
        <v>0</v>
      </c>
      <c r="F3009" s="58"/>
      <c r="G3009" s="59"/>
    </row>
    <row r="3010" spans="1:7" ht="15">
      <c r="A3010" s="55"/>
      <c r="B3010" s="56"/>
      <c r="C3010" s="867" t="s">
        <v>2207</v>
      </c>
      <c r="D3010" s="868"/>
      <c r="E3010" s="57">
        <v>0</v>
      </c>
      <c r="F3010" s="58"/>
      <c r="G3010" s="59"/>
    </row>
    <row r="3011" spans="1:7" ht="15">
      <c r="A3011" s="55"/>
      <c r="B3011" s="56"/>
      <c r="C3011" s="867" t="s">
        <v>2056</v>
      </c>
      <c r="D3011" s="868"/>
      <c r="E3011" s="57">
        <v>0</v>
      </c>
      <c r="F3011" s="58"/>
      <c r="G3011" s="59"/>
    </row>
    <row r="3012" spans="1:7" ht="15">
      <c r="A3012" s="55"/>
      <c r="B3012" s="56"/>
      <c r="C3012" s="867" t="s">
        <v>2122</v>
      </c>
      <c r="D3012" s="868"/>
      <c r="E3012" s="57">
        <v>9</v>
      </c>
      <c r="F3012" s="58"/>
      <c r="G3012" s="59"/>
    </row>
    <row r="3013" spans="1:53" ht="22.5">
      <c r="A3013" s="48">
        <v>406</v>
      </c>
      <c r="B3013" s="49" t="s">
        <v>2263</v>
      </c>
      <c r="C3013" s="50" t="s">
        <v>2264</v>
      </c>
      <c r="D3013" s="51" t="s">
        <v>222</v>
      </c>
      <c r="E3013" s="52">
        <v>1</v>
      </c>
      <c r="F3013" s="697">
        <v>0</v>
      </c>
      <c r="G3013" s="53">
        <f>E3013*F3013</f>
        <v>0</v>
      </c>
      <c r="AB3013" s="54">
        <v>12</v>
      </c>
      <c r="AC3013" s="54">
        <v>0</v>
      </c>
      <c r="BA3013" s="15">
        <v>0.24192</v>
      </c>
    </row>
    <row r="3014" spans="1:7" ht="15">
      <c r="A3014" s="55"/>
      <c r="B3014" s="56"/>
      <c r="C3014" s="867" t="s">
        <v>2265</v>
      </c>
      <c r="D3014" s="868"/>
      <c r="E3014" s="57">
        <v>0</v>
      </c>
      <c r="F3014" s="58"/>
      <c r="G3014" s="59"/>
    </row>
    <row r="3015" spans="1:7" ht="15">
      <c r="A3015" s="55"/>
      <c r="B3015" s="56"/>
      <c r="C3015" s="867" t="s">
        <v>2206</v>
      </c>
      <c r="D3015" s="868"/>
      <c r="E3015" s="57">
        <v>0</v>
      </c>
      <c r="F3015" s="58"/>
      <c r="G3015" s="59"/>
    </row>
    <row r="3016" spans="1:7" ht="15">
      <c r="A3016" s="55"/>
      <c r="B3016" s="56"/>
      <c r="C3016" s="867" t="s">
        <v>2262</v>
      </c>
      <c r="D3016" s="868"/>
      <c r="E3016" s="57">
        <v>0</v>
      </c>
      <c r="F3016" s="58"/>
      <c r="G3016" s="59"/>
    </row>
    <row r="3017" spans="1:7" ht="15">
      <c r="A3017" s="55"/>
      <c r="B3017" s="56"/>
      <c r="C3017" s="867" t="s">
        <v>2207</v>
      </c>
      <c r="D3017" s="868"/>
      <c r="E3017" s="57">
        <v>0</v>
      </c>
      <c r="F3017" s="58"/>
      <c r="G3017" s="59"/>
    </row>
    <row r="3018" spans="1:7" ht="15">
      <c r="A3018" s="55"/>
      <c r="B3018" s="56"/>
      <c r="C3018" s="867" t="s">
        <v>2056</v>
      </c>
      <c r="D3018" s="868"/>
      <c r="E3018" s="57">
        <v>0</v>
      </c>
      <c r="F3018" s="58"/>
      <c r="G3018" s="59"/>
    </row>
    <row r="3019" spans="1:7" ht="15">
      <c r="A3019" s="55"/>
      <c r="B3019" s="56"/>
      <c r="C3019" s="867" t="s">
        <v>2123</v>
      </c>
      <c r="D3019" s="868"/>
      <c r="E3019" s="57">
        <v>1</v>
      </c>
      <c r="F3019" s="58"/>
      <c r="G3019" s="59"/>
    </row>
    <row r="3020" spans="1:53" ht="22.5">
      <c r="A3020" s="48">
        <v>407</v>
      </c>
      <c r="B3020" s="49" t="s">
        <v>2266</v>
      </c>
      <c r="C3020" s="50" t="s">
        <v>2267</v>
      </c>
      <c r="D3020" s="51" t="s">
        <v>206</v>
      </c>
      <c r="E3020" s="52">
        <v>289.3698</v>
      </c>
      <c r="F3020" s="697">
        <v>0</v>
      </c>
      <c r="G3020" s="53">
        <f>E3020*F3020</f>
        <v>0</v>
      </c>
      <c r="AB3020" s="54">
        <v>12</v>
      </c>
      <c r="AC3020" s="54">
        <v>0</v>
      </c>
      <c r="BA3020" s="15">
        <v>0.04125</v>
      </c>
    </row>
    <row r="3021" spans="1:7" ht="15">
      <c r="A3021" s="55"/>
      <c r="B3021" s="56"/>
      <c r="C3021" s="867" t="s">
        <v>2268</v>
      </c>
      <c r="D3021" s="868"/>
      <c r="E3021" s="57">
        <v>0</v>
      </c>
      <c r="F3021" s="58"/>
      <c r="G3021" s="59"/>
    </row>
    <row r="3022" spans="1:7" ht="15">
      <c r="A3022" s="55"/>
      <c r="B3022" s="56"/>
      <c r="C3022" s="867" t="s">
        <v>2206</v>
      </c>
      <c r="D3022" s="868"/>
      <c r="E3022" s="57">
        <v>0</v>
      </c>
      <c r="F3022" s="58"/>
      <c r="G3022" s="59"/>
    </row>
    <row r="3023" spans="1:7" ht="15">
      <c r="A3023" s="55"/>
      <c r="B3023" s="56"/>
      <c r="C3023" s="867" t="s">
        <v>2269</v>
      </c>
      <c r="D3023" s="868"/>
      <c r="E3023" s="57">
        <v>0</v>
      </c>
      <c r="F3023" s="58"/>
      <c r="G3023" s="59"/>
    </row>
    <row r="3024" spans="1:7" ht="15">
      <c r="A3024" s="55"/>
      <c r="B3024" s="56"/>
      <c r="C3024" s="867" t="s">
        <v>2270</v>
      </c>
      <c r="D3024" s="868"/>
      <c r="E3024" s="57">
        <v>0</v>
      </c>
      <c r="F3024" s="58"/>
      <c r="G3024" s="59"/>
    </row>
    <row r="3025" spans="1:7" ht="15">
      <c r="A3025" s="55"/>
      <c r="B3025" s="56"/>
      <c r="C3025" s="867" t="s">
        <v>2271</v>
      </c>
      <c r="D3025" s="868"/>
      <c r="E3025" s="57">
        <v>0</v>
      </c>
      <c r="F3025" s="58"/>
      <c r="G3025" s="59"/>
    </row>
    <row r="3026" spans="1:7" ht="15">
      <c r="A3026" s="55"/>
      <c r="B3026" s="56"/>
      <c r="C3026" s="867" t="s">
        <v>2272</v>
      </c>
      <c r="D3026" s="868"/>
      <c r="E3026" s="57">
        <v>0</v>
      </c>
      <c r="F3026" s="58"/>
      <c r="G3026" s="59"/>
    </row>
    <row r="3027" spans="1:7" ht="15">
      <c r="A3027" s="55"/>
      <c r="B3027" s="56"/>
      <c r="C3027" s="867" t="s">
        <v>2056</v>
      </c>
      <c r="D3027" s="868"/>
      <c r="E3027" s="57">
        <v>0</v>
      </c>
      <c r="F3027" s="58"/>
      <c r="G3027" s="59"/>
    </row>
    <row r="3028" spans="1:7" ht="15">
      <c r="A3028" s="55"/>
      <c r="B3028" s="56"/>
      <c r="C3028" s="867" t="s">
        <v>2077</v>
      </c>
      <c r="D3028" s="868"/>
      <c r="E3028" s="57">
        <v>289.3698</v>
      </c>
      <c r="F3028" s="58"/>
      <c r="G3028" s="59"/>
    </row>
    <row r="3029" spans="1:53" ht="22.5">
      <c r="A3029" s="786" t="s">
        <v>5788</v>
      </c>
      <c r="B3029" s="776" t="s">
        <v>5789</v>
      </c>
      <c r="C3029" s="777" t="s">
        <v>5790</v>
      </c>
      <c r="D3029" s="787" t="s">
        <v>206</v>
      </c>
      <c r="E3029" s="775">
        <v>36.52</v>
      </c>
      <c r="F3029" s="697">
        <v>0</v>
      </c>
      <c r="G3029" s="53">
        <f>E3029*F3029</f>
        <v>0</v>
      </c>
      <c r="AB3029" s="54">
        <v>12</v>
      </c>
      <c r="AC3029" s="54">
        <v>0</v>
      </c>
      <c r="BA3029" s="15">
        <v>0.04125</v>
      </c>
    </row>
    <row r="3030" spans="1:7" ht="15">
      <c r="A3030" s="788"/>
      <c r="B3030" s="789"/>
      <c r="C3030" s="865" t="s">
        <v>5794</v>
      </c>
      <c r="D3030" s="866"/>
      <c r="E3030" s="790">
        <v>0</v>
      </c>
      <c r="F3030" s="58"/>
      <c r="G3030" s="59"/>
    </row>
    <row r="3031" spans="1:7" ht="15">
      <c r="A3031" s="788"/>
      <c r="B3031" s="789"/>
      <c r="C3031" s="865" t="s">
        <v>2206</v>
      </c>
      <c r="D3031" s="866"/>
      <c r="E3031" s="790">
        <v>0</v>
      </c>
      <c r="F3031" s="58"/>
      <c r="G3031" s="59"/>
    </row>
    <row r="3032" spans="1:7" ht="15">
      <c r="A3032" s="788"/>
      <c r="B3032" s="789"/>
      <c r="C3032" s="865" t="s">
        <v>2269</v>
      </c>
      <c r="D3032" s="866"/>
      <c r="E3032" s="790">
        <v>0</v>
      </c>
      <c r="F3032" s="58"/>
      <c r="G3032" s="59"/>
    </row>
    <row r="3033" spans="1:7" ht="24.75" customHeight="1">
      <c r="A3033" s="788"/>
      <c r="B3033" s="789"/>
      <c r="C3033" s="865" t="s">
        <v>2270</v>
      </c>
      <c r="D3033" s="866"/>
      <c r="E3033" s="790">
        <v>0</v>
      </c>
      <c r="F3033" s="58"/>
      <c r="G3033" s="59"/>
    </row>
    <row r="3034" spans="1:7" ht="15">
      <c r="A3034" s="788"/>
      <c r="B3034" s="789"/>
      <c r="C3034" s="865" t="s">
        <v>2271</v>
      </c>
      <c r="D3034" s="866"/>
      <c r="E3034" s="790">
        <v>0</v>
      </c>
      <c r="F3034" s="58"/>
      <c r="G3034" s="59"/>
    </row>
    <row r="3035" spans="1:7" ht="15">
      <c r="A3035" s="788"/>
      <c r="B3035" s="789"/>
      <c r="C3035" s="865" t="s">
        <v>2272</v>
      </c>
      <c r="D3035" s="866"/>
      <c r="E3035" s="790">
        <v>0</v>
      </c>
      <c r="F3035" s="58"/>
      <c r="G3035" s="59"/>
    </row>
    <row r="3036" spans="1:7" ht="15">
      <c r="A3036" s="788"/>
      <c r="B3036" s="789"/>
      <c r="C3036" s="865" t="s">
        <v>5791</v>
      </c>
      <c r="D3036" s="866"/>
      <c r="E3036" s="790">
        <v>36.52</v>
      </c>
      <c r="F3036" s="58"/>
      <c r="G3036" s="59"/>
    </row>
    <row r="3037" spans="1:53" ht="22.5">
      <c r="A3037" s="48">
        <v>408</v>
      </c>
      <c r="B3037" s="49" t="s">
        <v>2273</v>
      </c>
      <c r="C3037" s="50" t="s">
        <v>2274</v>
      </c>
      <c r="D3037" s="51" t="s">
        <v>222</v>
      </c>
      <c r="E3037" s="52">
        <v>1</v>
      </c>
      <c r="F3037" s="697">
        <v>0</v>
      </c>
      <c r="G3037" s="53">
        <f>E3037*F3037</f>
        <v>0</v>
      </c>
      <c r="AB3037" s="54">
        <v>12</v>
      </c>
      <c r="AC3037" s="54">
        <v>0</v>
      </c>
      <c r="BA3037" s="15">
        <v>0.0156</v>
      </c>
    </row>
    <row r="3038" spans="1:7" ht="15">
      <c r="A3038" s="55"/>
      <c r="B3038" s="56"/>
      <c r="C3038" s="867" t="s">
        <v>2275</v>
      </c>
      <c r="D3038" s="868"/>
      <c r="E3038" s="57">
        <v>0</v>
      </c>
      <c r="F3038" s="58"/>
      <c r="G3038" s="59"/>
    </row>
    <row r="3039" spans="1:7" ht="15">
      <c r="A3039" s="55"/>
      <c r="B3039" s="56"/>
      <c r="C3039" s="867" t="s">
        <v>2215</v>
      </c>
      <c r="D3039" s="868"/>
      <c r="E3039" s="57">
        <v>0</v>
      </c>
      <c r="F3039" s="58"/>
      <c r="G3039" s="59"/>
    </row>
    <row r="3040" spans="1:7" ht="15">
      <c r="A3040" s="55"/>
      <c r="B3040" s="56"/>
      <c r="C3040" s="867" t="s">
        <v>2056</v>
      </c>
      <c r="D3040" s="868"/>
      <c r="E3040" s="57">
        <v>0</v>
      </c>
      <c r="F3040" s="58"/>
      <c r="G3040" s="59"/>
    </row>
    <row r="3041" spans="1:7" ht="15">
      <c r="A3041" s="55"/>
      <c r="B3041" s="56"/>
      <c r="C3041" s="867" t="s">
        <v>2156</v>
      </c>
      <c r="D3041" s="868"/>
      <c r="E3041" s="57">
        <v>1</v>
      </c>
      <c r="F3041" s="58"/>
      <c r="G3041" s="59"/>
    </row>
    <row r="3042" spans="1:53" ht="22.5">
      <c r="A3042" s="48">
        <v>409</v>
      </c>
      <c r="B3042" s="49" t="s">
        <v>2276</v>
      </c>
      <c r="C3042" s="50" t="s">
        <v>2277</v>
      </c>
      <c r="D3042" s="51" t="s">
        <v>222</v>
      </c>
      <c r="E3042" s="52">
        <v>1</v>
      </c>
      <c r="F3042" s="697">
        <v>0</v>
      </c>
      <c r="G3042" s="53">
        <f>E3042*F3042</f>
        <v>0</v>
      </c>
      <c r="AB3042" s="54">
        <v>12</v>
      </c>
      <c r="AC3042" s="54">
        <v>0</v>
      </c>
      <c r="BA3042" s="15">
        <v>0.11554</v>
      </c>
    </row>
    <row r="3043" spans="1:7" ht="15">
      <c r="A3043" s="55"/>
      <c r="B3043" s="56"/>
      <c r="C3043" s="867" t="s">
        <v>2278</v>
      </c>
      <c r="D3043" s="868"/>
      <c r="E3043" s="57">
        <v>0</v>
      </c>
      <c r="F3043" s="58"/>
      <c r="G3043" s="59"/>
    </row>
    <row r="3044" spans="1:7" ht="15">
      <c r="A3044" s="55"/>
      <c r="B3044" s="56"/>
      <c r="C3044" s="867" t="s">
        <v>2279</v>
      </c>
      <c r="D3044" s="868"/>
      <c r="E3044" s="57">
        <v>0</v>
      </c>
      <c r="F3044" s="58"/>
      <c r="G3044" s="59"/>
    </row>
    <row r="3045" spans="1:7" ht="15">
      <c r="A3045" s="55"/>
      <c r="B3045" s="56"/>
      <c r="C3045" s="867" t="s">
        <v>2056</v>
      </c>
      <c r="D3045" s="868"/>
      <c r="E3045" s="57">
        <v>0</v>
      </c>
      <c r="F3045" s="58"/>
      <c r="G3045" s="59"/>
    </row>
    <row r="3046" spans="1:7" ht="15">
      <c r="A3046" s="55"/>
      <c r="B3046" s="56"/>
      <c r="C3046" s="867" t="s">
        <v>2280</v>
      </c>
      <c r="D3046" s="868"/>
      <c r="E3046" s="57">
        <v>1</v>
      </c>
      <c r="F3046" s="58"/>
      <c r="G3046" s="59"/>
    </row>
    <row r="3047" spans="1:53" ht="22.5">
      <c r="A3047" s="48">
        <v>410</v>
      </c>
      <c r="B3047" s="49" t="s">
        <v>2281</v>
      </c>
      <c r="C3047" s="50" t="s">
        <v>2282</v>
      </c>
      <c r="D3047" s="51" t="s">
        <v>222</v>
      </c>
      <c r="E3047" s="52">
        <v>1</v>
      </c>
      <c r="F3047" s="697">
        <v>0</v>
      </c>
      <c r="G3047" s="53">
        <f>E3047*F3047</f>
        <v>0</v>
      </c>
      <c r="AB3047" s="54">
        <v>12</v>
      </c>
      <c r="AC3047" s="54">
        <v>0</v>
      </c>
      <c r="BA3047" s="15">
        <v>0.0696</v>
      </c>
    </row>
    <row r="3048" spans="1:7" ht="15">
      <c r="A3048" s="55"/>
      <c r="B3048" s="56"/>
      <c r="C3048" s="867" t="s">
        <v>2278</v>
      </c>
      <c r="D3048" s="868"/>
      <c r="E3048" s="57">
        <v>0</v>
      </c>
      <c r="F3048" s="58"/>
      <c r="G3048" s="59"/>
    </row>
    <row r="3049" spans="1:7" ht="15">
      <c r="A3049" s="55"/>
      <c r="B3049" s="56"/>
      <c r="C3049" s="867" t="s">
        <v>2279</v>
      </c>
      <c r="D3049" s="868"/>
      <c r="E3049" s="57">
        <v>0</v>
      </c>
      <c r="F3049" s="58"/>
      <c r="G3049" s="59"/>
    </row>
    <row r="3050" spans="1:7" ht="15">
      <c r="A3050" s="55"/>
      <c r="B3050" s="56"/>
      <c r="C3050" s="867" t="s">
        <v>2056</v>
      </c>
      <c r="D3050" s="868"/>
      <c r="E3050" s="57">
        <v>0</v>
      </c>
      <c r="F3050" s="58"/>
      <c r="G3050" s="59"/>
    </row>
    <row r="3051" spans="1:7" ht="15">
      <c r="A3051" s="55"/>
      <c r="B3051" s="56"/>
      <c r="C3051" s="867" t="s">
        <v>2283</v>
      </c>
      <c r="D3051" s="868"/>
      <c r="E3051" s="57">
        <v>1</v>
      </c>
      <c r="F3051" s="58"/>
      <c r="G3051" s="59"/>
    </row>
    <row r="3052" spans="1:53" ht="22.5">
      <c r="A3052" s="48">
        <v>411</v>
      </c>
      <c r="B3052" s="49" t="s">
        <v>2284</v>
      </c>
      <c r="C3052" s="50" t="s">
        <v>2285</v>
      </c>
      <c r="D3052" s="51" t="s">
        <v>222</v>
      </c>
      <c r="E3052" s="52">
        <v>1</v>
      </c>
      <c r="F3052" s="697">
        <v>0</v>
      </c>
      <c r="G3052" s="53">
        <f>E3052*F3052</f>
        <v>0</v>
      </c>
      <c r="AB3052" s="54">
        <v>12</v>
      </c>
      <c r="AC3052" s="54">
        <v>0</v>
      </c>
      <c r="BA3052" s="15">
        <v>0.025</v>
      </c>
    </row>
    <row r="3053" spans="1:7" ht="15">
      <c r="A3053" s="55"/>
      <c r="B3053" s="56"/>
      <c r="C3053" s="867" t="s">
        <v>2286</v>
      </c>
      <c r="D3053" s="868"/>
      <c r="E3053" s="57">
        <v>0</v>
      </c>
      <c r="F3053" s="58"/>
      <c r="G3053" s="59"/>
    </row>
    <row r="3054" spans="1:7" ht="15">
      <c r="A3054" s="55"/>
      <c r="B3054" s="56"/>
      <c r="C3054" s="867" t="s">
        <v>2287</v>
      </c>
      <c r="D3054" s="868"/>
      <c r="E3054" s="57">
        <v>0</v>
      </c>
      <c r="F3054" s="58"/>
      <c r="G3054" s="59"/>
    </row>
    <row r="3055" spans="1:7" ht="15">
      <c r="A3055" s="55"/>
      <c r="B3055" s="56"/>
      <c r="C3055" s="867" t="s">
        <v>2056</v>
      </c>
      <c r="D3055" s="868"/>
      <c r="E3055" s="57">
        <v>0</v>
      </c>
      <c r="F3055" s="58"/>
      <c r="G3055" s="59"/>
    </row>
    <row r="3056" spans="1:7" ht="15">
      <c r="A3056" s="55"/>
      <c r="B3056" s="56"/>
      <c r="C3056" s="867" t="s">
        <v>2288</v>
      </c>
      <c r="D3056" s="868"/>
      <c r="E3056" s="57">
        <v>1</v>
      </c>
      <c r="F3056" s="58"/>
      <c r="G3056" s="59"/>
    </row>
    <row r="3057" spans="1:53" ht="22.5">
      <c r="A3057" s="48">
        <v>412</v>
      </c>
      <c r="B3057" s="49" t="s">
        <v>2289</v>
      </c>
      <c r="C3057" s="50" t="s">
        <v>2290</v>
      </c>
      <c r="D3057" s="51" t="s">
        <v>222</v>
      </c>
      <c r="E3057" s="52">
        <v>1</v>
      </c>
      <c r="F3057" s="697">
        <v>0</v>
      </c>
      <c r="G3057" s="53">
        <f>E3057*F3057</f>
        <v>0</v>
      </c>
      <c r="AB3057" s="54">
        <v>12</v>
      </c>
      <c r="AC3057" s="54">
        <v>0</v>
      </c>
      <c r="BA3057" s="15">
        <v>0.13852</v>
      </c>
    </row>
    <row r="3058" spans="1:7" ht="15">
      <c r="A3058" s="55"/>
      <c r="B3058" s="56"/>
      <c r="C3058" s="867" t="s">
        <v>2292</v>
      </c>
      <c r="D3058" s="868"/>
      <c r="E3058" s="57">
        <v>0</v>
      </c>
      <c r="F3058" s="58"/>
      <c r="G3058" s="59"/>
    </row>
    <row r="3059" spans="1:7" ht="15">
      <c r="A3059" s="55"/>
      <c r="B3059" s="56"/>
      <c r="C3059" s="867" t="s">
        <v>2293</v>
      </c>
      <c r="D3059" s="868"/>
      <c r="E3059" s="57">
        <v>0</v>
      </c>
      <c r="F3059" s="58"/>
      <c r="G3059" s="59"/>
    </row>
    <row r="3060" spans="1:7" ht="15">
      <c r="A3060" s="55"/>
      <c r="B3060" s="56"/>
      <c r="C3060" s="867" t="s">
        <v>2056</v>
      </c>
      <c r="D3060" s="868"/>
      <c r="E3060" s="57">
        <v>0</v>
      </c>
      <c r="F3060" s="58"/>
      <c r="G3060" s="59"/>
    </row>
    <row r="3061" spans="1:7" ht="15">
      <c r="A3061" s="55"/>
      <c r="B3061" s="56"/>
      <c r="C3061" s="867" t="s">
        <v>5482</v>
      </c>
      <c r="D3061" s="868"/>
      <c r="E3061" s="57">
        <v>1</v>
      </c>
      <c r="F3061" s="58"/>
      <c r="G3061" s="59"/>
    </row>
    <row r="3062" spans="1:53" ht="22.5">
      <c r="A3062" s="48">
        <v>413</v>
      </c>
      <c r="B3062" s="49" t="s">
        <v>2294</v>
      </c>
      <c r="C3062" s="50" t="s">
        <v>2295</v>
      </c>
      <c r="D3062" s="51" t="s">
        <v>222</v>
      </c>
      <c r="E3062" s="52">
        <v>1</v>
      </c>
      <c r="F3062" s="697">
        <v>0</v>
      </c>
      <c r="G3062" s="53">
        <f>E3062*F3062</f>
        <v>0</v>
      </c>
      <c r="AB3062" s="54">
        <v>12</v>
      </c>
      <c r="AC3062" s="54">
        <v>0</v>
      </c>
      <c r="BA3062" s="15">
        <v>0.02633</v>
      </c>
    </row>
    <row r="3063" spans="1:7" ht="15">
      <c r="A3063" s="55"/>
      <c r="B3063" s="56"/>
      <c r="C3063" s="867" t="s">
        <v>2292</v>
      </c>
      <c r="D3063" s="868"/>
      <c r="E3063" s="57">
        <v>0</v>
      </c>
      <c r="F3063" s="58"/>
      <c r="G3063" s="59"/>
    </row>
    <row r="3064" spans="1:7" ht="15">
      <c r="A3064" s="55"/>
      <c r="B3064" s="56"/>
      <c r="C3064" s="867" t="s">
        <v>2296</v>
      </c>
      <c r="D3064" s="868"/>
      <c r="E3064" s="57">
        <v>0</v>
      </c>
      <c r="F3064" s="58"/>
      <c r="G3064" s="59"/>
    </row>
    <row r="3065" spans="1:7" ht="15">
      <c r="A3065" s="55"/>
      <c r="B3065" s="56"/>
      <c r="C3065" s="867" t="s">
        <v>2297</v>
      </c>
      <c r="D3065" s="868"/>
      <c r="E3065" s="57">
        <v>0</v>
      </c>
      <c r="F3065" s="58"/>
      <c r="G3065" s="59"/>
    </row>
    <row r="3066" spans="1:7" ht="15">
      <c r="A3066" s="55"/>
      <c r="B3066" s="56"/>
      <c r="C3066" s="867" t="s">
        <v>2298</v>
      </c>
      <c r="D3066" s="868"/>
      <c r="E3066" s="57">
        <v>0</v>
      </c>
      <c r="F3066" s="58"/>
      <c r="G3066" s="59"/>
    </row>
    <row r="3067" spans="1:7" ht="15">
      <c r="A3067" s="55"/>
      <c r="B3067" s="56"/>
      <c r="C3067" s="867" t="s">
        <v>1970</v>
      </c>
      <c r="D3067" s="868"/>
      <c r="E3067" s="57">
        <v>0</v>
      </c>
      <c r="F3067" s="58"/>
      <c r="G3067" s="59"/>
    </row>
    <row r="3068" spans="1:7" ht="15">
      <c r="A3068" s="55"/>
      <c r="B3068" s="56"/>
      <c r="C3068" s="867" t="s">
        <v>2056</v>
      </c>
      <c r="D3068" s="868"/>
      <c r="E3068" s="57">
        <v>0</v>
      </c>
      <c r="F3068" s="58"/>
      <c r="G3068" s="59"/>
    </row>
    <row r="3069" spans="1:7" ht="15">
      <c r="A3069" s="55"/>
      <c r="B3069" s="56"/>
      <c r="C3069" s="867" t="s">
        <v>5483</v>
      </c>
      <c r="D3069" s="868"/>
      <c r="E3069" s="57">
        <v>1</v>
      </c>
      <c r="F3069" s="58"/>
      <c r="G3069" s="59"/>
    </row>
    <row r="3070" spans="1:53" ht="22.5">
      <c r="A3070" s="48">
        <v>414</v>
      </c>
      <c r="B3070" s="49" t="s">
        <v>2299</v>
      </c>
      <c r="C3070" s="50" t="s">
        <v>2300</v>
      </c>
      <c r="D3070" s="51" t="s">
        <v>222</v>
      </c>
      <c r="E3070" s="52">
        <v>1</v>
      </c>
      <c r="F3070" s="697">
        <v>0</v>
      </c>
      <c r="G3070" s="53">
        <f>E3070*F3070</f>
        <v>0</v>
      </c>
      <c r="AB3070" s="54">
        <v>12</v>
      </c>
      <c r="AC3070" s="54">
        <v>0</v>
      </c>
      <c r="BA3070" s="15">
        <v>0.00185</v>
      </c>
    </row>
    <row r="3071" spans="1:7" ht="15">
      <c r="A3071" s="55"/>
      <c r="B3071" s="56"/>
      <c r="C3071" s="867" t="s">
        <v>2301</v>
      </c>
      <c r="D3071" s="868"/>
      <c r="E3071" s="57">
        <v>0</v>
      </c>
      <c r="F3071" s="58"/>
      <c r="G3071" s="59"/>
    </row>
    <row r="3072" spans="1:7" ht="15">
      <c r="A3072" s="55"/>
      <c r="B3072" s="56"/>
      <c r="C3072" s="867" t="s">
        <v>2302</v>
      </c>
      <c r="D3072" s="868"/>
      <c r="E3072" s="57">
        <v>0</v>
      </c>
      <c r="F3072" s="58"/>
      <c r="G3072" s="59"/>
    </row>
    <row r="3073" spans="1:7" ht="15">
      <c r="A3073" s="55"/>
      <c r="B3073" s="56"/>
      <c r="C3073" s="867" t="s">
        <v>2303</v>
      </c>
      <c r="D3073" s="868"/>
      <c r="E3073" s="57">
        <v>0</v>
      </c>
      <c r="F3073" s="58"/>
      <c r="G3073" s="59"/>
    </row>
    <row r="3074" spans="1:7" ht="15">
      <c r="A3074" s="55"/>
      <c r="B3074" s="56"/>
      <c r="C3074" s="867" t="s">
        <v>2304</v>
      </c>
      <c r="D3074" s="868"/>
      <c r="E3074" s="57">
        <v>0</v>
      </c>
      <c r="F3074" s="58"/>
      <c r="G3074" s="59"/>
    </row>
    <row r="3075" spans="1:7" ht="15">
      <c r="A3075" s="55"/>
      <c r="B3075" s="56"/>
      <c r="C3075" s="867" t="s">
        <v>2305</v>
      </c>
      <c r="D3075" s="868"/>
      <c r="E3075" s="57">
        <v>0</v>
      </c>
      <c r="F3075" s="58"/>
      <c r="G3075" s="59"/>
    </row>
    <row r="3076" spans="1:7" ht="15">
      <c r="A3076" s="55"/>
      <c r="B3076" s="56"/>
      <c r="C3076" s="867" t="s">
        <v>2056</v>
      </c>
      <c r="D3076" s="868"/>
      <c r="E3076" s="57">
        <v>0</v>
      </c>
      <c r="F3076" s="58"/>
      <c r="G3076" s="59"/>
    </row>
    <row r="3077" spans="1:7" ht="15">
      <c r="A3077" s="55"/>
      <c r="B3077" s="56"/>
      <c r="C3077" s="867" t="s">
        <v>5484</v>
      </c>
      <c r="D3077" s="868"/>
      <c r="E3077" s="57">
        <v>1</v>
      </c>
      <c r="F3077" s="58"/>
      <c r="G3077" s="59"/>
    </row>
    <row r="3078" spans="1:53" ht="22.5">
      <c r="A3078" s="48">
        <v>415</v>
      </c>
      <c r="B3078" s="49" t="s">
        <v>2307</v>
      </c>
      <c r="C3078" s="50" t="s">
        <v>5485</v>
      </c>
      <c r="D3078" s="51" t="s">
        <v>222</v>
      </c>
      <c r="E3078" s="52">
        <v>1</v>
      </c>
      <c r="F3078" s="697">
        <v>0</v>
      </c>
      <c r="G3078" s="53">
        <f>E3078*F3078</f>
        <v>0</v>
      </c>
      <c r="AB3078" s="54">
        <v>12</v>
      </c>
      <c r="AC3078" s="54">
        <v>0</v>
      </c>
      <c r="BA3078" s="15">
        <v>0.45355</v>
      </c>
    </row>
    <row r="3079" spans="1:7" ht="15">
      <c r="A3079" s="55"/>
      <c r="B3079" s="56"/>
      <c r="C3079" s="867" t="s">
        <v>2308</v>
      </c>
      <c r="D3079" s="868"/>
      <c r="E3079" s="57">
        <v>0</v>
      </c>
      <c r="F3079" s="58"/>
      <c r="G3079" s="59"/>
    </row>
    <row r="3080" spans="1:7" ht="15">
      <c r="A3080" s="55"/>
      <c r="B3080" s="56"/>
      <c r="C3080" s="867" t="s">
        <v>2296</v>
      </c>
      <c r="D3080" s="868"/>
      <c r="E3080" s="57">
        <v>0</v>
      </c>
      <c r="F3080" s="58"/>
      <c r="G3080" s="59"/>
    </row>
    <row r="3081" spans="1:7" ht="15">
      <c r="A3081" s="55"/>
      <c r="B3081" s="56"/>
      <c r="C3081" s="867" t="s">
        <v>2309</v>
      </c>
      <c r="D3081" s="868"/>
      <c r="E3081" s="57">
        <v>0</v>
      </c>
      <c r="F3081" s="58"/>
      <c r="G3081" s="59"/>
    </row>
    <row r="3082" spans="1:7" ht="15">
      <c r="A3082" s="55"/>
      <c r="B3082" s="56"/>
      <c r="C3082" s="867" t="s">
        <v>2310</v>
      </c>
      <c r="D3082" s="868"/>
      <c r="E3082" s="57">
        <v>0</v>
      </c>
      <c r="F3082" s="58"/>
      <c r="G3082" s="59"/>
    </row>
    <row r="3083" spans="1:7" ht="15">
      <c r="A3083" s="55"/>
      <c r="B3083" s="56"/>
      <c r="C3083" s="867" t="s">
        <v>1970</v>
      </c>
      <c r="D3083" s="868"/>
      <c r="E3083" s="57">
        <v>0</v>
      </c>
      <c r="F3083" s="58"/>
      <c r="G3083" s="59"/>
    </row>
    <row r="3084" spans="1:7" ht="15">
      <c r="A3084" s="55"/>
      <c r="B3084" s="56"/>
      <c r="C3084" s="867" t="s">
        <v>2056</v>
      </c>
      <c r="D3084" s="868"/>
      <c r="E3084" s="57">
        <v>0</v>
      </c>
      <c r="F3084" s="58"/>
      <c r="G3084" s="59"/>
    </row>
    <row r="3085" spans="1:7" ht="15">
      <c r="A3085" s="55"/>
      <c r="B3085" s="56"/>
      <c r="C3085" s="867" t="s">
        <v>2311</v>
      </c>
      <c r="D3085" s="868"/>
      <c r="E3085" s="57">
        <v>1</v>
      </c>
      <c r="F3085" s="58"/>
      <c r="G3085" s="59"/>
    </row>
    <row r="3086" spans="1:53" ht="22.5">
      <c r="A3086" s="48">
        <v>416</v>
      </c>
      <c r="B3086" s="49" t="s">
        <v>2312</v>
      </c>
      <c r="C3086" s="50" t="s">
        <v>2313</v>
      </c>
      <c r="D3086" s="51" t="s">
        <v>222</v>
      </c>
      <c r="E3086" s="52">
        <v>1</v>
      </c>
      <c r="F3086" s="697">
        <v>0</v>
      </c>
      <c r="G3086" s="53">
        <f>E3086*F3086</f>
        <v>0</v>
      </c>
      <c r="AB3086" s="54">
        <v>12</v>
      </c>
      <c r="AC3086" s="54">
        <v>0</v>
      </c>
      <c r="BA3086" s="15">
        <v>0.23</v>
      </c>
    </row>
    <row r="3087" spans="1:7" ht="15">
      <c r="A3087" s="55"/>
      <c r="B3087" s="56"/>
      <c r="C3087" s="867" t="s">
        <v>2308</v>
      </c>
      <c r="D3087" s="868"/>
      <c r="E3087" s="57">
        <v>0</v>
      </c>
      <c r="F3087" s="58"/>
      <c r="G3087" s="59"/>
    </row>
    <row r="3088" spans="1:7" ht="15">
      <c r="A3088" s="55"/>
      <c r="B3088" s="56"/>
      <c r="C3088" s="867" t="s">
        <v>2296</v>
      </c>
      <c r="D3088" s="868"/>
      <c r="E3088" s="57">
        <v>0</v>
      </c>
      <c r="F3088" s="58"/>
      <c r="G3088" s="59"/>
    </row>
    <row r="3089" spans="1:7" ht="15">
      <c r="A3089" s="55"/>
      <c r="B3089" s="56"/>
      <c r="C3089" s="867" t="s">
        <v>2314</v>
      </c>
      <c r="D3089" s="868"/>
      <c r="E3089" s="57">
        <v>0</v>
      </c>
      <c r="F3089" s="58"/>
      <c r="G3089" s="59"/>
    </row>
    <row r="3090" spans="1:7" ht="15">
      <c r="A3090" s="55"/>
      <c r="B3090" s="56"/>
      <c r="C3090" s="867" t="s">
        <v>2315</v>
      </c>
      <c r="D3090" s="868"/>
      <c r="E3090" s="57">
        <v>0</v>
      </c>
      <c r="F3090" s="58"/>
      <c r="G3090" s="59"/>
    </row>
    <row r="3091" spans="1:7" ht="15">
      <c r="A3091" s="55"/>
      <c r="B3091" s="56"/>
      <c r="C3091" s="867" t="s">
        <v>1970</v>
      </c>
      <c r="D3091" s="868"/>
      <c r="E3091" s="57">
        <v>0</v>
      </c>
      <c r="F3091" s="58"/>
      <c r="G3091" s="59"/>
    </row>
    <row r="3092" spans="1:7" ht="15">
      <c r="A3092" s="55"/>
      <c r="B3092" s="56"/>
      <c r="C3092" s="867" t="s">
        <v>2056</v>
      </c>
      <c r="D3092" s="868"/>
      <c r="E3092" s="57">
        <v>0</v>
      </c>
      <c r="F3092" s="58"/>
      <c r="G3092" s="59"/>
    </row>
    <row r="3093" spans="1:7" ht="15">
      <c r="A3093" s="55"/>
      <c r="B3093" s="56"/>
      <c r="C3093" s="867" t="s">
        <v>2316</v>
      </c>
      <c r="D3093" s="868"/>
      <c r="E3093" s="57">
        <v>1</v>
      </c>
      <c r="F3093" s="58"/>
      <c r="G3093" s="59"/>
    </row>
    <row r="3094" spans="1:53" ht="22.5">
      <c r="A3094" s="48">
        <v>417</v>
      </c>
      <c r="B3094" s="49" t="s">
        <v>2317</v>
      </c>
      <c r="C3094" s="50" t="s">
        <v>2318</v>
      </c>
      <c r="D3094" s="51" t="s">
        <v>222</v>
      </c>
      <c r="E3094" s="52">
        <v>40</v>
      </c>
      <c r="F3094" s="697">
        <v>0</v>
      </c>
      <c r="G3094" s="53">
        <f>E3094*F3094</f>
        <v>0</v>
      </c>
      <c r="AB3094" s="54">
        <v>12</v>
      </c>
      <c r="AC3094" s="54">
        <v>0</v>
      </c>
      <c r="BA3094" s="15">
        <v>0.00607</v>
      </c>
    </row>
    <row r="3095" spans="1:7" ht="15">
      <c r="A3095" s="55"/>
      <c r="B3095" s="56"/>
      <c r="C3095" s="867" t="s">
        <v>2319</v>
      </c>
      <c r="D3095" s="868"/>
      <c r="E3095" s="57">
        <v>0</v>
      </c>
      <c r="F3095" s="58"/>
      <c r="G3095" s="59"/>
    </row>
    <row r="3096" spans="1:7" ht="15">
      <c r="A3096" s="55"/>
      <c r="B3096" s="56"/>
      <c r="C3096" s="867" t="s">
        <v>2320</v>
      </c>
      <c r="D3096" s="868"/>
      <c r="E3096" s="57">
        <v>0</v>
      </c>
      <c r="F3096" s="58"/>
      <c r="G3096" s="59"/>
    </row>
    <row r="3097" spans="1:7" ht="15">
      <c r="A3097" s="55"/>
      <c r="B3097" s="56"/>
      <c r="C3097" s="867" t="s">
        <v>2056</v>
      </c>
      <c r="D3097" s="868"/>
      <c r="E3097" s="57">
        <v>0</v>
      </c>
      <c r="F3097" s="58"/>
      <c r="G3097" s="59"/>
    </row>
    <row r="3098" spans="1:7" ht="15">
      <c r="A3098" s="55"/>
      <c r="B3098" s="56"/>
      <c r="C3098" s="867" t="s">
        <v>2321</v>
      </c>
      <c r="D3098" s="868"/>
      <c r="E3098" s="57">
        <v>40</v>
      </c>
      <c r="F3098" s="58"/>
      <c r="G3098" s="59"/>
    </row>
    <row r="3099" spans="1:53" ht="22.5">
      <c r="A3099" s="48">
        <v>418</v>
      </c>
      <c r="B3099" s="49" t="s">
        <v>2322</v>
      </c>
      <c r="C3099" s="50" t="s">
        <v>2323</v>
      </c>
      <c r="D3099" s="51" t="s">
        <v>222</v>
      </c>
      <c r="E3099" s="52">
        <v>15</v>
      </c>
      <c r="F3099" s="697">
        <v>0</v>
      </c>
      <c r="G3099" s="53">
        <f>E3099*F3099</f>
        <v>0</v>
      </c>
      <c r="AB3099" s="54">
        <v>12</v>
      </c>
      <c r="AC3099" s="54">
        <v>0</v>
      </c>
      <c r="BA3099" s="15">
        <v>0.0506</v>
      </c>
    </row>
    <row r="3100" spans="1:7" ht="15">
      <c r="A3100" s="55"/>
      <c r="B3100" s="56"/>
      <c r="C3100" s="867" t="s">
        <v>2324</v>
      </c>
      <c r="D3100" s="868"/>
      <c r="E3100" s="57">
        <v>0</v>
      </c>
      <c r="F3100" s="58"/>
      <c r="G3100" s="59"/>
    </row>
    <row r="3101" spans="1:7" ht="15">
      <c r="A3101" s="55"/>
      <c r="B3101" s="56"/>
      <c r="C3101" s="867" t="s">
        <v>1970</v>
      </c>
      <c r="D3101" s="868"/>
      <c r="E3101" s="57">
        <v>0</v>
      </c>
      <c r="F3101" s="58"/>
      <c r="G3101" s="59"/>
    </row>
    <row r="3102" spans="1:7" ht="15">
      <c r="A3102" s="55"/>
      <c r="B3102" s="56"/>
      <c r="C3102" s="867" t="s">
        <v>2056</v>
      </c>
      <c r="D3102" s="868"/>
      <c r="E3102" s="57">
        <v>0</v>
      </c>
      <c r="F3102" s="58"/>
      <c r="G3102" s="59"/>
    </row>
    <row r="3103" spans="1:7" ht="15">
      <c r="A3103" s="55"/>
      <c r="B3103" s="56"/>
      <c r="C3103" s="867" t="s">
        <v>2325</v>
      </c>
      <c r="D3103" s="868"/>
      <c r="E3103" s="57">
        <v>15</v>
      </c>
      <c r="F3103" s="58"/>
      <c r="G3103" s="59"/>
    </row>
    <row r="3104" spans="1:53" ht="22.5">
      <c r="A3104" s="48">
        <v>419</v>
      </c>
      <c r="B3104" s="49" t="s">
        <v>2326</v>
      </c>
      <c r="C3104" s="50" t="s">
        <v>2327</v>
      </c>
      <c r="D3104" s="51" t="s">
        <v>222</v>
      </c>
      <c r="E3104" s="52">
        <v>20</v>
      </c>
      <c r="F3104" s="697">
        <v>0</v>
      </c>
      <c r="G3104" s="53">
        <f>E3104*F3104</f>
        <v>0</v>
      </c>
      <c r="AB3104" s="54">
        <v>12</v>
      </c>
      <c r="AC3104" s="54">
        <v>0</v>
      </c>
      <c r="BA3104" s="15">
        <v>0.048</v>
      </c>
    </row>
    <row r="3105" spans="1:7" ht="15">
      <c r="A3105" s="55"/>
      <c r="B3105" s="56"/>
      <c r="C3105" s="867" t="s">
        <v>2328</v>
      </c>
      <c r="D3105" s="868"/>
      <c r="E3105" s="57">
        <v>0</v>
      </c>
      <c r="F3105" s="58"/>
      <c r="G3105" s="59"/>
    </row>
    <row r="3106" spans="1:7" ht="15">
      <c r="A3106" s="55"/>
      <c r="B3106" s="56"/>
      <c r="C3106" s="867" t="s">
        <v>1970</v>
      </c>
      <c r="D3106" s="868"/>
      <c r="E3106" s="57">
        <v>0</v>
      </c>
      <c r="F3106" s="58"/>
      <c r="G3106" s="59"/>
    </row>
    <row r="3107" spans="1:7" ht="15">
      <c r="A3107" s="55"/>
      <c r="B3107" s="56"/>
      <c r="C3107" s="867" t="s">
        <v>2056</v>
      </c>
      <c r="D3107" s="868"/>
      <c r="E3107" s="57">
        <v>0</v>
      </c>
      <c r="F3107" s="58"/>
      <c r="G3107" s="59"/>
    </row>
    <row r="3108" spans="1:7" ht="15">
      <c r="A3108" s="55"/>
      <c r="B3108" s="56"/>
      <c r="C3108" s="867" t="s">
        <v>2329</v>
      </c>
      <c r="D3108" s="868"/>
      <c r="E3108" s="57">
        <v>20</v>
      </c>
      <c r="F3108" s="58"/>
      <c r="G3108" s="59"/>
    </row>
    <row r="3109" spans="1:53" ht="22.5">
      <c r="A3109" s="48">
        <v>420</v>
      </c>
      <c r="B3109" s="49" t="s">
        <v>2330</v>
      </c>
      <c r="C3109" s="50" t="s">
        <v>2331</v>
      </c>
      <c r="D3109" s="51" t="s">
        <v>222</v>
      </c>
      <c r="E3109" s="52">
        <v>1</v>
      </c>
      <c r="F3109" s="697">
        <v>0</v>
      </c>
      <c r="G3109" s="53">
        <f>E3109*F3109</f>
        <v>0</v>
      </c>
      <c r="AB3109" s="54">
        <v>12</v>
      </c>
      <c r="AC3109" s="54">
        <v>0</v>
      </c>
      <c r="BA3109" s="15">
        <v>1.01313</v>
      </c>
    </row>
    <row r="3110" spans="1:7" ht="15">
      <c r="A3110" s="55"/>
      <c r="B3110" s="56"/>
      <c r="C3110" s="867" t="s">
        <v>2332</v>
      </c>
      <c r="D3110" s="868"/>
      <c r="E3110" s="57">
        <v>0</v>
      </c>
      <c r="F3110" s="58"/>
      <c r="G3110" s="59"/>
    </row>
    <row r="3111" spans="1:7" ht="15">
      <c r="A3111" s="55"/>
      <c r="B3111" s="56"/>
      <c r="C3111" s="867" t="s">
        <v>2333</v>
      </c>
      <c r="D3111" s="868"/>
      <c r="E3111" s="57">
        <v>0</v>
      </c>
      <c r="F3111" s="58"/>
      <c r="G3111" s="59"/>
    </row>
    <row r="3112" spans="1:7" ht="15">
      <c r="A3112" s="55"/>
      <c r="B3112" s="56"/>
      <c r="C3112" s="867" t="s">
        <v>2334</v>
      </c>
      <c r="D3112" s="868"/>
      <c r="E3112" s="57">
        <v>0</v>
      </c>
      <c r="F3112" s="58"/>
      <c r="G3112" s="59"/>
    </row>
    <row r="3113" spans="1:7" ht="15">
      <c r="A3113" s="55"/>
      <c r="B3113" s="56"/>
      <c r="C3113" s="867" t="s">
        <v>2335</v>
      </c>
      <c r="D3113" s="868"/>
      <c r="E3113" s="57">
        <v>0</v>
      </c>
      <c r="F3113" s="58"/>
      <c r="G3113" s="59"/>
    </row>
    <row r="3114" spans="1:7" ht="15">
      <c r="A3114" s="55"/>
      <c r="B3114" s="56"/>
      <c r="C3114" s="867" t="s">
        <v>2336</v>
      </c>
      <c r="D3114" s="868"/>
      <c r="E3114" s="57">
        <v>0</v>
      </c>
      <c r="F3114" s="58"/>
      <c r="G3114" s="59"/>
    </row>
    <row r="3115" spans="1:7" ht="15">
      <c r="A3115" s="55"/>
      <c r="B3115" s="56"/>
      <c r="C3115" s="867" t="s">
        <v>1970</v>
      </c>
      <c r="D3115" s="868"/>
      <c r="E3115" s="57">
        <v>0</v>
      </c>
      <c r="F3115" s="58"/>
      <c r="G3115" s="59"/>
    </row>
    <row r="3116" spans="1:7" ht="15">
      <c r="A3116" s="55"/>
      <c r="B3116" s="56"/>
      <c r="C3116" s="867" t="s">
        <v>2056</v>
      </c>
      <c r="D3116" s="868"/>
      <c r="E3116" s="57">
        <v>0</v>
      </c>
      <c r="F3116" s="58"/>
      <c r="G3116" s="59"/>
    </row>
    <row r="3117" spans="1:7" ht="15">
      <c r="A3117" s="55"/>
      <c r="B3117" s="56"/>
      <c r="C3117" s="867" t="s">
        <v>2337</v>
      </c>
      <c r="D3117" s="868"/>
      <c r="E3117" s="57">
        <v>1</v>
      </c>
      <c r="F3117" s="58"/>
      <c r="G3117" s="59"/>
    </row>
    <row r="3118" spans="1:53" ht="22.5">
      <c r="A3118" s="48">
        <v>421</v>
      </c>
      <c r="B3118" s="49" t="s">
        <v>2338</v>
      </c>
      <c r="C3118" s="50" t="s">
        <v>2339</v>
      </c>
      <c r="D3118" s="51" t="s">
        <v>222</v>
      </c>
      <c r="E3118" s="52">
        <v>1</v>
      </c>
      <c r="F3118" s="697">
        <v>0</v>
      </c>
      <c r="G3118" s="53">
        <f>E3118*F3118</f>
        <v>0</v>
      </c>
      <c r="AB3118" s="54">
        <v>12</v>
      </c>
      <c r="AC3118" s="54">
        <v>0</v>
      </c>
      <c r="BA3118" s="15">
        <v>0.2389</v>
      </c>
    </row>
    <row r="3119" spans="1:7" ht="15">
      <c r="A3119" s="55"/>
      <c r="B3119" s="56"/>
      <c r="C3119" s="867" t="s">
        <v>1964</v>
      </c>
      <c r="D3119" s="868"/>
      <c r="E3119" s="57">
        <v>0</v>
      </c>
      <c r="F3119" s="58"/>
      <c r="G3119" s="59"/>
    </row>
    <row r="3120" spans="1:7" ht="15">
      <c r="A3120" s="55"/>
      <c r="B3120" s="56"/>
      <c r="C3120" s="867" t="s">
        <v>2340</v>
      </c>
      <c r="D3120" s="868"/>
      <c r="E3120" s="57">
        <v>0</v>
      </c>
      <c r="F3120" s="58"/>
      <c r="G3120" s="59"/>
    </row>
    <row r="3121" spans="1:7" ht="15">
      <c r="A3121" s="55"/>
      <c r="B3121" s="56"/>
      <c r="C3121" s="867" t="s">
        <v>2341</v>
      </c>
      <c r="D3121" s="868"/>
      <c r="E3121" s="57">
        <v>0</v>
      </c>
      <c r="F3121" s="58"/>
      <c r="G3121" s="59"/>
    </row>
    <row r="3122" spans="1:7" ht="15">
      <c r="A3122" s="55"/>
      <c r="B3122" s="56"/>
      <c r="C3122" s="867" t="s">
        <v>2342</v>
      </c>
      <c r="D3122" s="868"/>
      <c r="E3122" s="57">
        <v>0</v>
      </c>
      <c r="F3122" s="58"/>
      <c r="G3122" s="59"/>
    </row>
    <row r="3123" spans="1:7" ht="15">
      <c r="A3123" s="55"/>
      <c r="B3123" s="56"/>
      <c r="C3123" s="867" t="s">
        <v>2343</v>
      </c>
      <c r="D3123" s="868"/>
      <c r="E3123" s="57">
        <v>0</v>
      </c>
      <c r="F3123" s="58"/>
      <c r="G3123" s="59"/>
    </row>
    <row r="3124" spans="1:7" ht="15">
      <c r="A3124" s="55"/>
      <c r="B3124" s="56"/>
      <c r="C3124" s="867" t="s">
        <v>2344</v>
      </c>
      <c r="D3124" s="868"/>
      <c r="E3124" s="57">
        <v>0</v>
      </c>
      <c r="F3124" s="58"/>
      <c r="G3124" s="59"/>
    </row>
    <row r="3125" spans="1:7" ht="15">
      <c r="A3125" s="55"/>
      <c r="B3125" s="56"/>
      <c r="C3125" s="867" t="s">
        <v>2345</v>
      </c>
      <c r="D3125" s="868"/>
      <c r="E3125" s="57">
        <v>0</v>
      </c>
      <c r="F3125" s="58"/>
      <c r="G3125" s="59"/>
    </row>
    <row r="3126" spans="1:7" ht="15">
      <c r="A3126" s="55"/>
      <c r="B3126" s="56"/>
      <c r="C3126" s="867" t="s">
        <v>2346</v>
      </c>
      <c r="D3126" s="868"/>
      <c r="E3126" s="57">
        <v>0</v>
      </c>
      <c r="F3126" s="58"/>
      <c r="G3126" s="59"/>
    </row>
    <row r="3127" spans="1:7" ht="15">
      <c r="A3127" s="55"/>
      <c r="B3127" s="56"/>
      <c r="C3127" s="867" t="s">
        <v>2347</v>
      </c>
      <c r="D3127" s="868"/>
      <c r="E3127" s="57">
        <v>0</v>
      </c>
      <c r="F3127" s="58"/>
      <c r="G3127" s="59"/>
    </row>
    <row r="3128" spans="1:7" ht="15">
      <c r="A3128" s="55"/>
      <c r="B3128" s="56"/>
      <c r="C3128" s="867" t="s">
        <v>2348</v>
      </c>
      <c r="D3128" s="868"/>
      <c r="E3128" s="57">
        <v>0</v>
      </c>
      <c r="F3128" s="58"/>
      <c r="G3128" s="59"/>
    </row>
    <row r="3129" spans="1:7" ht="15">
      <c r="A3129" s="55"/>
      <c r="B3129" s="56"/>
      <c r="C3129" s="867" t="s">
        <v>2349</v>
      </c>
      <c r="D3129" s="868"/>
      <c r="E3129" s="57">
        <v>0</v>
      </c>
      <c r="F3129" s="58"/>
      <c r="G3129" s="59"/>
    </row>
    <row r="3130" spans="1:7" ht="15">
      <c r="A3130" s="55"/>
      <c r="B3130" s="56"/>
      <c r="C3130" s="867" t="s">
        <v>1970</v>
      </c>
      <c r="D3130" s="868"/>
      <c r="E3130" s="57">
        <v>0</v>
      </c>
      <c r="F3130" s="58"/>
      <c r="G3130" s="59"/>
    </row>
    <row r="3131" spans="1:7" ht="15">
      <c r="A3131" s="55"/>
      <c r="B3131" s="56"/>
      <c r="C3131" s="867" t="s">
        <v>2056</v>
      </c>
      <c r="D3131" s="868"/>
      <c r="E3131" s="57">
        <v>0</v>
      </c>
      <c r="F3131" s="58"/>
      <c r="G3131" s="59"/>
    </row>
    <row r="3132" spans="1:7" ht="15">
      <c r="A3132" s="55"/>
      <c r="B3132" s="56"/>
      <c r="C3132" s="867" t="s">
        <v>2350</v>
      </c>
      <c r="D3132" s="868"/>
      <c r="E3132" s="57">
        <v>1</v>
      </c>
      <c r="F3132" s="58"/>
      <c r="G3132" s="59"/>
    </row>
    <row r="3133" spans="1:53" ht="22.5">
      <c r="A3133" s="48">
        <v>422</v>
      </c>
      <c r="B3133" s="49" t="s">
        <v>2351</v>
      </c>
      <c r="C3133" s="50" t="s">
        <v>2352</v>
      </c>
      <c r="D3133" s="51" t="s">
        <v>222</v>
      </c>
      <c r="E3133" s="52">
        <v>1</v>
      </c>
      <c r="F3133" s="697">
        <v>0</v>
      </c>
      <c r="G3133" s="53">
        <f>E3133*F3133</f>
        <v>0</v>
      </c>
      <c r="AB3133" s="54">
        <v>12</v>
      </c>
      <c r="AC3133" s="54">
        <v>0</v>
      </c>
      <c r="BA3133" s="15">
        <v>0.1105</v>
      </c>
    </row>
    <row r="3134" spans="1:7" ht="15">
      <c r="A3134" s="55"/>
      <c r="B3134" s="56"/>
      <c r="C3134" s="867" t="s">
        <v>1964</v>
      </c>
      <c r="D3134" s="868"/>
      <c r="E3134" s="57">
        <v>0</v>
      </c>
      <c r="F3134" s="58"/>
      <c r="G3134" s="59"/>
    </row>
    <row r="3135" spans="1:7" ht="15">
      <c r="A3135" s="55"/>
      <c r="B3135" s="56"/>
      <c r="C3135" s="867" t="s">
        <v>2340</v>
      </c>
      <c r="D3135" s="868"/>
      <c r="E3135" s="57">
        <v>0</v>
      </c>
      <c r="F3135" s="58"/>
      <c r="G3135" s="59"/>
    </row>
    <row r="3136" spans="1:7" ht="15">
      <c r="A3136" s="55"/>
      <c r="B3136" s="56"/>
      <c r="C3136" s="867" t="s">
        <v>2341</v>
      </c>
      <c r="D3136" s="868"/>
      <c r="E3136" s="57">
        <v>0</v>
      </c>
      <c r="F3136" s="58"/>
      <c r="G3136" s="59"/>
    </row>
    <row r="3137" spans="1:7" ht="15">
      <c r="A3137" s="55"/>
      <c r="B3137" s="56"/>
      <c r="C3137" s="867" t="s">
        <v>2342</v>
      </c>
      <c r="D3137" s="868"/>
      <c r="E3137" s="57">
        <v>0</v>
      </c>
      <c r="F3137" s="58"/>
      <c r="G3137" s="59"/>
    </row>
    <row r="3138" spans="1:7" ht="15">
      <c r="A3138" s="55"/>
      <c r="B3138" s="56"/>
      <c r="C3138" s="867" t="s">
        <v>2343</v>
      </c>
      <c r="D3138" s="868"/>
      <c r="E3138" s="57">
        <v>0</v>
      </c>
      <c r="F3138" s="58"/>
      <c r="G3138" s="59"/>
    </row>
    <row r="3139" spans="1:7" ht="15">
      <c r="A3139" s="55"/>
      <c r="B3139" s="56"/>
      <c r="C3139" s="867" t="s">
        <v>2353</v>
      </c>
      <c r="D3139" s="868"/>
      <c r="E3139" s="57">
        <v>0</v>
      </c>
      <c r="F3139" s="58"/>
      <c r="G3139" s="59"/>
    </row>
    <row r="3140" spans="1:7" ht="15">
      <c r="A3140" s="55"/>
      <c r="B3140" s="56"/>
      <c r="C3140" s="867" t="s">
        <v>2345</v>
      </c>
      <c r="D3140" s="868"/>
      <c r="E3140" s="57">
        <v>0</v>
      </c>
      <c r="F3140" s="58"/>
      <c r="G3140" s="59"/>
    </row>
    <row r="3141" spans="1:7" ht="15">
      <c r="A3141" s="55"/>
      <c r="B3141" s="56"/>
      <c r="C3141" s="867" t="s">
        <v>2346</v>
      </c>
      <c r="D3141" s="868"/>
      <c r="E3141" s="57">
        <v>0</v>
      </c>
      <c r="F3141" s="58"/>
      <c r="G3141" s="59"/>
    </row>
    <row r="3142" spans="1:7" ht="15">
      <c r="A3142" s="55"/>
      <c r="B3142" s="56"/>
      <c r="C3142" s="867" t="s">
        <v>2347</v>
      </c>
      <c r="D3142" s="868"/>
      <c r="E3142" s="57">
        <v>0</v>
      </c>
      <c r="F3142" s="58"/>
      <c r="G3142" s="59"/>
    </row>
    <row r="3143" spans="1:7" ht="15">
      <c r="A3143" s="55"/>
      <c r="B3143" s="56"/>
      <c r="C3143" s="867" t="s">
        <v>2348</v>
      </c>
      <c r="D3143" s="868"/>
      <c r="E3143" s="57">
        <v>0</v>
      </c>
      <c r="F3143" s="58"/>
      <c r="G3143" s="59"/>
    </row>
    <row r="3144" spans="1:7" ht="15">
      <c r="A3144" s="55"/>
      <c r="B3144" s="56"/>
      <c r="C3144" s="867" t="s">
        <v>2349</v>
      </c>
      <c r="D3144" s="868"/>
      <c r="E3144" s="57">
        <v>0</v>
      </c>
      <c r="F3144" s="58"/>
      <c r="G3144" s="59"/>
    </row>
    <row r="3145" spans="1:7" ht="15">
      <c r="A3145" s="55"/>
      <c r="B3145" s="56"/>
      <c r="C3145" s="867" t="s">
        <v>1970</v>
      </c>
      <c r="D3145" s="868"/>
      <c r="E3145" s="57">
        <v>0</v>
      </c>
      <c r="F3145" s="58"/>
      <c r="G3145" s="59"/>
    </row>
    <row r="3146" spans="1:7" ht="15">
      <c r="A3146" s="55"/>
      <c r="B3146" s="56"/>
      <c r="C3146" s="867" t="s">
        <v>2056</v>
      </c>
      <c r="D3146" s="868"/>
      <c r="E3146" s="57">
        <v>0</v>
      </c>
      <c r="F3146" s="58"/>
      <c r="G3146" s="59"/>
    </row>
    <row r="3147" spans="1:7" ht="15">
      <c r="A3147" s="55"/>
      <c r="B3147" s="56"/>
      <c r="C3147" s="867" t="s">
        <v>2354</v>
      </c>
      <c r="D3147" s="868"/>
      <c r="E3147" s="57">
        <v>1</v>
      </c>
      <c r="F3147" s="58"/>
      <c r="G3147" s="59"/>
    </row>
    <row r="3148" spans="1:53" ht="22.5">
      <c r="A3148" s="48">
        <v>423</v>
      </c>
      <c r="B3148" s="49" t="s">
        <v>2355</v>
      </c>
      <c r="C3148" s="50" t="s">
        <v>2356</v>
      </c>
      <c r="D3148" s="51" t="s">
        <v>222</v>
      </c>
      <c r="E3148" s="52">
        <v>1</v>
      </c>
      <c r="F3148" s="697">
        <v>0</v>
      </c>
      <c r="G3148" s="53">
        <f>E3148*F3148</f>
        <v>0</v>
      </c>
      <c r="AB3148" s="54">
        <v>12</v>
      </c>
      <c r="AC3148" s="54">
        <v>0</v>
      </c>
      <c r="BA3148" s="15">
        <v>0.0095</v>
      </c>
    </row>
    <row r="3149" spans="1:7" ht="15">
      <c r="A3149" s="55"/>
      <c r="B3149" s="56"/>
      <c r="C3149" s="867" t="s">
        <v>2357</v>
      </c>
      <c r="D3149" s="868"/>
      <c r="E3149" s="57">
        <v>0</v>
      </c>
      <c r="F3149" s="58"/>
      <c r="G3149" s="59"/>
    </row>
    <row r="3150" spans="1:7" ht="15">
      <c r="A3150" s="55"/>
      <c r="B3150" s="56"/>
      <c r="C3150" s="867" t="s">
        <v>2358</v>
      </c>
      <c r="D3150" s="868"/>
      <c r="E3150" s="57">
        <v>0</v>
      </c>
      <c r="F3150" s="58"/>
      <c r="G3150" s="59"/>
    </row>
    <row r="3151" spans="1:7" ht="15">
      <c r="A3151" s="55"/>
      <c r="B3151" s="56"/>
      <c r="C3151" s="867" t="s">
        <v>2359</v>
      </c>
      <c r="D3151" s="868"/>
      <c r="E3151" s="57">
        <v>0</v>
      </c>
      <c r="F3151" s="58"/>
      <c r="G3151" s="59"/>
    </row>
    <row r="3152" spans="1:7" ht="15">
      <c r="A3152" s="55"/>
      <c r="B3152" s="56"/>
      <c r="C3152" s="867" t="s">
        <v>2360</v>
      </c>
      <c r="D3152" s="868"/>
      <c r="E3152" s="57">
        <v>0</v>
      </c>
      <c r="F3152" s="58"/>
      <c r="G3152" s="59"/>
    </row>
    <row r="3153" spans="1:7" ht="15">
      <c r="A3153" s="55"/>
      <c r="B3153" s="56"/>
      <c r="C3153" s="867" t="s">
        <v>1970</v>
      </c>
      <c r="D3153" s="868"/>
      <c r="E3153" s="57">
        <v>0</v>
      </c>
      <c r="F3153" s="58"/>
      <c r="G3153" s="59"/>
    </row>
    <row r="3154" spans="1:7" ht="15">
      <c r="A3154" s="55"/>
      <c r="B3154" s="56"/>
      <c r="C3154" s="867" t="s">
        <v>2056</v>
      </c>
      <c r="D3154" s="868"/>
      <c r="E3154" s="57">
        <v>0</v>
      </c>
      <c r="F3154" s="58"/>
      <c r="G3154" s="59"/>
    </row>
    <row r="3155" spans="1:7" ht="15">
      <c r="A3155" s="55"/>
      <c r="B3155" s="56"/>
      <c r="C3155" s="867" t="s">
        <v>2361</v>
      </c>
      <c r="D3155" s="868"/>
      <c r="E3155" s="57">
        <v>1</v>
      </c>
      <c r="F3155" s="58"/>
      <c r="G3155" s="59"/>
    </row>
    <row r="3156" spans="1:53" ht="22.5">
      <c r="A3156" s="48">
        <v>424</v>
      </c>
      <c r="B3156" s="49" t="s">
        <v>2362</v>
      </c>
      <c r="C3156" s="50" t="s">
        <v>2363</v>
      </c>
      <c r="D3156" s="51" t="s">
        <v>2364</v>
      </c>
      <c r="E3156" s="775">
        <v>1</v>
      </c>
      <c r="F3156" s="697">
        <v>0</v>
      </c>
      <c r="G3156" s="53">
        <f>E3156*F3156</f>
        <v>0</v>
      </c>
      <c r="AB3156" s="54">
        <v>12</v>
      </c>
      <c r="AC3156" s="54">
        <v>0</v>
      </c>
      <c r="BA3156" s="15">
        <v>0.0347</v>
      </c>
    </row>
    <row r="3157" spans="1:7" ht="15">
      <c r="A3157" s="55"/>
      <c r="B3157" s="56"/>
      <c r="C3157" s="867" t="s">
        <v>2357</v>
      </c>
      <c r="D3157" s="868"/>
      <c r="E3157" s="57">
        <v>0</v>
      </c>
      <c r="F3157" s="58"/>
      <c r="G3157" s="59"/>
    </row>
    <row r="3158" spans="1:7" ht="15">
      <c r="A3158" s="55"/>
      <c r="B3158" s="56"/>
      <c r="C3158" s="867" t="s">
        <v>2365</v>
      </c>
      <c r="D3158" s="868"/>
      <c r="E3158" s="57">
        <v>0</v>
      </c>
      <c r="F3158" s="58"/>
      <c r="G3158" s="59"/>
    </row>
    <row r="3159" spans="1:7" ht="15">
      <c r="A3159" s="55"/>
      <c r="B3159" s="56"/>
      <c r="C3159" s="867" t="s">
        <v>2366</v>
      </c>
      <c r="D3159" s="868"/>
      <c r="E3159" s="57">
        <v>0</v>
      </c>
      <c r="F3159" s="58"/>
      <c r="G3159" s="59"/>
    </row>
    <row r="3160" spans="1:7" ht="15">
      <c r="A3160" s="55"/>
      <c r="B3160" s="56"/>
      <c r="C3160" s="867" t="s">
        <v>2367</v>
      </c>
      <c r="D3160" s="868"/>
      <c r="E3160" s="57">
        <v>0</v>
      </c>
      <c r="F3160" s="58"/>
      <c r="G3160" s="59"/>
    </row>
    <row r="3161" spans="1:7" ht="15">
      <c r="A3161" s="55"/>
      <c r="B3161" s="56"/>
      <c r="C3161" s="867" t="s">
        <v>1970</v>
      </c>
      <c r="D3161" s="868"/>
      <c r="E3161" s="57">
        <v>0</v>
      </c>
      <c r="F3161" s="58"/>
      <c r="G3161" s="59"/>
    </row>
    <row r="3162" spans="1:7" ht="15">
      <c r="A3162" s="55"/>
      <c r="B3162" s="56"/>
      <c r="C3162" s="867" t="s">
        <v>2056</v>
      </c>
      <c r="D3162" s="868"/>
      <c r="E3162" s="57">
        <v>0</v>
      </c>
      <c r="F3162" s="58"/>
      <c r="G3162" s="59"/>
    </row>
    <row r="3163" spans="1:7" ht="15">
      <c r="A3163" s="55"/>
      <c r="B3163" s="56"/>
      <c r="C3163" s="865" t="s">
        <v>5730</v>
      </c>
      <c r="D3163" s="866"/>
      <c r="E3163" s="790">
        <v>1</v>
      </c>
      <c r="F3163" s="58"/>
      <c r="G3163" s="59"/>
    </row>
    <row r="3164" spans="1:53" ht="22.5">
      <c r="A3164" s="786" t="s">
        <v>5732</v>
      </c>
      <c r="B3164" s="776" t="s">
        <v>5734</v>
      </c>
      <c r="C3164" s="777" t="s">
        <v>5726</v>
      </c>
      <c r="D3164" s="787" t="s">
        <v>2364</v>
      </c>
      <c r="E3164" s="775">
        <v>1</v>
      </c>
      <c r="F3164" s="697">
        <v>0</v>
      </c>
      <c r="G3164" s="53">
        <f>E3164*F3164</f>
        <v>0</v>
      </c>
      <c r="AB3164" s="54">
        <v>12</v>
      </c>
      <c r="AC3164" s="54">
        <v>0</v>
      </c>
      <c r="BA3164" s="15">
        <v>0.0347</v>
      </c>
    </row>
    <row r="3165" spans="1:7" ht="15">
      <c r="A3165" s="788"/>
      <c r="B3165" s="789"/>
      <c r="C3165" s="865" t="s">
        <v>2357</v>
      </c>
      <c r="D3165" s="866"/>
      <c r="E3165" s="790">
        <v>0</v>
      </c>
      <c r="F3165" s="58"/>
      <c r="G3165" s="59"/>
    </row>
    <row r="3166" spans="1:7" ht="15">
      <c r="A3166" s="788"/>
      <c r="B3166" s="789"/>
      <c r="C3166" s="865" t="s">
        <v>5727</v>
      </c>
      <c r="D3166" s="866"/>
      <c r="E3166" s="790">
        <v>0</v>
      </c>
      <c r="F3166" s="58"/>
      <c r="G3166" s="59"/>
    </row>
    <row r="3167" spans="1:7" ht="15">
      <c r="A3167" s="788"/>
      <c r="B3167" s="789"/>
      <c r="C3167" s="865" t="s">
        <v>5728</v>
      </c>
      <c r="D3167" s="866"/>
      <c r="E3167" s="790">
        <v>0</v>
      </c>
      <c r="F3167" s="58"/>
      <c r="G3167" s="59"/>
    </row>
    <row r="3168" spans="1:7" ht="15">
      <c r="A3168" s="788"/>
      <c r="B3168" s="789"/>
      <c r="C3168" s="865" t="s">
        <v>5729</v>
      </c>
      <c r="D3168" s="866"/>
      <c r="E3168" s="790">
        <v>0</v>
      </c>
      <c r="F3168" s="58"/>
      <c r="G3168" s="59"/>
    </row>
    <row r="3169" spans="1:7" ht="15">
      <c r="A3169" s="788"/>
      <c r="B3169" s="789"/>
      <c r="C3169" s="865" t="s">
        <v>1970</v>
      </c>
      <c r="D3169" s="866"/>
      <c r="E3169" s="790">
        <v>0</v>
      </c>
      <c r="F3169" s="58"/>
      <c r="G3169" s="59"/>
    </row>
    <row r="3170" spans="1:7" ht="15">
      <c r="A3170" s="788"/>
      <c r="B3170" s="789"/>
      <c r="C3170" s="865" t="s">
        <v>2056</v>
      </c>
      <c r="D3170" s="866"/>
      <c r="E3170" s="790">
        <v>0</v>
      </c>
      <c r="F3170" s="58"/>
      <c r="G3170" s="59"/>
    </row>
    <row r="3171" spans="1:7" ht="15">
      <c r="A3171" s="788"/>
      <c r="B3171" s="789"/>
      <c r="C3171" s="865" t="s">
        <v>5731</v>
      </c>
      <c r="D3171" s="866"/>
      <c r="E3171" s="790">
        <v>1</v>
      </c>
      <c r="F3171" s="58"/>
      <c r="G3171" s="59"/>
    </row>
    <row r="3172" spans="1:7" ht="22.5">
      <c r="A3172" s="786" t="s">
        <v>5733</v>
      </c>
      <c r="B3172" s="776" t="s">
        <v>5735</v>
      </c>
      <c r="C3172" s="777" t="s">
        <v>5737</v>
      </c>
      <c r="D3172" s="787" t="s">
        <v>2364</v>
      </c>
      <c r="E3172" s="775">
        <v>1</v>
      </c>
      <c r="F3172" s="697">
        <v>0</v>
      </c>
      <c r="G3172" s="53">
        <f>E3172*F3172</f>
        <v>0</v>
      </c>
    </row>
    <row r="3173" spans="1:7" ht="15">
      <c r="A3173" s="788"/>
      <c r="B3173" s="789"/>
      <c r="C3173" s="865" t="s">
        <v>2357</v>
      </c>
      <c r="D3173" s="866"/>
      <c r="E3173" s="790">
        <v>0</v>
      </c>
      <c r="F3173" s="58"/>
      <c r="G3173" s="59"/>
    </row>
    <row r="3174" spans="1:7" ht="15">
      <c r="A3174" s="788"/>
      <c r="B3174" s="789"/>
      <c r="C3174" s="865" t="s">
        <v>5738</v>
      </c>
      <c r="D3174" s="866"/>
      <c r="E3174" s="790">
        <v>0</v>
      </c>
      <c r="F3174" s="58"/>
      <c r="G3174" s="59"/>
    </row>
    <row r="3175" spans="1:7" ht="15">
      <c r="A3175" s="788"/>
      <c r="B3175" s="789"/>
      <c r="C3175" s="865" t="s">
        <v>5728</v>
      </c>
      <c r="D3175" s="866"/>
      <c r="E3175" s="790">
        <v>0</v>
      </c>
      <c r="F3175" s="58"/>
      <c r="G3175" s="59"/>
    </row>
    <row r="3176" spans="1:7" ht="15">
      <c r="A3176" s="788"/>
      <c r="B3176" s="789"/>
      <c r="C3176" s="865" t="s">
        <v>5729</v>
      </c>
      <c r="D3176" s="866"/>
      <c r="E3176" s="790">
        <v>0</v>
      </c>
      <c r="F3176" s="58"/>
      <c r="G3176" s="59"/>
    </row>
    <row r="3177" spans="1:7" ht="15">
      <c r="A3177" s="788"/>
      <c r="B3177" s="789"/>
      <c r="C3177" s="865" t="s">
        <v>1970</v>
      </c>
      <c r="D3177" s="866"/>
      <c r="E3177" s="790">
        <v>0</v>
      </c>
      <c r="F3177" s="58"/>
      <c r="G3177" s="59"/>
    </row>
    <row r="3178" spans="1:7" ht="15">
      <c r="A3178" s="788"/>
      <c r="B3178" s="789"/>
      <c r="C3178" s="865" t="s">
        <v>2056</v>
      </c>
      <c r="D3178" s="866"/>
      <c r="E3178" s="790">
        <v>0</v>
      </c>
      <c r="F3178" s="58"/>
      <c r="G3178" s="59"/>
    </row>
    <row r="3179" spans="1:7" ht="15">
      <c r="A3179" s="788"/>
      <c r="B3179" s="789"/>
      <c r="C3179" s="865" t="s">
        <v>5736</v>
      </c>
      <c r="D3179" s="866"/>
      <c r="E3179" s="790">
        <v>1</v>
      </c>
      <c r="F3179" s="58"/>
      <c r="G3179" s="59"/>
    </row>
    <row r="3180" spans="1:7" ht="22.5">
      <c r="A3180" s="786" t="s">
        <v>5739</v>
      </c>
      <c r="B3180" s="776" t="s">
        <v>5740</v>
      </c>
      <c r="C3180" s="777" t="s">
        <v>5737</v>
      </c>
      <c r="D3180" s="787" t="s">
        <v>2364</v>
      </c>
      <c r="E3180" s="775">
        <v>1</v>
      </c>
      <c r="F3180" s="697">
        <v>0</v>
      </c>
      <c r="G3180" s="53">
        <f>E3180*F3180</f>
        <v>0</v>
      </c>
    </row>
    <row r="3181" spans="1:7" ht="15">
      <c r="A3181" s="788"/>
      <c r="B3181" s="789"/>
      <c r="C3181" s="865" t="s">
        <v>2357</v>
      </c>
      <c r="D3181" s="866"/>
      <c r="E3181" s="790">
        <v>0</v>
      </c>
      <c r="F3181" s="58"/>
      <c r="G3181" s="59"/>
    </row>
    <row r="3182" spans="1:7" ht="15">
      <c r="A3182" s="788"/>
      <c r="B3182" s="789"/>
      <c r="C3182" s="865" t="s">
        <v>5738</v>
      </c>
      <c r="D3182" s="866"/>
      <c r="E3182" s="790">
        <v>0</v>
      </c>
      <c r="F3182" s="58"/>
      <c r="G3182" s="59"/>
    </row>
    <row r="3183" spans="1:7" ht="15">
      <c r="A3183" s="788"/>
      <c r="B3183" s="789"/>
      <c r="C3183" s="865" t="s">
        <v>5728</v>
      </c>
      <c r="D3183" s="866"/>
      <c r="E3183" s="790">
        <v>0</v>
      </c>
      <c r="F3183" s="58"/>
      <c r="G3183" s="59"/>
    </row>
    <row r="3184" spans="1:7" ht="15">
      <c r="A3184" s="788"/>
      <c r="B3184" s="789"/>
      <c r="C3184" s="865" t="s">
        <v>5729</v>
      </c>
      <c r="D3184" s="866"/>
      <c r="E3184" s="790">
        <v>0</v>
      </c>
      <c r="F3184" s="58"/>
      <c r="G3184" s="59"/>
    </row>
    <row r="3185" spans="1:7" ht="15">
      <c r="A3185" s="788"/>
      <c r="B3185" s="789"/>
      <c r="C3185" s="865" t="s">
        <v>1970</v>
      </c>
      <c r="D3185" s="866"/>
      <c r="E3185" s="790">
        <v>0</v>
      </c>
      <c r="F3185" s="58"/>
      <c r="G3185" s="59"/>
    </row>
    <row r="3186" spans="1:7" ht="15">
      <c r="A3186" s="788"/>
      <c r="B3186" s="789"/>
      <c r="C3186" s="865" t="s">
        <v>2056</v>
      </c>
      <c r="D3186" s="866"/>
      <c r="E3186" s="790">
        <v>0</v>
      </c>
      <c r="F3186" s="58"/>
      <c r="G3186" s="59"/>
    </row>
    <row r="3187" spans="1:7" ht="15">
      <c r="A3187" s="788"/>
      <c r="B3187" s="789"/>
      <c r="C3187" s="865" t="s">
        <v>5741</v>
      </c>
      <c r="D3187" s="866"/>
      <c r="E3187" s="790">
        <v>1</v>
      </c>
      <c r="F3187" s="58"/>
      <c r="G3187" s="59"/>
    </row>
    <row r="3188" spans="1:53" ht="22.5">
      <c r="A3188" s="48">
        <v>425</v>
      </c>
      <c r="B3188" s="49" t="s">
        <v>2368</v>
      </c>
      <c r="C3188" s="50" t="s">
        <v>2369</v>
      </c>
      <c r="D3188" s="51" t="s">
        <v>206</v>
      </c>
      <c r="E3188" s="52">
        <v>35</v>
      </c>
      <c r="F3188" s="697">
        <v>0</v>
      </c>
      <c r="G3188" s="53">
        <f>E3188*F3188</f>
        <v>0</v>
      </c>
      <c r="AB3188" s="54">
        <v>12</v>
      </c>
      <c r="AC3188" s="54">
        <v>0</v>
      </c>
      <c r="BA3188" s="15">
        <v>9E-05</v>
      </c>
    </row>
    <row r="3189" spans="1:7" ht="15">
      <c r="A3189" s="55"/>
      <c r="B3189" s="56"/>
      <c r="C3189" s="867" t="s">
        <v>2056</v>
      </c>
      <c r="D3189" s="868"/>
      <c r="E3189" s="57">
        <v>0</v>
      </c>
      <c r="F3189" s="58"/>
      <c r="G3189" s="59"/>
    </row>
    <row r="3190" spans="1:7" ht="15">
      <c r="A3190" s="55"/>
      <c r="B3190" s="56"/>
      <c r="C3190" s="867" t="s">
        <v>2306</v>
      </c>
      <c r="D3190" s="868"/>
      <c r="E3190" s="57">
        <v>35</v>
      </c>
      <c r="F3190" s="58"/>
      <c r="G3190" s="59"/>
    </row>
    <row r="3191" spans="1:53" ht="15">
      <c r="A3191" s="48">
        <v>426</v>
      </c>
      <c r="B3191" s="49" t="s">
        <v>2370</v>
      </c>
      <c r="C3191" s="50" t="s">
        <v>2371</v>
      </c>
      <c r="D3191" s="51" t="s">
        <v>206</v>
      </c>
      <c r="E3191" s="52">
        <v>1385.6052</v>
      </c>
      <c r="F3191" s="697">
        <v>0</v>
      </c>
      <c r="G3191" s="53">
        <f>E3191*F3191</f>
        <v>0</v>
      </c>
      <c r="AB3191" s="54">
        <v>3</v>
      </c>
      <c r="AC3191" s="54">
        <v>7</v>
      </c>
      <c r="BA3191" s="15">
        <v>0.01963</v>
      </c>
    </row>
    <row r="3192" spans="1:7" ht="15">
      <c r="A3192" s="55"/>
      <c r="B3192" s="56"/>
      <c r="C3192" s="867" t="s">
        <v>2372</v>
      </c>
      <c r="D3192" s="868"/>
      <c r="E3192" s="57">
        <v>0</v>
      </c>
      <c r="F3192" s="58"/>
      <c r="G3192" s="59"/>
    </row>
    <row r="3193" spans="1:7" ht="15">
      <c r="A3193" s="55"/>
      <c r="B3193" s="56"/>
      <c r="C3193" s="867" t="s">
        <v>2373</v>
      </c>
      <c r="D3193" s="868"/>
      <c r="E3193" s="57">
        <v>519.651</v>
      </c>
      <c r="F3193" s="58"/>
      <c r="G3193" s="59"/>
    </row>
    <row r="3194" spans="1:7" ht="15">
      <c r="A3194" s="55"/>
      <c r="B3194" s="56"/>
      <c r="C3194" s="867" t="s">
        <v>2374</v>
      </c>
      <c r="D3194" s="868"/>
      <c r="E3194" s="57">
        <v>865.9542</v>
      </c>
      <c r="F3194" s="58"/>
      <c r="G3194" s="59"/>
    </row>
    <row r="3195" spans="1:53" ht="15">
      <c r="A3195" s="48">
        <v>427</v>
      </c>
      <c r="B3195" s="49" t="s">
        <v>2375</v>
      </c>
      <c r="C3195" s="50" t="s">
        <v>2376</v>
      </c>
      <c r="D3195" s="51" t="s">
        <v>226</v>
      </c>
      <c r="E3195" s="52">
        <v>72.62252565</v>
      </c>
      <c r="F3195" s="697">
        <v>0</v>
      </c>
      <c r="G3195" s="53">
        <f>E3195*F3195</f>
        <v>0</v>
      </c>
      <c r="AB3195" s="54">
        <v>7</v>
      </c>
      <c r="AC3195" s="54">
        <v>1001</v>
      </c>
      <c r="BA3195" s="15">
        <v>0</v>
      </c>
    </row>
    <row r="3196" spans="1:7" ht="15">
      <c r="A3196" s="34"/>
      <c r="B3196" s="35" t="s">
        <v>19</v>
      </c>
      <c r="C3196" s="36" t="str">
        <f>CONCATENATE(B2736," ",C2736)</f>
        <v>767 Konstrukce zámečnické</v>
      </c>
      <c r="D3196" s="37"/>
      <c r="E3196" s="38"/>
      <c r="F3196" s="39"/>
      <c r="G3196" s="40">
        <f>SUM(G2736:G3195)</f>
        <v>0</v>
      </c>
    </row>
    <row r="3197" spans="1:7" ht="15">
      <c r="A3197" s="41" t="s">
        <v>21</v>
      </c>
      <c r="B3197" s="42" t="s">
        <v>2377</v>
      </c>
      <c r="C3197" s="43" t="s">
        <v>2378</v>
      </c>
      <c r="D3197" s="44"/>
      <c r="E3197" s="45"/>
      <c r="F3197" s="45"/>
      <c r="G3197" s="46"/>
    </row>
    <row r="3198" spans="1:53" ht="22.5">
      <c r="A3198" s="48">
        <v>428</v>
      </c>
      <c r="B3198" s="49" t="s">
        <v>2379</v>
      </c>
      <c r="C3198" s="50" t="s">
        <v>2380</v>
      </c>
      <c r="D3198" s="51" t="s">
        <v>694</v>
      </c>
      <c r="E3198" s="52">
        <v>55</v>
      </c>
      <c r="F3198" s="697">
        <v>0</v>
      </c>
      <c r="G3198" s="53">
        <f>E3198*F3198</f>
        <v>0</v>
      </c>
      <c r="AB3198" s="54">
        <v>1</v>
      </c>
      <c r="AC3198" s="54">
        <v>7</v>
      </c>
      <c r="BA3198" s="15">
        <v>9E-05</v>
      </c>
    </row>
    <row r="3199" spans="1:7" ht="15">
      <c r="A3199" s="55"/>
      <c r="B3199" s="56"/>
      <c r="C3199" s="867" t="s">
        <v>2381</v>
      </c>
      <c r="D3199" s="868"/>
      <c r="E3199" s="57">
        <v>0</v>
      </c>
      <c r="F3199" s="58"/>
      <c r="G3199" s="59"/>
    </row>
    <row r="3200" spans="1:7" ht="15">
      <c r="A3200" s="55"/>
      <c r="B3200" s="56"/>
      <c r="C3200" s="867" t="s">
        <v>448</v>
      </c>
      <c r="D3200" s="868"/>
      <c r="E3200" s="57">
        <v>0</v>
      </c>
      <c r="F3200" s="58"/>
      <c r="G3200" s="59"/>
    </row>
    <row r="3201" spans="1:7" ht="15">
      <c r="A3201" s="55"/>
      <c r="B3201" s="56"/>
      <c r="C3201" s="867" t="s">
        <v>2382</v>
      </c>
      <c r="D3201" s="868"/>
      <c r="E3201" s="57">
        <v>32.5</v>
      </c>
      <c r="F3201" s="58"/>
      <c r="G3201" s="59"/>
    </row>
    <row r="3202" spans="1:7" ht="15">
      <c r="A3202" s="55"/>
      <c r="B3202" s="56"/>
      <c r="C3202" s="867" t="s">
        <v>2383</v>
      </c>
      <c r="D3202" s="868"/>
      <c r="E3202" s="57">
        <v>13.75</v>
      </c>
      <c r="F3202" s="58"/>
      <c r="G3202" s="59"/>
    </row>
    <row r="3203" spans="1:7" ht="15">
      <c r="A3203" s="55"/>
      <c r="B3203" s="56"/>
      <c r="C3203" s="867" t="s">
        <v>2384</v>
      </c>
      <c r="D3203" s="868"/>
      <c r="E3203" s="57">
        <v>8.75</v>
      </c>
      <c r="F3203" s="58"/>
      <c r="G3203" s="59"/>
    </row>
    <row r="3204" spans="1:53" ht="22.5">
      <c r="A3204" s="48">
        <v>429</v>
      </c>
      <c r="B3204" s="49" t="s">
        <v>2385</v>
      </c>
      <c r="C3204" s="50" t="s">
        <v>2386</v>
      </c>
      <c r="D3204" s="51" t="s">
        <v>694</v>
      </c>
      <c r="E3204" s="52">
        <v>55</v>
      </c>
      <c r="F3204" s="697">
        <v>0</v>
      </c>
      <c r="G3204" s="53">
        <f>E3204*F3204</f>
        <v>0</v>
      </c>
      <c r="AB3204" s="54">
        <v>1</v>
      </c>
      <c r="AC3204" s="54">
        <v>7</v>
      </c>
      <c r="BA3204" s="15">
        <v>5E-05</v>
      </c>
    </row>
    <row r="3205" spans="1:7" ht="15">
      <c r="A3205" s="55"/>
      <c r="B3205" s="56"/>
      <c r="C3205" s="867" t="s">
        <v>2381</v>
      </c>
      <c r="D3205" s="868"/>
      <c r="E3205" s="57">
        <v>0</v>
      </c>
      <c r="F3205" s="58"/>
      <c r="G3205" s="59"/>
    </row>
    <row r="3206" spans="1:7" ht="15">
      <c r="A3206" s="55"/>
      <c r="B3206" s="56"/>
      <c r="C3206" s="867" t="s">
        <v>448</v>
      </c>
      <c r="D3206" s="868"/>
      <c r="E3206" s="57">
        <v>0</v>
      </c>
      <c r="F3206" s="58"/>
      <c r="G3206" s="59"/>
    </row>
    <row r="3207" spans="1:7" ht="15">
      <c r="A3207" s="55"/>
      <c r="B3207" s="56"/>
      <c r="C3207" s="867" t="s">
        <v>2382</v>
      </c>
      <c r="D3207" s="868"/>
      <c r="E3207" s="57">
        <v>32.5</v>
      </c>
      <c r="F3207" s="58"/>
      <c r="G3207" s="59"/>
    </row>
    <row r="3208" spans="1:7" ht="15">
      <c r="A3208" s="55"/>
      <c r="B3208" s="56"/>
      <c r="C3208" s="867" t="s">
        <v>2383</v>
      </c>
      <c r="D3208" s="868"/>
      <c r="E3208" s="57">
        <v>13.75</v>
      </c>
      <c r="F3208" s="58"/>
      <c r="G3208" s="59"/>
    </row>
    <row r="3209" spans="1:7" ht="15">
      <c r="A3209" s="55"/>
      <c r="B3209" s="56"/>
      <c r="C3209" s="867" t="s">
        <v>2384</v>
      </c>
      <c r="D3209" s="868"/>
      <c r="E3209" s="57">
        <v>8.75</v>
      </c>
      <c r="F3209" s="58"/>
      <c r="G3209" s="59"/>
    </row>
    <row r="3210" spans="1:53" ht="15">
      <c r="A3210" s="48">
        <v>430</v>
      </c>
      <c r="B3210" s="49" t="s">
        <v>2387</v>
      </c>
      <c r="C3210" s="50" t="s">
        <v>2388</v>
      </c>
      <c r="D3210" s="51" t="s">
        <v>206</v>
      </c>
      <c r="E3210" s="52">
        <v>245.1481</v>
      </c>
      <c r="F3210" s="697">
        <v>0</v>
      </c>
      <c r="G3210" s="53">
        <f>E3210*F3210</f>
        <v>0</v>
      </c>
      <c r="AB3210" s="54">
        <v>1</v>
      </c>
      <c r="AC3210" s="54">
        <v>7</v>
      </c>
      <c r="BA3210" s="15">
        <v>0.00033</v>
      </c>
    </row>
    <row r="3211" spans="1:7" ht="15">
      <c r="A3211" s="55"/>
      <c r="B3211" s="56"/>
      <c r="C3211" s="867" t="s">
        <v>2389</v>
      </c>
      <c r="D3211" s="868"/>
      <c r="E3211" s="57">
        <v>91.59</v>
      </c>
      <c r="F3211" s="58"/>
      <c r="G3211" s="59"/>
    </row>
    <row r="3212" spans="1:7" ht="15">
      <c r="A3212" s="55"/>
      <c r="B3212" s="56"/>
      <c r="C3212" s="867" t="s">
        <v>1594</v>
      </c>
      <c r="D3212" s="868"/>
      <c r="E3212" s="57">
        <v>135.41</v>
      </c>
      <c r="F3212" s="58"/>
      <c r="G3212" s="59"/>
    </row>
    <row r="3213" spans="1:7" ht="15">
      <c r="A3213" s="55"/>
      <c r="B3213" s="56"/>
      <c r="C3213" s="867" t="s">
        <v>1170</v>
      </c>
      <c r="D3213" s="868"/>
      <c r="E3213" s="57">
        <v>18.1481</v>
      </c>
      <c r="F3213" s="58"/>
      <c r="G3213" s="59"/>
    </row>
    <row r="3214" spans="1:53" ht="15">
      <c r="A3214" s="48">
        <v>431</v>
      </c>
      <c r="B3214" s="49" t="s">
        <v>2390</v>
      </c>
      <c r="C3214" s="50" t="s">
        <v>2391</v>
      </c>
      <c r="D3214" s="51" t="s">
        <v>206</v>
      </c>
      <c r="E3214" s="52">
        <v>35.0025</v>
      </c>
      <c r="F3214" s="697">
        <v>0</v>
      </c>
      <c r="G3214" s="53">
        <f>E3214*F3214</f>
        <v>0</v>
      </c>
      <c r="AB3214" s="54">
        <v>1</v>
      </c>
      <c r="AC3214" s="54">
        <v>7</v>
      </c>
      <c r="BA3214" s="15">
        <v>0.00025</v>
      </c>
    </row>
    <row r="3215" spans="1:7" ht="15">
      <c r="A3215" s="55"/>
      <c r="B3215" s="56"/>
      <c r="C3215" s="867" t="s">
        <v>2392</v>
      </c>
      <c r="D3215" s="868"/>
      <c r="E3215" s="57">
        <v>35.0025</v>
      </c>
      <c r="F3215" s="58"/>
      <c r="G3215" s="59"/>
    </row>
    <row r="3216" spans="1:53" ht="15">
      <c r="A3216" s="48">
        <v>432</v>
      </c>
      <c r="B3216" s="49" t="s">
        <v>2393</v>
      </c>
      <c r="C3216" s="50" t="s">
        <v>2394</v>
      </c>
      <c r="D3216" s="51" t="s">
        <v>206</v>
      </c>
      <c r="E3216" s="52">
        <v>5.5488</v>
      </c>
      <c r="F3216" s="697">
        <v>0</v>
      </c>
      <c r="G3216" s="53">
        <f>E3216*F3216</f>
        <v>0</v>
      </c>
      <c r="AB3216" s="54">
        <v>1</v>
      </c>
      <c r="AC3216" s="54">
        <v>7</v>
      </c>
      <c r="BA3216" s="15">
        <v>0.0025</v>
      </c>
    </row>
    <row r="3217" spans="1:7" ht="15">
      <c r="A3217" s="55"/>
      <c r="B3217" s="56"/>
      <c r="C3217" s="867" t="s">
        <v>393</v>
      </c>
      <c r="D3217" s="868"/>
      <c r="E3217" s="57">
        <v>0</v>
      </c>
      <c r="F3217" s="58"/>
      <c r="G3217" s="59"/>
    </row>
    <row r="3218" spans="1:7" ht="15">
      <c r="A3218" s="55"/>
      <c r="B3218" s="56"/>
      <c r="C3218" s="867" t="s">
        <v>2395</v>
      </c>
      <c r="D3218" s="868"/>
      <c r="E3218" s="57">
        <v>0</v>
      </c>
      <c r="F3218" s="58"/>
      <c r="G3218" s="59"/>
    </row>
    <row r="3219" spans="1:7" ht="15">
      <c r="A3219" s="55"/>
      <c r="B3219" s="56"/>
      <c r="C3219" s="867" t="s">
        <v>2396</v>
      </c>
      <c r="D3219" s="868"/>
      <c r="E3219" s="57">
        <v>5.5488</v>
      </c>
      <c r="F3219" s="58"/>
      <c r="G3219" s="59"/>
    </row>
    <row r="3220" spans="1:53" ht="22.5">
      <c r="A3220" s="48">
        <v>433</v>
      </c>
      <c r="B3220" s="49" t="s">
        <v>2397</v>
      </c>
      <c r="C3220" s="50" t="s">
        <v>2398</v>
      </c>
      <c r="D3220" s="51" t="s">
        <v>694</v>
      </c>
      <c r="E3220" s="52">
        <v>6.25</v>
      </c>
      <c r="F3220" s="697">
        <v>0</v>
      </c>
      <c r="G3220" s="53">
        <f>E3220*F3220</f>
        <v>0</v>
      </c>
      <c r="AB3220" s="54">
        <v>1</v>
      </c>
      <c r="AC3220" s="54">
        <v>7</v>
      </c>
      <c r="BA3220" s="15">
        <v>0.00014</v>
      </c>
    </row>
    <row r="3221" spans="1:7" ht="15">
      <c r="A3221" s="55"/>
      <c r="B3221" s="56"/>
      <c r="C3221" s="867" t="s">
        <v>448</v>
      </c>
      <c r="D3221" s="868"/>
      <c r="E3221" s="57">
        <v>0</v>
      </c>
      <c r="F3221" s="58"/>
      <c r="G3221" s="59"/>
    </row>
    <row r="3222" spans="1:7" ht="15">
      <c r="A3222" s="55"/>
      <c r="B3222" s="56"/>
      <c r="C3222" s="867" t="s">
        <v>2399</v>
      </c>
      <c r="D3222" s="868"/>
      <c r="E3222" s="57">
        <v>6.25</v>
      </c>
      <c r="F3222" s="58"/>
      <c r="G3222" s="59"/>
    </row>
    <row r="3223" spans="1:53" ht="22.5">
      <c r="A3223" s="48">
        <v>434</v>
      </c>
      <c r="B3223" s="49" t="s">
        <v>2400</v>
      </c>
      <c r="C3223" s="50" t="s">
        <v>2401</v>
      </c>
      <c r="D3223" s="51" t="s">
        <v>206</v>
      </c>
      <c r="E3223" s="52">
        <v>36.4026</v>
      </c>
      <c r="F3223" s="697">
        <v>0</v>
      </c>
      <c r="G3223" s="53">
        <f>E3223*F3223</f>
        <v>0</v>
      </c>
      <c r="AB3223" s="54">
        <v>3</v>
      </c>
      <c r="AC3223" s="54">
        <v>7</v>
      </c>
      <c r="BA3223" s="15">
        <v>0.024</v>
      </c>
    </row>
    <row r="3224" spans="1:7" ht="15">
      <c r="A3224" s="55"/>
      <c r="B3224" s="56"/>
      <c r="C3224" s="867" t="s">
        <v>2402</v>
      </c>
      <c r="D3224" s="868"/>
      <c r="E3224" s="57">
        <v>36.4026</v>
      </c>
      <c r="F3224" s="58"/>
      <c r="G3224" s="59"/>
    </row>
    <row r="3225" spans="1:53" ht="15">
      <c r="A3225" s="48">
        <v>435</v>
      </c>
      <c r="B3225" s="49" t="s">
        <v>2403</v>
      </c>
      <c r="C3225" s="50" t="s">
        <v>2404</v>
      </c>
      <c r="D3225" s="51" t="s">
        <v>206</v>
      </c>
      <c r="E3225" s="52">
        <v>280.4269</v>
      </c>
      <c r="F3225" s="697">
        <v>0</v>
      </c>
      <c r="G3225" s="53">
        <f>E3225*F3225</f>
        <v>0</v>
      </c>
      <c r="AB3225" s="54">
        <v>3</v>
      </c>
      <c r="AC3225" s="54">
        <v>7</v>
      </c>
      <c r="BA3225" s="15">
        <v>0.0036</v>
      </c>
    </row>
    <row r="3226" spans="1:7" ht="15">
      <c r="A3226" s="55"/>
      <c r="B3226" s="56"/>
      <c r="C3226" s="867" t="s">
        <v>2405</v>
      </c>
      <c r="D3226" s="868"/>
      <c r="E3226" s="57">
        <v>94.3377</v>
      </c>
      <c r="F3226" s="58"/>
      <c r="G3226" s="59"/>
    </row>
    <row r="3227" spans="1:7" ht="15">
      <c r="A3227" s="55"/>
      <c r="B3227" s="56"/>
      <c r="C3227" s="867" t="s">
        <v>2406</v>
      </c>
      <c r="D3227" s="868"/>
      <c r="E3227" s="57">
        <v>139.4723</v>
      </c>
      <c r="F3227" s="58"/>
      <c r="G3227" s="59"/>
    </row>
    <row r="3228" spans="1:7" ht="15">
      <c r="A3228" s="55"/>
      <c r="B3228" s="56"/>
      <c r="C3228" s="867" t="s">
        <v>2407</v>
      </c>
      <c r="D3228" s="868"/>
      <c r="E3228" s="57">
        <v>18.6925</v>
      </c>
      <c r="F3228" s="58"/>
      <c r="G3228" s="59"/>
    </row>
    <row r="3229" spans="1:7" ht="15">
      <c r="A3229" s="55"/>
      <c r="B3229" s="56"/>
      <c r="C3229" s="870" t="s">
        <v>84</v>
      </c>
      <c r="D3229" s="868"/>
      <c r="E3229" s="105">
        <v>252.5025</v>
      </c>
      <c r="F3229" s="58"/>
      <c r="G3229" s="59"/>
    </row>
    <row r="3230" spans="1:7" ht="15">
      <c r="A3230" s="55"/>
      <c r="B3230" s="56"/>
      <c r="C3230" s="867" t="s">
        <v>2408</v>
      </c>
      <c r="D3230" s="868"/>
      <c r="E3230" s="57">
        <v>0</v>
      </c>
      <c r="F3230" s="58"/>
      <c r="G3230" s="59"/>
    </row>
    <row r="3231" spans="1:7" ht="15">
      <c r="A3231" s="55"/>
      <c r="B3231" s="56"/>
      <c r="C3231" s="867" t="s">
        <v>448</v>
      </c>
      <c r="D3231" s="868"/>
      <c r="E3231" s="57">
        <v>0</v>
      </c>
      <c r="F3231" s="58"/>
      <c r="G3231" s="59"/>
    </row>
    <row r="3232" spans="1:7" ht="15">
      <c r="A3232" s="55"/>
      <c r="B3232" s="56"/>
      <c r="C3232" s="867" t="s">
        <v>2409</v>
      </c>
      <c r="D3232" s="868"/>
      <c r="E3232" s="57">
        <v>9.037</v>
      </c>
      <c r="F3232" s="58"/>
      <c r="G3232" s="59"/>
    </row>
    <row r="3233" spans="1:7" ht="15">
      <c r="A3233" s="55"/>
      <c r="B3233" s="56"/>
      <c r="C3233" s="867" t="s">
        <v>2410</v>
      </c>
      <c r="D3233" s="868"/>
      <c r="E3233" s="57">
        <v>4.52</v>
      </c>
      <c r="F3233" s="58"/>
      <c r="G3233" s="59"/>
    </row>
    <row r="3234" spans="1:7" ht="15">
      <c r="A3234" s="55"/>
      <c r="B3234" s="56"/>
      <c r="C3234" s="867" t="s">
        <v>2411</v>
      </c>
      <c r="D3234" s="868"/>
      <c r="E3234" s="57">
        <v>5.9359</v>
      </c>
      <c r="F3234" s="58"/>
      <c r="G3234" s="59"/>
    </row>
    <row r="3235" spans="1:7" ht="15">
      <c r="A3235" s="55"/>
      <c r="B3235" s="56"/>
      <c r="C3235" s="867" t="s">
        <v>2412</v>
      </c>
      <c r="D3235" s="868"/>
      <c r="E3235" s="57">
        <v>3.7774</v>
      </c>
      <c r="F3235" s="58"/>
      <c r="G3235" s="59"/>
    </row>
    <row r="3236" spans="1:7" ht="15">
      <c r="A3236" s="55"/>
      <c r="B3236" s="56"/>
      <c r="C3236" s="870" t="s">
        <v>84</v>
      </c>
      <c r="D3236" s="868"/>
      <c r="E3236" s="105">
        <v>23.2703</v>
      </c>
      <c r="F3236" s="58"/>
      <c r="G3236" s="59"/>
    </row>
    <row r="3237" spans="1:7" ht="15">
      <c r="A3237" s="55"/>
      <c r="B3237" s="56"/>
      <c r="C3237" s="867" t="s">
        <v>2413</v>
      </c>
      <c r="D3237" s="868"/>
      <c r="E3237" s="57">
        <v>4.6541</v>
      </c>
      <c r="F3237" s="58"/>
      <c r="G3237" s="59"/>
    </row>
    <row r="3238" spans="1:53" ht="15">
      <c r="A3238" s="48">
        <v>436</v>
      </c>
      <c r="B3238" s="49" t="s">
        <v>2414</v>
      </c>
      <c r="C3238" s="50" t="s">
        <v>2415</v>
      </c>
      <c r="D3238" s="51" t="s">
        <v>226</v>
      </c>
      <c r="E3238" s="52">
        <v>1.995295738</v>
      </c>
      <c r="F3238" s="697">
        <v>0</v>
      </c>
      <c r="G3238" s="53">
        <f>E3238*F3238</f>
        <v>0</v>
      </c>
      <c r="AB3238" s="54">
        <v>7</v>
      </c>
      <c r="AC3238" s="54">
        <v>1001</v>
      </c>
      <c r="BA3238" s="15">
        <v>0</v>
      </c>
    </row>
    <row r="3239" spans="1:7" ht="15">
      <c r="A3239" s="34"/>
      <c r="B3239" s="35" t="s">
        <v>19</v>
      </c>
      <c r="C3239" s="36" t="str">
        <f>CONCATENATE(B3197," ",C3197)</f>
        <v>776 Podlahy povlakové</v>
      </c>
      <c r="D3239" s="37"/>
      <c r="E3239" s="38"/>
      <c r="F3239" s="39"/>
      <c r="G3239" s="40">
        <f>SUM(G3197:G3238)</f>
        <v>0</v>
      </c>
    </row>
    <row r="3240" spans="1:7" ht="15">
      <c r="A3240" s="41" t="s">
        <v>21</v>
      </c>
      <c r="B3240" s="42" t="s">
        <v>2416</v>
      </c>
      <c r="C3240" s="43" t="s">
        <v>2417</v>
      </c>
      <c r="D3240" s="44"/>
      <c r="E3240" s="45"/>
      <c r="F3240" s="45"/>
      <c r="G3240" s="46"/>
    </row>
    <row r="3241" spans="1:53" ht="15">
      <c r="A3241" s="48">
        <v>437</v>
      </c>
      <c r="B3241" s="49" t="s">
        <v>2418</v>
      </c>
      <c r="C3241" s="50" t="s">
        <v>2419</v>
      </c>
      <c r="D3241" s="51" t="s">
        <v>206</v>
      </c>
      <c r="E3241" s="52">
        <v>85.87</v>
      </c>
      <c r="F3241" s="697">
        <v>0</v>
      </c>
      <c r="G3241" s="53">
        <f>E3241*F3241</f>
        <v>0</v>
      </c>
      <c r="AB3241" s="54">
        <v>1</v>
      </c>
      <c r="AC3241" s="54">
        <v>7</v>
      </c>
      <c r="BA3241" s="15">
        <v>0.00461</v>
      </c>
    </row>
    <row r="3242" spans="1:7" ht="15">
      <c r="A3242" s="55"/>
      <c r="B3242" s="56"/>
      <c r="C3242" s="867" t="s">
        <v>2420</v>
      </c>
      <c r="D3242" s="868"/>
      <c r="E3242" s="57">
        <v>56.05</v>
      </c>
      <c r="F3242" s="58"/>
      <c r="G3242" s="59"/>
    </row>
    <row r="3243" spans="1:7" ht="15">
      <c r="A3243" s="55"/>
      <c r="B3243" s="56"/>
      <c r="C3243" s="867" t="s">
        <v>1169</v>
      </c>
      <c r="D3243" s="868"/>
      <c r="E3243" s="57">
        <v>29.82</v>
      </c>
      <c r="F3243" s="58"/>
      <c r="G3243" s="59"/>
    </row>
    <row r="3244" spans="1:53" ht="15">
      <c r="A3244" s="48">
        <v>438</v>
      </c>
      <c r="B3244" s="49" t="s">
        <v>2421</v>
      </c>
      <c r="C3244" s="50" t="s">
        <v>2422</v>
      </c>
      <c r="D3244" s="51" t="s">
        <v>206</v>
      </c>
      <c r="E3244" s="52">
        <v>700.0084</v>
      </c>
      <c r="F3244" s="697">
        <v>0</v>
      </c>
      <c r="G3244" s="53">
        <f>E3244*F3244</f>
        <v>0</v>
      </c>
      <c r="AB3244" s="54">
        <v>1</v>
      </c>
      <c r="AC3244" s="54">
        <v>7</v>
      </c>
      <c r="BA3244" s="15">
        <v>0.0065</v>
      </c>
    </row>
    <row r="3245" spans="1:7" ht="15">
      <c r="A3245" s="55"/>
      <c r="B3245" s="56"/>
      <c r="C3245" s="867" t="s">
        <v>1165</v>
      </c>
      <c r="D3245" s="868"/>
      <c r="E3245" s="57">
        <v>700.0084</v>
      </c>
      <c r="F3245" s="58"/>
      <c r="G3245" s="59"/>
    </row>
    <row r="3246" spans="1:53" ht="22.5">
      <c r="A3246" s="48">
        <v>439</v>
      </c>
      <c r="B3246" s="49" t="s">
        <v>2423</v>
      </c>
      <c r="C3246" s="50" t="s">
        <v>2424</v>
      </c>
      <c r="D3246" s="51" t="s">
        <v>206</v>
      </c>
      <c r="E3246" s="52">
        <v>1085.63</v>
      </c>
      <c r="F3246" s="697">
        <v>0</v>
      </c>
      <c r="G3246" s="53">
        <f>E3246*F3246</f>
        <v>0</v>
      </c>
      <c r="AB3246" s="54">
        <v>1</v>
      </c>
      <c r="AC3246" s="54">
        <v>7</v>
      </c>
      <c r="BA3246" s="15">
        <v>0.0085</v>
      </c>
    </row>
    <row r="3247" spans="1:7" ht="15">
      <c r="A3247" s="55"/>
      <c r="B3247" s="56"/>
      <c r="C3247" s="867" t="s">
        <v>1178</v>
      </c>
      <c r="D3247" s="868"/>
      <c r="E3247" s="57">
        <v>1085.63</v>
      </c>
      <c r="F3247" s="58"/>
      <c r="G3247" s="59"/>
    </row>
    <row r="3248" spans="1:53" ht="15">
      <c r="A3248" s="48">
        <v>440</v>
      </c>
      <c r="B3248" s="49" t="s">
        <v>2425</v>
      </c>
      <c r="C3248" s="50" t="s">
        <v>2426</v>
      </c>
      <c r="D3248" s="51" t="s">
        <v>226</v>
      </c>
      <c r="E3248" s="52">
        <v>14.1737703</v>
      </c>
      <c r="F3248" s="697">
        <v>0</v>
      </c>
      <c r="G3248" s="53">
        <f>E3248*F3248</f>
        <v>0</v>
      </c>
      <c r="AB3248" s="54">
        <v>7</v>
      </c>
      <c r="AC3248" s="54">
        <v>1001</v>
      </c>
      <c r="BA3248" s="15">
        <v>0</v>
      </c>
    </row>
    <row r="3249" spans="1:7" ht="15">
      <c r="A3249" s="34"/>
      <c r="B3249" s="35" t="s">
        <v>19</v>
      </c>
      <c r="C3249" s="36" t="str">
        <f>CONCATENATE(B3240," ",C3240)</f>
        <v>777 Podlahy ze syntetických hmot</v>
      </c>
      <c r="D3249" s="37"/>
      <c r="E3249" s="38"/>
      <c r="F3249" s="39"/>
      <c r="G3249" s="40">
        <f>SUM(G3240:G3248)</f>
        <v>0</v>
      </c>
    </row>
    <row r="3250" spans="1:7" ht="15">
      <c r="A3250" s="41" t="s">
        <v>21</v>
      </c>
      <c r="B3250" s="42" t="s">
        <v>2427</v>
      </c>
      <c r="C3250" s="43" t="s">
        <v>2428</v>
      </c>
      <c r="D3250" s="44"/>
      <c r="E3250" s="45"/>
      <c r="F3250" s="45"/>
      <c r="G3250" s="46"/>
    </row>
    <row r="3251" spans="1:53" ht="15">
      <c r="A3251" s="48">
        <v>441</v>
      </c>
      <c r="B3251" s="49" t="s">
        <v>2429</v>
      </c>
      <c r="C3251" s="50" t="s">
        <v>2430</v>
      </c>
      <c r="D3251" s="51" t="s">
        <v>206</v>
      </c>
      <c r="E3251" s="52">
        <v>11.75</v>
      </c>
      <c r="F3251" s="697">
        <v>0</v>
      </c>
      <c r="G3251" s="53">
        <f>E3251*F3251</f>
        <v>0</v>
      </c>
      <c r="AB3251" s="54">
        <v>1</v>
      </c>
      <c r="AC3251" s="54">
        <v>7</v>
      </c>
      <c r="BA3251" s="15">
        <v>0.00043</v>
      </c>
    </row>
    <row r="3252" spans="1:7" ht="15">
      <c r="A3252" s="55"/>
      <c r="B3252" s="56"/>
      <c r="C3252" s="867" t="s">
        <v>2431</v>
      </c>
      <c r="D3252" s="868"/>
      <c r="E3252" s="57">
        <v>0</v>
      </c>
      <c r="F3252" s="58"/>
      <c r="G3252" s="59"/>
    </row>
    <row r="3253" spans="1:7" ht="15">
      <c r="A3253" s="55"/>
      <c r="B3253" s="56"/>
      <c r="C3253" s="867" t="s">
        <v>2432</v>
      </c>
      <c r="D3253" s="868"/>
      <c r="E3253" s="57">
        <v>2</v>
      </c>
      <c r="F3253" s="58"/>
      <c r="G3253" s="59"/>
    </row>
    <row r="3254" spans="1:7" ht="15">
      <c r="A3254" s="55"/>
      <c r="B3254" s="56"/>
      <c r="C3254" s="867" t="s">
        <v>2433</v>
      </c>
      <c r="D3254" s="868"/>
      <c r="E3254" s="57">
        <v>6.25</v>
      </c>
      <c r="F3254" s="58"/>
      <c r="G3254" s="59"/>
    </row>
    <row r="3255" spans="1:7" ht="15">
      <c r="A3255" s="55"/>
      <c r="B3255" s="56"/>
      <c r="C3255" s="867" t="s">
        <v>2434</v>
      </c>
      <c r="D3255" s="868"/>
      <c r="E3255" s="57">
        <v>0.5</v>
      </c>
      <c r="F3255" s="58"/>
      <c r="G3255" s="59"/>
    </row>
    <row r="3256" spans="1:7" ht="15">
      <c r="A3256" s="55"/>
      <c r="B3256" s="56"/>
      <c r="C3256" s="867" t="s">
        <v>2435</v>
      </c>
      <c r="D3256" s="868"/>
      <c r="E3256" s="57">
        <v>3</v>
      </c>
      <c r="F3256" s="58"/>
      <c r="G3256" s="59"/>
    </row>
    <row r="3257" spans="1:53" ht="15">
      <c r="A3257" s="48">
        <v>442</v>
      </c>
      <c r="B3257" s="49" t="s">
        <v>2436</v>
      </c>
      <c r="C3257" s="50" t="s">
        <v>2437</v>
      </c>
      <c r="D3257" s="51" t="s">
        <v>206</v>
      </c>
      <c r="E3257" s="52">
        <v>292.8513</v>
      </c>
      <c r="F3257" s="697">
        <v>0</v>
      </c>
      <c r="G3257" s="53">
        <f>E3257*F3257</f>
        <v>0</v>
      </c>
      <c r="AB3257" s="54">
        <v>1</v>
      </c>
      <c r="AC3257" s="54">
        <v>7</v>
      </c>
      <c r="BA3257" s="15">
        <v>0.00016</v>
      </c>
    </row>
    <row r="3258" spans="1:7" ht="15">
      <c r="A3258" s="55"/>
      <c r="B3258" s="56"/>
      <c r="C3258" s="867" t="s">
        <v>1245</v>
      </c>
      <c r="D3258" s="868"/>
      <c r="E3258" s="57">
        <v>0</v>
      </c>
      <c r="F3258" s="58"/>
      <c r="G3258" s="59"/>
    </row>
    <row r="3259" spans="1:7" ht="15">
      <c r="A3259" s="55"/>
      <c r="B3259" s="56"/>
      <c r="C3259" s="867" t="s">
        <v>2438</v>
      </c>
      <c r="D3259" s="868"/>
      <c r="E3259" s="57">
        <v>82.3956</v>
      </c>
      <c r="F3259" s="58"/>
      <c r="G3259" s="59"/>
    </row>
    <row r="3260" spans="1:7" ht="15">
      <c r="A3260" s="55"/>
      <c r="B3260" s="56"/>
      <c r="C3260" s="867" t="s">
        <v>2439</v>
      </c>
      <c r="D3260" s="868"/>
      <c r="E3260" s="57">
        <v>76.5102</v>
      </c>
      <c r="F3260" s="58"/>
      <c r="G3260" s="59"/>
    </row>
    <row r="3261" spans="1:7" ht="15">
      <c r="A3261" s="55"/>
      <c r="B3261" s="56"/>
      <c r="C3261" s="867" t="s">
        <v>2440</v>
      </c>
      <c r="D3261" s="868"/>
      <c r="E3261" s="57">
        <v>23.5416</v>
      </c>
      <c r="F3261" s="58"/>
      <c r="G3261" s="59"/>
    </row>
    <row r="3262" spans="1:7" ht="15">
      <c r="A3262" s="55"/>
      <c r="B3262" s="56"/>
      <c r="C3262" s="867" t="s">
        <v>2441</v>
      </c>
      <c r="D3262" s="868"/>
      <c r="E3262" s="57">
        <v>22.3839</v>
      </c>
      <c r="F3262" s="58"/>
      <c r="G3262" s="59"/>
    </row>
    <row r="3263" spans="1:7" ht="15">
      <c r="A3263" s="55"/>
      <c r="B3263" s="56"/>
      <c r="C3263" s="867" t="s">
        <v>2442</v>
      </c>
      <c r="D3263" s="868"/>
      <c r="E3263" s="57">
        <v>15.276</v>
      </c>
      <c r="F3263" s="58"/>
      <c r="G3263" s="59"/>
    </row>
    <row r="3264" spans="1:7" ht="15">
      <c r="A3264" s="55"/>
      <c r="B3264" s="56"/>
      <c r="C3264" s="867" t="s">
        <v>2443</v>
      </c>
      <c r="D3264" s="868"/>
      <c r="E3264" s="57">
        <v>40.089</v>
      </c>
      <c r="F3264" s="58"/>
      <c r="G3264" s="59"/>
    </row>
    <row r="3265" spans="1:7" ht="15">
      <c r="A3265" s="55"/>
      <c r="B3265" s="56"/>
      <c r="C3265" s="867" t="s">
        <v>2444</v>
      </c>
      <c r="D3265" s="868"/>
      <c r="E3265" s="57">
        <v>9.12</v>
      </c>
      <c r="F3265" s="58"/>
      <c r="G3265" s="59"/>
    </row>
    <row r="3266" spans="1:7" ht="15">
      <c r="A3266" s="55"/>
      <c r="B3266" s="56"/>
      <c r="C3266" s="867" t="s">
        <v>2445</v>
      </c>
      <c r="D3266" s="868"/>
      <c r="E3266" s="57">
        <v>23.535</v>
      </c>
      <c r="F3266" s="58"/>
      <c r="G3266" s="59"/>
    </row>
    <row r="3267" spans="1:7" ht="15">
      <c r="A3267" s="34"/>
      <c r="B3267" s="35" t="s">
        <v>19</v>
      </c>
      <c r="C3267" s="36" t="str">
        <f>CONCATENATE(B3250," ",C3250)</f>
        <v>783 Nátěry</v>
      </c>
      <c r="D3267" s="37"/>
      <c r="E3267" s="38"/>
      <c r="F3267" s="39"/>
      <c r="G3267" s="40">
        <f>SUM(G3250:G3266)</f>
        <v>0</v>
      </c>
    </row>
    <row r="3268" spans="1:7" ht="15">
      <c r="A3268" s="41" t="s">
        <v>21</v>
      </c>
      <c r="B3268" s="42" t="s">
        <v>2446</v>
      </c>
      <c r="C3268" s="43" t="s">
        <v>2447</v>
      </c>
      <c r="D3268" s="44"/>
      <c r="E3268" s="45"/>
      <c r="F3268" s="45"/>
      <c r="G3268" s="46"/>
    </row>
    <row r="3269" spans="1:53" ht="15">
      <c r="A3269" s="48">
        <v>443</v>
      </c>
      <c r="B3269" s="49" t="s">
        <v>2448</v>
      </c>
      <c r="C3269" s="50" t="s">
        <v>2449</v>
      </c>
      <c r="D3269" s="51" t="s">
        <v>206</v>
      </c>
      <c r="E3269" s="52">
        <v>436.8088</v>
      </c>
      <c r="F3269" s="697">
        <v>0</v>
      </c>
      <c r="G3269" s="53">
        <f>E3269*F3269</f>
        <v>0</v>
      </c>
      <c r="AB3269" s="54">
        <v>2</v>
      </c>
      <c r="AC3269" s="54">
        <v>7</v>
      </c>
      <c r="BA3269" s="15">
        <v>0.00065</v>
      </c>
    </row>
    <row r="3270" spans="1:7" ht="15">
      <c r="A3270" s="55"/>
      <c r="B3270" s="56"/>
      <c r="C3270" s="867" t="s">
        <v>2450</v>
      </c>
      <c r="D3270" s="868"/>
      <c r="E3270" s="57">
        <v>436.8088</v>
      </c>
      <c r="F3270" s="58"/>
      <c r="G3270" s="59"/>
    </row>
    <row r="3271" spans="1:7" ht="15">
      <c r="A3271" s="34"/>
      <c r="B3271" s="35" t="s">
        <v>19</v>
      </c>
      <c r="C3271" s="36" t="str">
        <f>CONCATENATE(B3268," ",C3268)</f>
        <v>784 Malby</v>
      </c>
      <c r="D3271" s="37"/>
      <c r="E3271" s="38"/>
      <c r="F3271" s="39"/>
      <c r="G3271" s="40">
        <f>SUM(G3268:G3270)</f>
        <v>0</v>
      </c>
    </row>
    <row r="3272" spans="1:7" ht="15">
      <c r="A3272" s="41" t="s">
        <v>21</v>
      </c>
      <c r="B3272" s="42" t="s">
        <v>2451</v>
      </c>
      <c r="C3272" s="43" t="s">
        <v>2452</v>
      </c>
      <c r="D3272" s="44"/>
      <c r="E3272" s="45"/>
      <c r="F3272" s="45"/>
      <c r="G3272" s="46"/>
    </row>
    <row r="3273" spans="1:53" ht="22.5">
      <c r="A3273" s="48">
        <v>444</v>
      </c>
      <c r="B3273" s="49" t="s">
        <v>2453</v>
      </c>
      <c r="C3273" s="50" t="s">
        <v>2454</v>
      </c>
      <c r="D3273" s="51" t="s">
        <v>206</v>
      </c>
      <c r="E3273" s="52">
        <v>6.27</v>
      </c>
      <c r="F3273" s="697">
        <v>0</v>
      </c>
      <c r="G3273" s="53">
        <f>E3273*F3273</f>
        <v>0</v>
      </c>
      <c r="AB3273" s="54">
        <v>1</v>
      </c>
      <c r="AC3273" s="54">
        <v>7</v>
      </c>
      <c r="BA3273" s="15">
        <v>0.00382</v>
      </c>
    </row>
    <row r="3274" spans="1:7" ht="15">
      <c r="A3274" s="55"/>
      <c r="B3274" s="56"/>
      <c r="C3274" s="867" t="s">
        <v>2455</v>
      </c>
      <c r="D3274" s="868"/>
      <c r="E3274" s="57">
        <v>0</v>
      </c>
      <c r="F3274" s="58"/>
      <c r="G3274" s="59"/>
    </row>
    <row r="3275" spans="1:7" ht="15">
      <c r="A3275" s="55"/>
      <c r="B3275" s="56"/>
      <c r="C3275" s="867" t="s">
        <v>2056</v>
      </c>
      <c r="D3275" s="868"/>
      <c r="E3275" s="57">
        <v>0</v>
      </c>
      <c r="F3275" s="58"/>
      <c r="G3275" s="59"/>
    </row>
    <row r="3276" spans="1:7" ht="15">
      <c r="A3276" s="55"/>
      <c r="B3276" s="56"/>
      <c r="C3276" s="867" t="s">
        <v>2128</v>
      </c>
      <c r="D3276" s="868"/>
      <c r="E3276" s="57">
        <v>6.27</v>
      </c>
      <c r="F3276" s="58"/>
      <c r="G3276" s="59"/>
    </row>
    <row r="3277" spans="1:53" ht="15">
      <c r="A3277" s="48">
        <v>445</v>
      </c>
      <c r="B3277" s="49" t="s">
        <v>2456</v>
      </c>
      <c r="C3277" s="50" t="s">
        <v>2457</v>
      </c>
      <c r="D3277" s="51" t="s">
        <v>206</v>
      </c>
      <c r="E3277" s="775">
        <v>257.39</v>
      </c>
      <c r="F3277" s="697">
        <v>0</v>
      </c>
      <c r="G3277" s="53">
        <f>E3277*F3277</f>
        <v>0</v>
      </c>
      <c r="AB3277" s="54">
        <v>1</v>
      </c>
      <c r="AC3277" s="54">
        <v>7</v>
      </c>
      <c r="BA3277" s="15">
        <v>0.00495</v>
      </c>
    </row>
    <row r="3278" spans="1:7" ht="15">
      <c r="A3278" s="55"/>
      <c r="B3278" s="56"/>
      <c r="C3278" s="867" t="s">
        <v>2458</v>
      </c>
      <c r="D3278" s="868"/>
      <c r="E3278" s="57">
        <v>0</v>
      </c>
      <c r="F3278" s="58"/>
      <c r="G3278" s="59"/>
    </row>
    <row r="3279" spans="1:7" ht="15">
      <c r="A3279" s="55"/>
      <c r="B3279" s="56"/>
      <c r="C3279" s="867" t="s">
        <v>2056</v>
      </c>
      <c r="D3279" s="868"/>
      <c r="E3279" s="57">
        <v>0</v>
      </c>
      <c r="F3279" s="58"/>
      <c r="G3279" s="59"/>
    </row>
    <row r="3280" spans="1:7" ht="15">
      <c r="A3280" s="55"/>
      <c r="B3280" s="56"/>
      <c r="C3280" s="867" t="s">
        <v>2130</v>
      </c>
      <c r="D3280" s="868"/>
      <c r="E3280" s="790">
        <v>56.4</v>
      </c>
      <c r="F3280" s="58"/>
      <c r="G3280" s="59"/>
    </row>
    <row r="3281" spans="1:7" ht="15">
      <c r="A3281" s="55"/>
      <c r="B3281" s="56"/>
      <c r="C3281" s="867" t="s">
        <v>2459</v>
      </c>
      <c r="D3281" s="868"/>
      <c r="E3281" s="790">
        <v>27.85</v>
      </c>
      <c r="F3281" s="58"/>
      <c r="G3281" s="59"/>
    </row>
    <row r="3282" spans="1:7" ht="15">
      <c r="A3282" s="55"/>
      <c r="B3282" s="56"/>
      <c r="C3282" s="867" t="s">
        <v>2131</v>
      </c>
      <c r="D3282" s="868"/>
      <c r="E3282" s="57">
        <v>23.355</v>
      </c>
      <c r="F3282" s="58"/>
      <c r="G3282" s="59"/>
    </row>
    <row r="3283" spans="1:7" ht="15">
      <c r="A3283" s="55"/>
      <c r="B3283" s="56"/>
      <c r="C3283" s="867" t="s">
        <v>2134</v>
      </c>
      <c r="D3283" s="868"/>
      <c r="E3283" s="57">
        <v>123.956</v>
      </c>
      <c r="F3283" s="58"/>
      <c r="G3283" s="59"/>
    </row>
    <row r="3284" spans="1:7" ht="15">
      <c r="A3284" s="55"/>
      <c r="B3284" s="56"/>
      <c r="C3284" s="867" t="s">
        <v>2135</v>
      </c>
      <c r="D3284" s="868"/>
      <c r="E3284" s="57">
        <v>25.821</v>
      </c>
      <c r="F3284" s="58"/>
      <c r="G3284" s="59"/>
    </row>
    <row r="3285" spans="1:53" ht="15">
      <c r="A3285" s="48">
        <v>446</v>
      </c>
      <c r="B3285" s="49" t="s">
        <v>2460</v>
      </c>
      <c r="C3285" s="50" t="s">
        <v>2461</v>
      </c>
      <c r="D3285" s="51" t="s">
        <v>226</v>
      </c>
      <c r="E3285" s="52">
        <v>2.5456992</v>
      </c>
      <c r="F3285" s="697">
        <v>0</v>
      </c>
      <c r="G3285" s="53">
        <f>E3285*F3285</f>
        <v>0</v>
      </c>
      <c r="AB3285" s="54">
        <v>7</v>
      </c>
      <c r="AC3285" s="54">
        <v>1001</v>
      </c>
      <c r="BA3285" s="15">
        <v>0</v>
      </c>
    </row>
    <row r="3286" spans="1:7" ht="15">
      <c r="A3286" s="34"/>
      <c r="B3286" s="35" t="s">
        <v>19</v>
      </c>
      <c r="C3286" s="36" t="str">
        <f>CONCATENATE(B3272," ",C3272)</f>
        <v>786 Čalounické úpravy</v>
      </c>
      <c r="D3286" s="37"/>
      <c r="E3286" s="38"/>
      <c r="F3286" s="39"/>
      <c r="G3286" s="40">
        <f>SUM(G3272:G3285)</f>
        <v>0</v>
      </c>
    </row>
    <row r="3287" spans="1:7" ht="15">
      <c r="A3287" s="41" t="s">
        <v>21</v>
      </c>
      <c r="B3287" s="42" t="s">
        <v>2462</v>
      </c>
      <c r="C3287" s="43" t="s">
        <v>2463</v>
      </c>
      <c r="D3287" s="44"/>
      <c r="E3287" s="45"/>
      <c r="F3287" s="45"/>
      <c r="G3287" s="46"/>
    </row>
    <row r="3288" spans="1:53" ht="22.5">
      <c r="A3288" s="48">
        <v>447</v>
      </c>
      <c r="B3288" s="49" t="s">
        <v>2464</v>
      </c>
      <c r="C3288" s="50" t="s">
        <v>2465</v>
      </c>
      <c r="D3288" s="51" t="s">
        <v>222</v>
      </c>
      <c r="E3288" s="52">
        <v>24</v>
      </c>
      <c r="F3288" s="697">
        <v>0</v>
      </c>
      <c r="G3288" s="53">
        <f>E3288*F3288</f>
        <v>0</v>
      </c>
      <c r="AB3288" s="54">
        <v>12</v>
      </c>
      <c r="AC3288" s="54">
        <v>0</v>
      </c>
      <c r="BA3288" s="15">
        <v>0</v>
      </c>
    </row>
    <row r="3289" spans="1:7" ht="15">
      <c r="A3289" s="55"/>
      <c r="B3289" s="56"/>
      <c r="C3289" s="867" t="s">
        <v>1970</v>
      </c>
      <c r="D3289" s="868"/>
      <c r="E3289" s="57">
        <v>0</v>
      </c>
      <c r="F3289" s="58"/>
      <c r="G3289" s="59"/>
    </row>
    <row r="3290" spans="1:7" ht="15">
      <c r="A3290" s="55"/>
      <c r="B3290" s="56"/>
      <c r="C3290" s="867" t="s">
        <v>665</v>
      </c>
      <c r="D3290" s="868"/>
      <c r="E3290" s="57">
        <v>0</v>
      </c>
      <c r="F3290" s="58"/>
      <c r="G3290" s="59"/>
    </row>
    <row r="3291" spans="1:7" ht="15">
      <c r="A3291" s="55"/>
      <c r="B3291" s="56"/>
      <c r="C3291" s="867" t="s">
        <v>2466</v>
      </c>
      <c r="D3291" s="868"/>
      <c r="E3291" s="57">
        <v>24</v>
      </c>
      <c r="F3291" s="58"/>
      <c r="G3291" s="59"/>
    </row>
    <row r="3292" spans="1:53" ht="22.5">
      <c r="A3292" s="48">
        <v>448</v>
      </c>
      <c r="B3292" s="49" t="s">
        <v>2467</v>
      </c>
      <c r="C3292" s="50" t="s">
        <v>2468</v>
      </c>
      <c r="D3292" s="51" t="s">
        <v>222</v>
      </c>
      <c r="E3292" s="52">
        <v>1</v>
      </c>
      <c r="F3292" s="697">
        <v>0</v>
      </c>
      <c r="G3292" s="53">
        <f>E3292*F3292</f>
        <v>0</v>
      </c>
      <c r="AB3292" s="54">
        <v>12</v>
      </c>
      <c r="AC3292" s="54">
        <v>0</v>
      </c>
      <c r="BA3292" s="15">
        <v>0</v>
      </c>
    </row>
    <row r="3293" spans="1:7" ht="15">
      <c r="A3293" s="55"/>
      <c r="B3293" s="56"/>
      <c r="C3293" s="867" t="s">
        <v>1970</v>
      </c>
      <c r="D3293" s="868"/>
      <c r="E3293" s="57">
        <v>0</v>
      </c>
      <c r="F3293" s="58"/>
      <c r="G3293" s="59"/>
    </row>
    <row r="3294" spans="1:7" ht="15">
      <c r="A3294" s="55"/>
      <c r="B3294" s="56"/>
      <c r="C3294" s="867" t="s">
        <v>665</v>
      </c>
      <c r="D3294" s="868"/>
      <c r="E3294" s="57">
        <v>0</v>
      </c>
      <c r="F3294" s="58"/>
      <c r="G3294" s="59"/>
    </row>
    <row r="3295" spans="1:7" ht="15">
      <c r="A3295" s="55"/>
      <c r="B3295" s="56"/>
      <c r="C3295" s="867" t="s">
        <v>2469</v>
      </c>
      <c r="D3295" s="868"/>
      <c r="E3295" s="57">
        <v>1</v>
      </c>
      <c r="F3295" s="58"/>
      <c r="G3295" s="59"/>
    </row>
    <row r="3296" spans="1:53" ht="22.5">
      <c r="A3296" s="48">
        <v>449</v>
      </c>
      <c r="B3296" s="49" t="s">
        <v>2470</v>
      </c>
      <c r="C3296" s="50" t="s">
        <v>2471</v>
      </c>
      <c r="D3296" s="51" t="s">
        <v>222</v>
      </c>
      <c r="E3296" s="52">
        <v>2</v>
      </c>
      <c r="F3296" s="697">
        <v>0</v>
      </c>
      <c r="G3296" s="53">
        <f>E3296*F3296</f>
        <v>0</v>
      </c>
      <c r="AB3296" s="54">
        <v>12</v>
      </c>
      <c r="AC3296" s="54">
        <v>0</v>
      </c>
      <c r="BA3296" s="15">
        <v>0</v>
      </c>
    </row>
    <row r="3297" spans="1:7" ht="15">
      <c r="A3297" s="55"/>
      <c r="B3297" s="56"/>
      <c r="C3297" s="867" t="s">
        <v>2472</v>
      </c>
      <c r="D3297" s="868"/>
      <c r="E3297" s="57">
        <v>0</v>
      </c>
      <c r="F3297" s="58"/>
      <c r="G3297" s="59"/>
    </row>
    <row r="3298" spans="1:7" ht="15">
      <c r="A3298" s="55"/>
      <c r="B3298" s="56"/>
      <c r="C3298" s="867" t="s">
        <v>665</v>
      </c>
      <c r="D3298" s="868"/>
      <c r="E3298" s="57">
        <v>0</v>
      </c>
      <c r="F3298" s="58"/>
      <c r="G3298" s="59"/>
    </row>
    <row r="3299" spans="1:7" ht="15">
      <c r="A3299" s="55"/>
      <c r="B3299" s="56"/>
      <c r="C3299" s="867" t="s">
        <v>2473</v>
      </c>
      <c r="D3299" s="868"/>
      <c r="E3299" s="57">
        <v>2</v>
      </c>
      <c r="F3299" s="58"/>
      <c r="G3299" s="59"/>
    </row>
    <row r="3300" spans="1:53" ht="22.5">
      <c r="A3300" s="48">
        <v>450</v>
      </c>
      <c r="B3300" s="49" t="s">
        <v>2474</v>
      </c>
      <c r="C3300" s="50" t="s">
        <v>2475</v>
      </c>
      <c r="D3300" s="51" t="s">
        <v>222</v>
      </c>
      <c r="E3300" s="52">
        <v>1</v>
      </c>
      <c r="F3300" s="697">
        <v>0</v>
      </c>
      <c r="G3300" s="53">
        <f>E3300*F3300</f>
        <v>0</v>
      </c>
      <c r="AB3300" s="54">
        <v>12</v>
      </c>
      <c r="AC3300" s="54">
        <v>0</v>
      </c>
      <c r="BA3300" s="15">
        <v>0</v>
      </c>
    </row>
    <row r="3301" spans="1:7" ht="15">
      <c r="A3301" s="55"/>
      <c r="B3301" s="56"/>
      <c r="C3301" s="867" t="s">
        <v>665</v>
      </c>
      <c r="D3301" s="868"/>
      <c r="E3301" s="57">
        <v>0</v>
      </c>
      <c r="F3301" s="58"/>
      <c r="G3301" s="59"/>
    </row>
    <row r="3302" spans="1:7" ht="15">
      <c r="A3302" s="55"/>
      <c r="B3302" s="56"/>
      <c r="C3302" s="867" t="s">
        <v>2476</v>
      </c>
      <c r="D3302" s="868"/>
      <c r="E3302" s="57">
        <v>1</v>
      </c>
      <c r="F3302" s="58"/>
      <c r="G3302" s="59"/>
    </row>
    <row r="3303" spans="1:53" ht="15">
      <c r="A3303" s="48">
        <v>451</v>
      </c>
      <c r="B3303" s="49" t="s">
        <v>2477</v>
      </c>
      <c r="C3303" s="50" t="s">
        <v>2478</v>
      </c>
      <c r="D3303" s="51" t="s">
        <v>64</v>
      </c>
      <c r="E3303" s="52">
        <v>1</v>
      </c>
      <c r="F3303" s="697">
        <v>0</v>
      </c>
      <c r="G3303" s="53">
        <f>E3303*F3303</f>
        <v>0</v>
      </c>
      <c r="AB3303" s="54">
        <v>12</v>
      </c>
      <c r="AC3303" s="54">
        <v>0</v>
      </c>
      <c r="BA3303" s="15">
        <v>0</v>
      </c>
    </row>
    <row r="3304" spans="1:7" ht="15">
      <c r="A3304" s="55"/>
      <c r="B3304" s="56"/>
      <c r="C3304" s="867" t="s">
        <v>665</v>
      </c>
      <c r="D3304" s="868"/>
      <c r="E3304" s="57">
        <v>0</v>
      </c>
      <c r="F3304" s="58"/>
      <c r="G3304" s="59"/>
    </row>
    <row r="3305" spans="1:7" ht="15">
      <c r="A3305" s="55"/>
      <c r="B3305" s="56"/>
      <c r="C3305" s="867" t="s">
        <v>2479</v>
      </c>
      <c r="D3305" s="868"/>
      <c r="E3305" s="57">
        <v>1</v>
      </c>
      <c r="F3305" s="58"/>
      <c r="G3305" s="59"/>
    </row>
    <row r="3306" spans="1:53" ht="22.5">
      <c r="A3306" s="48">
        <v>452</v>
      </c>
      <c r="B3306" s="49" t="s">
        <v>2480</v>
      </c>
      <c r="C3306" s="50" t="s">
        <v>2481</v>
      </c>
      <c r="D3306" s="51" t="s">
        <v>222</v>
      </c>
      <c r="E3306" s="52">
        <v>7</v>
      </c>
      <c r="F3306" s="697">
        <v>0</v>
      </c>
      <c r="G3306" s="53">
        <f>E3306*F3306</f>
        <v>0</v>
      </c>
      <c r="AB3306" s="54">
        <v>12</v>
      </c>
      <c r="AC3306" s="54">
        <v>0</v>
      </c>
      <c r="BA3306" s="15">
        <v>0</v>
      </c>
    </row>
    <row r="3307" spans="1:7" ht="15">
      <c r="A3307" s="55"/>
      <c r="B3307" s="56"/>
      <c r="C3307" s="867" t="s">
        <v>665</v>
      </c>
      <c r="D3307" s="868"/>
      <c r="E3307" s="57">
        <v>0</v>
      </c>
      <c r="F3307" s="58"/>
      <c r="G3307" s="59"/>
    </row>
    <row r="3308" spans="1:7" ht="15">
      <c r="A3308" s="55"/>
      <c r="B3308" s="56"/>
      <c r="C3308" s="867" t="s">
        <v>2482</v>
      </c>
      <c r="D3308" s="868"/>
      <c r="E3308" s="57">
        <v>7</v>
      </c>
      <c r="F3308" s="58"/>
      <c r="G3308" s="59"/>
    </row>
    <row r="3309" spans="1:53" ht="22.5">
      <c r="A3309" s="707">
        <v>453</v>
      </c>
      <c r="B3309" s="708" t="s">
        <v>2483</v>
      </c>
      <c r="C3309" s="706" t="s">
        <v>2484</v>
      </c>
      <c r="D3309" s="709" t="s">
        <v>222</v>
      </c>
      <c r="E3309" s="710">
        <v>1</v>
      </c>
      <c r="F3309" s="697">
        <v>0</v>
      </c>
      <c r="G3309" s="711">
        <f>E3309*F3309</f>
        <v>0</v>
      </c>
      <c r="AB3309" s="54">
        <v>12</v>
      </c>
      <c r="AC3309" s="54">
        <v>0</v>
      </c>
      <c r="BA3309" s="15">
        <v>0</v>
      </c>
    </row>
    <row r="3310" spans="1:7" ht="15">
      <c r="A3310" s="712"/>
      <c r="B3310" s="713"/>
      <c r="C3310" s="867" t="s">
        <v>2485</v>
      </c>
      <c r="D3310" s="906"/>
      <c r="E3310" s="714">
        <v>0</v>
      </c>
      <c r="F3310" s="715"/>
      <c r="G3310" s="716"/>
    </row>
    <row r="3311" spans="1:7" ht="15">
      <c r="A3311" s="712"/>
      <c r="B3311" s="713"/>
      <c r="C3311" s="867" t="s">
        <v>2486</v>
      </c>
      <c r="D3311" s="906"/>
      <c r="E3311" s="714">
        <v>0</v>
      </c>
      <c r="F3311" s="715"/>
      <c r="G3311" s="716"/>
    </row>
    <row r="3312" spans="1:7" ht="15">
      <c r="A3312" s="712"/>
      <c r="B3312" s="713"/>
      <c r="C3312" s="867" t="s">
        <v>5703</v>
      </c>
      <c r="D3312" s="906"/>
      <c r="E3312" s="714">
        <v>0</v>
      </c>
      <c r="F3312" s="715"/>
      <c r="G3312" s="716"/>
    </row>
    <row r="3313" spans="1:7" ht="12.75" customHeight="1">
      <c r="A3313" s="712"/>
      <c r="B3313" s="713"/>
      <c r="C3313" s="867" t="s">
        <v>5704</v>
      </c>
      <c r="D3313" s="906"/>
      <c r="E3313" s="714">
        <v>0</v>
      </c>
      <c r="F3313" s="715"/>
      <c r="G3313" s="716"/>
    </row>
    <row r="3314" spans="1:7" ht="15">
      <c r="A3314" s="712"/>
      <c r="B3314" s="713"/>
      <c r="C3314" s="867" t="s">
        <v>2487</v>
      </c>
      <c r="D3314" s="906"/>
      <c r="E3314" s="714"/>
      <c r="F3314" s="715"/>
      <c r="G3314" s="716"/>
    </row>
    <row r="3315" spans="1:7" ht="12.75" customHeight="1">
      <c r="A3315" s="712"/>
      <c r="B3315" s="713"/>
      <c r="C3315" s="867" t="s">
        <v>2488</v>
      </c>
      <c r="D3315" s="906"/>
      <c r="E3315" s="714"/>
      <c r="F3315" s="715"/>
      <c r="G3315" s="716"/>
    </row>
    <row r="3316" spans="1:7" ht="15">
      <c r="A3316" s="712"/>
      <c r="B3316" s="713"/>
      <c r="C3316" s="867" t="s">
        <v>1970</v>
      </c>
      <c r="D3316" s="906"/>
      <c r="E3316" s="714">
        <v>0</v>
      </c>
      <c r="F3316" s="715"/>
      <c r="G3316" s="716"/>
    </row>
    <row r="3317" spans="1:7" ht="15">
      <c r="A3317" s="712"/>
      <c r="B3317" s="713"/>
      <c r="C3317" s="867" t="s">
        <v>665</v>
      </c>
      <c r="D3317" s="906"/>
      <c r="E3317" s="714">
        <v>0</v>
      </c>
      <c r="F3317" s="715"/>
      <c r="G3317" s="716"/>
    </row>
    <row r="3318" spans="1:7" ht="15">
      <c r="A3318" s="712"/>
      <c r="B3318" s="713"/>
      <c r="C3318" s="867" t="s">
        <v>2489</v>
      </c>
      <c r="D3318" s="906"/>
      <c r="E3318" s="714">
        <v>1</v>
      </c>
      <c r="F3318" s="715"/>
      <c r="G3318" s="716"/>
    </row>
    <row r="3319" spans="1:7" ht="15">
      <c r="A3319" s="34"/>
      <c r="B3319" s="35" t="s">
        <v>19</v>
      </c>
      <c r="C3319" s="36" t="str">
        <f>CONCATENATE(B3287," ",C3287)</f>
        <v>790 Vnitřní vybavení</v>
      </c>
      <c r="D3319" s="37"/>
      <c r="E3319" s="38"/>
      <c r="F3319" s="39"/>
      <c r="G3319" s="40">
        <f>SUM(G3287:G3318)</f>
        <v>0</v>
      </c>
    </row>
    <row r="3320" spans="1:7" ht="15">
      <c r="A3320" s="41" t="s">
        <v>21</v>
      </c>
      <c r="B3320" s="42" t="s">
        <v>2490</v>
      </c>
      <c r="C3320" s="43" t="s">
        <v>2491</v>
      </c>
      <c r="D3320" s="44"/>
      <c r="E3320" s="45"/>
      <c r="F3320" s="45"/>
      <c r="G3320" s="46"/>
    </row>
    <row r="3321" spans="1:53" ht="15">
      <c r="A3321" s="48">
        <v>454</v>
      </c>
      <c r="B3321" s="49" t="s">
        <v>2490</v>
      </c>
      <c r="C3321" s="50" t="s">
        <v>2492</v>
      </c>
      <c r="D3321" s="51" t="s">
        <v>64</v>
      </c>
      <c r="E3321" s="52">
        <v>1</v>
      </c>
      <c r="F3321" s="700">
        <f>hromosvod!$G$49</f>
        <v>0</v>
      </c>
      <c r="G3321" s="53">
        <f>E3321*F3321</f>
        <v>0</v>
      </c>
      <c r="AB3321" s="54">
        <v>12</v>
      </c>
      <c r="AC3321" s="54">
        <v>0</v>
      </c>
      <c r="BA3321" s="15">
        <v>0</v>
      </c>
    </row>
    <row r="3322" spans="1:7" ht="15">
      <c r="A3322" s="55"/>
      <c r="B3322" s="56"/>
      <c r="C3322" s="867" t="s">
        <v>1661</v>
      </c>
      <c r="D3322" s="868"/>
      <c r="E3322" s="57">
        <v>1</v>
      </c>
      <c r="F3322" s="58"/>
      <c r="G3322" s="59"/>
    </row>
    <row r="3323" spans="1:7" ht="15">
      <c r="A3323" s="34"/>
      <c r="B3323" s="35" t="s">
        <v>19</v>
      </c>
      <c r="C3323" s="36" t="str">
        <f>CONCATENATE(B3320," ",C3320)</f>
        <v>M11 Hromosvod</v>
      </c>
      <c r="D3323" s="37"/>
      <c r="E3323" s="38"/>
      <c r="F3323" s="39"/>
      <c r="G3323" s="40">
        <f>SUM(G3320:G3322)</f>
        <v>0</v>
      </c>
    </row>
    <row r="3324" spans="1:7" ht="15">
      <c r="A3324" s="41" t="s">
        <v>21</v>
      </c>
      <c r="B3324" s="42" t="s">
        <v>2493</v>
      </c>
      <c r="C3324" s="43" t="s">
        <v>2494</v>
      </c>
      <c r="D3324" s="44"/>
      <c r="E3324" s="45"/>
      <c r="F3324" s="45"/>
      <c r="G3324" s="46"/>
    </row>
    <row r="3325" spans="1:53" ht="15">
      <c r="A3325" s="48">
        <v>455</v>
      </c>
      <c r="B3325" s="49" t="s">
        <v>2493</v>
      </c>
      <c r="C3325" s="50" t="s">
        <v>2495</v>
      </c>
      <c r="D3325" s="51" t="s">
        <v>64</v>
      </c>
      <c r="E3325" s="52">
        <v>1</v>
      </c>
      <c r="F3325" s="700">
        <f>celkem_nn!$C$13</f>
        <v>0</v>
      </c>
      <c r="G3325" s="53">
        <f>E3325*F3325</f>
        <v>0</v>
      </c>
      <c r="AB3325" s="54">
        <v>12</v>
      </c>
      <c r="AC3325" s="54">
        <v>0</v>
      </c>
      <c r="BA3325" s="15">
        <v>0</v>
      </c>
    </row>
    <row r="3326" spans="1:7" ht="15">
      <c r="A3326" s="55"/>
      <c r="B3326" s="56"/>
      <c r="C3326" s="867" t="s">
        <v>1661</v>
      </c>
      <c r="D3326" s="868"/>
      <c r="E3326" s="57">
        <v>1</v>
      </c>
      <c r="F3326" s="58"/>
      <c r="G3326" s="59"/>
    </row>
    <row r="3327" spans="1:7" ht="15">
      <c r="A3327" s="34"/>
      <c r="B3327" s="35" t="s">
        <v>19</v>
      </c>
      <c r="C3327" s="36" t="str">
        <f>CONCATENATE(B3324," ",C3324)</f>
        <v>M21 Elektromontáže</v>
      </c>
      <c r="D3327" s="37"/>
      <c r="E3327" s="38"/>
      <c r="F3327" s="39"/>
      <c r="G3327" s="40">
        <f>SUM(G3324:G3326)</f>
        <v>0</v>
      </c>
    </row>
    <row r="3328" spans="1:7" ht="15">
      <c r="A3328" s="41" t="s">
        <v>21</v>
      </c>
      <c r="B3328" s="42" t="s">
        <v>2496</v>
      </c>
      <c r="C3328" s="43" t="s">
        <v>2497</v>
      </c>
      <c r="D3328" s="44"/>
      <c r="E3328" s="45"/>
      <c r="F3328" s="45"/>
      <c r="G3328" s="46"/>
    </row>
    <row r="3329" spans="1:53" ht="15">
      <c r="A3329" s="48">
        <v>456</v>
      </c>
      <c r="B3329" s="49" t="s">
        <v>2496</v>
      </c>
      <c r="C3329" s="50" t="s">
        <v>2498</v>
      </c>
      <c r="D3329" s="51" t="s">
        <v>64</v>
      </c>
      <c r="E3329" s="52">
        <v>1</v>
      </c>
      <c r="F3329" s="700">
        <f>slp!$G$276</f>
        <v>0</v>
      </c>
      <c r="G3329" s="53">
        <f>E3329*F3329</f>
        <v>0</v>
      </c>
      <c r="AB3329" s="54">
        <v>12</v>
      </c>
      <c r="AC3329" s="54">
        <v>0</v>
      </c>
      <c r="BA3329" s="15">
        <v>0</v>
      </c>
    </row>
    <row r="3330" spans="1:7" ht="15">
      <c r="A3330" s="55"/>
      <c r="B3330" s="56"/>
      <c r="C3330" s="867" t="s">
        <v>1661</v>
      </c>
      <c r="D3330" s="868"/>
      <c r="E3330" s="57">
        <v>1</v>
      </c>
      <c r="F3330" s="58"/>
      <c r="G3330" s="59"/>
    </row>
    <row r="3331" spans="1:7" ht="15">
      <c r="A3331" s="34"/>
      <c r="B3331" s="35" t="s">
        <v>19</v>
      </c>
      <c r="C3331" s="36" t="str">
        <f>CONCATENATE(B3328," ",C3328)</f>
        <v>M22 Montáž sdělovací a zabezp. techniky</v>
      </c>
      <c r="D3331" s="37"/>
      <c r="E3331" s="38"/>
      <c r="F3331" s="39"/>
      <c r="G3331" s="40">
        <f>SUM(G3328:G3330)</f>
        <v>0</v>
      </c>
    </row>
    <row r="3332" spans="1:7" ht="15">
      <c r="A3332" s="41" t="s">
        <v>21</v>
      </c>
      <c r="B3332" s="42" t="s">
        <v>2499</v>
      </c>
      <c r="C3332" s="43" t="s">
        <v>2500</v>
      </c>
      <c r="D3332" s="44"/>
      <c r="E3332" s="45"/>
      <c r="F3332" s="45"/>
      <c r="G3332" s="46"/>
    </row>
    <row r="3333" spans="1:53" ht="15">
      <c r="A3333" s="48">
        <v>457</v>
      </c>
      <c r="B3333" s="49" t="s">
        <v>2499</v>
      </c>
      <c r="C3333" s="50" t="s">
        <v>2501</v>
      </c>
      <c r="D3333" s="51" t="s">
        <v>64</v>
      </c>
      <c r="E3333" s="52">
        <v>1</v>
      </c>
      <c r="F3333" s="700">
        <f>vzt!$G$208</f>
        <v>0</v>
      </c>
      <c r="G3333" s="53">
        <f>E3333*F3333</f>
        <v>0</v>
      </c>
      <c r="AB3333" s="54">
        <v>12</v>
      </c>
      <c r="AC3333" s="54">
        <v>0</v>
      </c>
      <c r="BA3333" s="15">
        <v>0</v>
      </c>
    </row>
    <row r="3334" spans="1:7" ht="15">
      <c r="A3334" s="55"/>
      <c r="B3334" s="56"/>
      <c r="C3334" s="867" t="s">
        <v>1661</v>
      </c>
      <c r="D3334" s="868"/>
      <c r="E3334" s="57">
        <v>1</v>
      </c>
      <c r="F3334" s="58"/>
      <c r="G3334" s="59"/>
    </row>
    <row r="3335" spans="1:7" ht="15">
      <c r="A3335" s="34"/>
      <c r="B3335" s="35" t="s">
        <v>19</v>
      </c>
      <c r="C3335" s="36" t="str">
        <f>CONCATENATE(B3332," ",C3332)</f>
        <v>M24 Montáže vzduchotechnických zařízení</v>
      </c>
      <c r="D3335" s="37"/>
      <c r="E3335" s="38"/>
      <c r="F3335" s="39"/>
      <c r="G3335" s="40">
        <f>SUM(G3332:G3334)</f>
        <v>0</v>
      </c>
    </row>
    <row r="3336" spans="1:7" ht="15">
      <c r="A3336" s="41" t="s">
        <v>21</v>
      </c>
      <c r="B3336" s="42" t="s">
        <v>2502</v>
      </c>
      <c r="C3336" s="43" t="s">
        <v>2503</v>
      </c>
      <c r="D3336" s="44"/>
      <c r="E3336" s="45"/>
      <c r="F3336" s="45"/>
      <c r="G3336" s="46"/>
    </row>
    <row r="3337" spans="1:53" ht="22.5">
      <c r="A3337" s="48">
        <v>458</v>
      </c>
      <c r="B3337" s="49" t="s">
        <v>2504</v>
      </c>
      <c r="C3337" s="50" t="s">
        <v>2505</v>
      </c>
      <c r="D3337" s="51" t="s">
        <v>549</v>
      </c>
      <c r="E3337" s="52">
        <v>1</v>
      </c>
      <c r="F3337" s="697">
        <v>0</v>
      </c>
      <c r="G3337" s="53">
        <f>E3337*F3337</f>
        <v>0</v>
      </c>
      <c r="AB3337" s="54">
        <v>2</v>
      </c>
      <c r="AC3337" s="54">
        <v>9</v>
      </c>
      <c r="BA3337" s="15">
        <v>2.75</v>
      </c>
    </row>
    <row r="3338" spans="1:7" ht="15">
      <c r="A3338" s="55"/>
      <c r="B3338" s="56"/>
      <c r="C3338" s="867" t="s">
        <v>2506</v>
      </c>
      <c r="D3338" s="868"/>
      <c r="E3338" s="57">
        <v>0</v>
      </c>
      <c r="F3338" s="58"/>
      <c r="G3338" s="59"/>
    </row>
    <row r="3339" spans="1:7" ht="15">
      <c r="A3339" s="55"/>
      <c r="B3339" s="56"/>
      <c r="C3339" s="867" t="s">
        <v>2507</v>
      </c>
      <c r="D3339" s="868"/>
      <c r="E3339" s="57">
        <v>1</v>
      </c>
      <c r="F3339" s="58"/>
      <c r="G3339" s="59"/>
    </row>
    <row r="3340" spans="1:7" ht="15">
      <c r="A3340" s="34"/>
      <c r="B3340" s="35" t="s">
        <v>19</v>
      </c>
      <c r="C3340" s="36" t="str">
        <f>CONCATENATE(B3336," ",C3336)</f>
        <v>M33 Montáže dopravních zařízení a vah-výtahy</v>
      </c>
      <c r="D3340" s="37"/>
      <c r="E3340" s="38"/>
      <c r="F3340" s="39"/>
      <c r="G3340" s="40">
        <f>SUM(G3336:G3339)</f>
        <v>0</v>
      </c>
    </row>
    <row r="3341" spans="1:7" ht="15">
      <c r="A3341" s="41" t="s">
        <v>21</v>
      </c>
      <c r="B3341" s="42" t="s">
        <v>2508</v>
      </c>
      <c r="C3341" s="43" t="s">
        <v>2509</v>
      </c>
      <c r="D3341" s="44"/>
      <c r="E3341" s="45"/>
      <c r="F3341" s="45"/>
      <c r="G3341" s="46"/>
    </row>
    <row r="3342" spans="1:53" ht="15">
      <c r="A3342" s="48">
        <v>459</v>
      </c>
      <c r="B3342" s="49" t="s">
        <v>2508</v>
      </c>
      <c r="C3342" s="50" t="s">
        <v>2510</v>
      </c>
      <c r="D3342" s="51" t="s">
        <v>64</v>
      </c>
      <c r="E3342" s="52">
        <v>1</v>
      </c>
      <c r="F3342" s="700">
        <f>celkem_mar!$C$13</f>
        <v>0</v>
      </c>
      <c r="G3342" s="53">
        <f>E3342*F3342</f>
        <v>0</v>
      </c>
      <c r="AB3342" s="54">
        <v>12</v>
      </c>
      <c r="AC3342" s="54">
        <v>0</v>
      </c>
      <c r="BA3342" s="15">
        <v>0</v>
      </c>
    </row>
    <row r="3343" spans="1:7" ht="15">
      <c r="A3343" s="55"/>
      <c r="B3343" s="56"/>
      <c r="C3343" s="867" t="s">
        <v>1661</v>
      </c>
      <c r="D3343" s="868"/>
      <c r="E3343" s="57">
        <v>1</v>
      </c>
      <c r="F3343" s="58"/>
      <c r="G3343" s="59"/>
    </row>
    <row r="3344" spans="1:7" ht="15">
      <c r="A3344" s="34"/>
      <c r="B3344" s="35" t="s">
        <v>19</v>
      </c>
      <c r="C3344" s="36" t="str">
        <f>CONCATENATE(B3341," ",C3341)</f>
        <v>M36 Montáže měřících a regulačních zařízení</v>
      </c>
      <c r="D3344" s="37"/>
      <c r="E3344" s="38"/>
      <c r="F3344" s="39"/>
      <c r="G3344" s="40">
        <f>SUM(G3341:G3343)</f>
        <v>0</v>
      </c>
    </row>
    <row r="3345" spans="1:7" ht="15">
      <c r="A3345" s="41" t="s">
        <v>21</v>
      </c>
      <c r="B3345" s="42" t="s">
        <v>2511</v>
      </c>
      <c r="C3345" s="43" t="s">
        <v>2512</v>
      </c>
      <c r="D3345" s="44"/>
      <c r="E3345" s="45"/>
      <c r="F3345" s="45"/>
      <c r="G3345" s="46"/>
    </row>
    <row r="3346" spans="1:53" ht="22.5">
      <c r="A3346" s="48">
        <v>460</v>
      </c>
      <c r="B3346" s="49" t="s">
        <v>2513</v>
      </c>
      <c r="C3346" s="50" t="s">
        <v>2514</v>
      </c>
      <c r="D3346" s="51" t="s">
        <v>1645</v>
      </c>
      <c r="E3346" s="52">
        <v>62580</v>
      </c>
      <c r="F3346" s="697">
        <v>0</v>
      </c>
      <c r="G3346" s="53">
        <f>E3346*F3346</f>
        <v>0</v>
      </c>
      <c r="AB3346" s="54">
        <v>1</v>
      </c>
      <c r="AC3346" s="54">
        <v>9</v>
      </c>
      <c r="BA3346" s="15">
        <v>0.001</v>
      </c>
    </row>
    <row r="3347" spans="1:7" ht="15">
      <c r="A3347" s="55"/>
      <c r="B3347" s="56"/>
      <c r="C3347" s="867" t="s">
        <v>2515</v>
      </c>
      <c r="D3347" s="868"/>
      <c r="E3347" s="57">
        <v>0</v>
      </c>
      <c r="F3347" s="58"/>
      <c r="G3347" s="59"/>
    </row>
    <row r="3348" spans="1:7" ht="15">
      <c r="A3348" s="55"/>
      <c r="B3348" s="56"/>
      <c r="C3348" s="867" t="s">
        <v>2516</v>
      </c>
      <c r="D3348" s="868"/>
      <c r="E3348" s="57">
        <v>0</v>
      </c>
      <c r="F3348" s="58"/>
      <c r="G3348" s="59"/>
    </row>
    <row r="3349" spans="1:7" ht="15">
      <c r="A3349" s="55"/>
      <c r="B3349" s="56"/>
      <c r="C3349" s="867" t="s">
        <v>2517</v>
      </c>
      <c r="D3349" s="868"/>
      <c r="E3349" s="57">
        <v>46900</v>
      </c>
      <c r="F3349" s="58"/>
      <c r="G3349" s="59"/>
    </row>
    <row r="3350" spans="1:7" ht="15">
      <c r="A3350" s="55"/>
      <c r="B3350" s="56"/>
      <c r="C3350" s="867" t="s">
        <v>2518</v>
      </c>
      <c r="D3350" s="868"/>
      <c r="E3350" s="57">
        <v>14800</v>
      </c>
      <c r="F3350" s="58"/>
      <c r="G3350" s="59"/>
    </row>
    <row r="3351" spans="1:7" ht="15">
      <c r="A3351" s="55"/>
      <c r="B3351" s="56"/>
      <c r="C3351" s="867" t="s">
        <v>2519</v>
      </c>
      <c r="D3351" s="868"/>
      <c r="E3351" s="57">
        <v>880</v>
      </c>
      <c r="F3351" s="58"/>
      <c r="G3351" s="59"/>
    </row>
    <row r="3352" spans="1:53" ht="22.5">
      <c r="A3352" s="48">
        <v>461</v>
      </c>
      <c r="B3352" s="49" t="s">
        <v>2520</v>
      </c>
      <c r="C3352" s="50" t="s">
        <v>2521</v>
      </c>
      <c r="D3352" s="51" t="s">
        <v>1645</v>
      </c>
      <c r="E3352" s="52">
        <v>62580</v>
      </c>
      <c r="F3352" s="697">
        <v>0</v>
      </c>
      <c r="G3352" s="53">
        <f>E3352*F3352</f>
        <v>0</v>
      </c>
      <c r="AB3352" s="54">
        <v>1</v>
      </c>
      <c r="AC3352" s="54">
        <v>9</v>
      </c>
      <c r="BA3352" s="15">
        <v>0</v>
      </c>
    </row>
    <row r="3353" spans="1:7" ht="15">
      <c r="A3353" s="55"/>
      <c r="B3353" s="56"/>
      <c r="C3353" s="867" t="s">
        <v>2522</v>
      </c>
      <c r="D3353" s="868"/>
      <c r="E3353" s="57">
        <v>62580</v>
      </c>
      <c r="F3353" s="58"/>
      <c r="G3353" s="59"/>
    </row>
    <row r="3354" spans="1:7" ht="15">
      <c r="A3354" s="34"/>
      <c r="B3354" s="35" t="s">
        <v>19</v>
      </c>
      <c r="C3354" s="36" t="str">
        <f>CONCATENATE(B3345," ",C3345)</f>
        <v>M43 Montáže ocelových konstrukcí</v>
      </c>
      <c r="D3354" s="37"/>
      <c r="E3354" s="38"/>
      <c r="F3354" s="39"/>
      <c r="G3354" s="40">
        <f>SUM(G3345:G3353)</f>
        <v>0</v>
      </c>
    </row>
    <row r="3355" spans="1:7" ht="15">
      <c r="A3355" s="41" t="s">
        <v>21</v>
      </c>
      <c r="B3355" s="42" t="s">
        <v>2523</v>
      </c>
      <c r="C3355" s="43" t="s">
        <v>2524</v>
      </c>
      <c r="D3355" s="44"/>
      <c r="E3355" s="45"/>
      <c r="F3355" s="45"/>
      <c r="G3355" s="46"/>
    </row>
    <row r="3356" spans="1:53" ht="15">
      <c r="A3356" s="48">
        <v>462</v>
      </c>
      <c r="B3356" s="49" t="s">
        <v>2525</v>
      </c>
      <c r="C3356" s="50" t="s">
        <v>2526</v>
      </c>
      <c r="D3356" s="51" t="s">
        <v>206</v>
      </c>
      <c r="E3356" s="52">
        <v>700.0084</v>
      </c>
      <c r="F3356" s="52">
        <v>0</v>
      </c>
      <c r="G3356" s="53">
        <f>E3356*F3356</f>
        <v>0</v>
      </c>
      <c r="AB3356" s="54">
        <v>12</v>
      </c>
      <c r="AC3356" s="54">
        <v>0</v>
      </c>
      <c r="BA3356" s="15">
        <v>0</v>
      </c>
    </row>
    <row r="3357" spans="1:7" ht="15">
      <c r="A3357" s="55"/>
      <c r="B3357" s="56"/>
      <c r="C3357" s="867" t="s">
        <v>389</v>
      </c>
      <c r="D3357" s="868"/>
      <c r="E3357" s="57">
        <v>0</v>
      </c>
      <c r="F3357" s="58"/>
      <c r="G3357" s="59"/>
    </row>
    <row r="3358" spans="1:7" ht="15">
      <c r="A3358" s="55"/>
      <c r="B3358" s="56"/>
      <c r="C3358" s="867" t="s">
        <v>2527</v>
      </c>
      <c r="D3358" s="868"/>
      <c r="E3358" s="57">
        <v>890.33</v>
      </c>
      <c r="F3358" s="58"/>
      <c r="G3358" s="59"/>
    </row>
    <row r="3359" spans="1:7" ht="15">
      <c r="A3359" s="55"/>
      <c r="B3359" s="56"/>
      <c r="C3359" s="867" t="s">
        <v>2528</v>
      </c>
      <c r="D3359" s="868"/>
      <c r="E3359" s="57">
        <v>-155.3191</v>
      </c>
      <c r="F3359" s="58"/>
      <c r="G3359" s="59"/>
    </row>
    <row r="3360" spans="1:7" ht="15">
      <c r="A3360" s="55"/>
      <c r="B3360" s="56"/>
      <c r="C3360" s="867" t="s">
        <v>2529</v>
      </c>
      <c r="D3360" s="868"/>
      <c r="E3360" s="57">
        <v>-35.0025</v>
      </c>
      <c r="F3360" s="58"/>
      <c r="G3360" s="59"/>
    </row>
    <row r="3361" spans="1:53" ht="15">
      <c r="A3361" s="48">
        <v>463</v>
      </c>
      <c r="B3361" s="49" t="s">
        <v>2530</v>
      </c>
      <c r="C3361" s="50" t="s">
        <v>2531</v>
      </c>
      <c r="D3361" s="51" t="s">
        <v>206</v>
      </c>
      <c r="E3361" s="52">
        <v>155.3191</v>
      </c>
      <c r="F3361" s="52">
        <v>0</v>
      </c>
      <c r="G3361" s="53">
        <f>E3361*F3361</f>
        <v>0</v>
      </c>
      <c r="AB3361" s="54">
        <v>12</v>
      </c>
      <c r="AC3361" s="54">
        <v>0</v>
      </c>
      <c r="BA3361" s="15">
        <v>0</v>
      </c>
    </row>
    <row r="3362" spans="1:7" ht="15">
      <c r="A3362" s="55"/>
      <c r="B3362" s="56"/>
      <c r="C3362" s="867" t="s">
        <v>389</v>
      </c>
      <c r="D3362" s="868"/>
      <c r="E3362" s="57">
        <v>0</v>
      </c>
      <c r="F3362" s="58"/>
      <c r="G3362" s="59"/>
    </row>
    <row r="3363" spans="1:7" ht="15">
      <c r="A3363" s="55"/>
      <c r="B3363" s="56"/>
      <c r="C3363" s="867" t="s">
        <v>2532</v>
      </c>
      <c r="D3363" s="868"/>
      <c r="E3363" s="57">
        <v>0</v>
      </c>
      <c r="F3363" s="58"/>
      <c r="G3363" s="59"/>
    </row>
    <row r="3364" spans="1:7" ht="15">
      <c r="A3364" s="55"/>
      <c r="B3364" s="56"/>
      <c r="C3364" s="867" t="s">
        <v>2533</v>
      </c>
      <c r="D3364" s="868"/>
      <c r="E3364" s="57">
        <v>30.76</v>
      </c>
      <c r="F3364" s="58"/>
      <c r="G3364" s="59"/>
    </row>
    <row r="3365" spans="1:7" ht="15">
      <c r="A3365" s="55"/>
      <c r="B3365" s="56"/>
      <c r="C3365" s="867" t="s">
        <v>2534</v>
      </c>
      <c r="D3365" s="868"/>
      <c r="E3365" s="57">
        <v>21.4838</v>
      </c>
      <c r="F3365" s="58"/>
      <c r="G3365" s="59"/>
    </row>
    <row r="3366" spans="1:7" ht="15">
      <c r="A3366" s="55"/>
      <c r="B3366" s="56"/>
      <c r="C3366" s="867" t="s">
        <v>2535</v>
      </c>
      <c r="D3366" s="868"/>
      <c r="E3366" s="57">
        <v>40.5237</v>
      </c>
      <c r="F3366" s="58"/>
      <c r="G3366" s="59"/>
    </row>
    <row r="3367" spans="1:7" ht="15">
      <c r="A3367" s="55"/>
      <c r="B3367" s="56"/>
      <c r="C3367" s="867" t="s">
        <v>2536</v>
      </c>
      <c r="D3367" s="868"/>
      <c r="E3367" s="57">
        <v>19.3766</v>
      </c>
      <c r="F3367" s="58"/>
      <c r="G3367" s="59"/>
    </row>
    <row r="3368" spans="1:7" ht="15">
      <c r="A3368" s="55"/>
      <c r="B3368" s="56"/>
      <c r="C3368" s="867" t="s">
        <v>2537</v>
      </c>
      <c r="D3368" s="868"/>
      <c r="E3368" s="57">
        <v>43.175</v>
      </c>
      <c r="F3368" s="58"/>
      <c r="G3368" s="59"/>
    </row>
    <row r="3369" spans="1:53" ht="15">
      <c r="A3369" s="48">
        <v>464</v>
      </c>
      <c r="B3369" s="49" t="s">
        <v>2538</v>
      </c>
      <c r="C3369" s="50" t="s">
        <v>2539</v>
      </c>
      <c r="D3369" s="51" t="s">
        <v>206</v>
      </c>
      <c r="E3369" s="52">
        <v>35.0025</v>
      </c>
      <c r="F3369" s="52">
        <v>0</v>
      </c>
      <c r="G3369" s="53">
        <f>E3369*F3369</f>
        <v>0</v>
      </c>
      <c r="AB3369" s="54">
        <v>12</v>
      </c>
      <c r="AC3369" s="54">
        <v>0</v>
      </c>
      <c r="BA3369" s="15">
        <v>0</v>
      </c>
    </row>
    <row r="3370" spans="1:7" ht="15">
      <c r="A3370" s="55"/>
      <c r="B3370" s="56"/>
      <c r="C3370" s="867" t="s">
        <v>389</v>
      </c>
      <c r="D3370" s="868"/>
      <c r="E3370" s="57">
        <v>0</v>
      </c>
      <c r="F3370" s="58"/>
      <c r="G3370" s="59"/>
    </row>
    <row r="3371" spans="1:7" ht="15">
      <c r="A3371" s="55"/>
      <c r="B3371" s="56"/>
      <c r="C3371" s="867" t="s">
        <v>2540</v>
      </c>
      <c r="D3371" s="868"/>
      <c r="E3371" s="57">
        <v>35.0025</v>
      </c>
      <c r="F3371" s="58"/>
      <c r="G3371" s="59"/>
    </row>
    <row r="3372" spans="1:53" ht="15">
      <c r="A3372" s="48">
        <v>465</v>
      </c>
      <c r="B3372" s="49" t="s">
        <v>2541</v>
      </c>
      <c r="C3372" s="50" t="s">
        <v>2542</v>
      </c>
      <c r="D3372" s="51" t="s">
        <v>206</v>
      </c>
      <c r="E3372" s="52">
        <v>91.59</v>
      </c>
      <c r="F3372" s="52">
        <v>0</v>
      </c>
      <c r="G3372" s="53">
        <f>E3372*F3372</f>
        <v>0</v>
      </c>
      <c r="AB3372" s="54">
        <v>12</v>
      </c>
      <c r="AC3372" s="54">
        <v>0</v>
      </c>
      <c r="BA3372" s="15">
        <v>0</v>
      </c>
    </row>
    <row r="3373" spans="1:7" ht="15">
      <c r="A3373" s="55"/>
      <c r="B3373" s="56"/>
      <c r="C3373" s="867" t="s">
        <v>389</v>
      </c>
      <c r="D3373" s="868"/>
      <c r="E3373" s="57">
        <v>0</v>
      </c>
      <c r="F3373" s="58"/>
      <c r="G3373" s="59"/>
    </row>
    <row r="3374" spans="1:7" ht="15">
      <c r="A3374" s="55"/>
      <c r="B3374" s="56"/>
      <c r="C3374" s="867" t="s">
        <v>2543</v>
      </c>
      <c r="D3374" s="868"/>
      <c r="E3374" s="57">
        <v>25.99</v>
      </c>
      <c r="F3374" s="58"/>
      <c r="G3374" s="59"/>
    </row>
    <row r="3375" spans="1:7" ht="15">
      <c r="A3375" s="55"/>
      <c r="B3375" s="56"/>
      <c r="C3375" s="867" t="s">
        <v>2544</v>
      </c>
      <c r="D3375" s="868"/>
      <c r="E3375" s="57">
        <v>20.76</v>
      </c>
      <c r="F3375" s="58"/>
      <c r="G3375" s="59"/>
    </row>
    <row r="3376" spans="1:7" ht="15">
      <c r="A3376" s="55"/>
      <c r="B3376" s="56"/>
      <c r="C3376" s="867" t="s">
        <v>2545</v>
      </c>
      <c r="D3376" s="868"/>
      <c r="E3376" s="57">
        <v>15.17</v>
      </c>
      <c r="F3376" s="58"/>
      <c r="G3376" s="59"/>
    </row>
    <row r="3377" spans="1:7" ht="15">
      <c r="A3377" s="55"/>
      <c r="B3377" s="56"/>
      <c r="C3377" s="867" t="s">
        <v>2546</v>
      </c>
      <c r="D3377" s="868"/>
      <c r="E3377" s="57">
        <v>17.47</v>
      </c>
      <c r="F3377" s="58"/>
      <c r="G3377" s="59"/>
    </row>
    <row r="3378" spans="1:7" ht="15">
      <c r="A3378" s="55"/>
      <c r="B3378" s="56"/>
      <c r="C3378" s="867" t="s">
        <v>2547</v>
      </c>
      <c r="D3378" s="868"/>
      <c r="E3378" s="57">
        <v>12.2</v>
      </c>
      <c r="F3378" s="58"/>
      <c r="G3378" s="59"/>
    </row>
    <row r="3379" spans="1:53" ht="15">
      <c r="A3379" s="48">
        <v>466</v>
      </c>
      <c r="B3379" s="49" t="s">
        <v>2548</v>
      </c>
      <c r="C3379" s="50" t="s">
        <v>2549</v>
      </c>
      <c r="D3379" s="51" t="s">
        <v>206</v>
      </c>
      <c r="E3379" s="52">
        <v>56.05</v>
      </c>
      <c r="F3379" s="52">
        <v>0</v>
      </c>
      <c r="G3379" s="53">
        <f>E3379*F3379</f>
        <v>0</v>
      </c>
      <c r="AB3379" s="54">
        <v>12</v>
      </c>
      <c r="AC3379" s="54">
        <v>0</v>
      </c>
      <c r="BA3379" s="15">
        <v>0</v>
      </c>
    </row>
    <row r="3380" spans="1:7" ht="15">
      <c r="A3380" s="55"/>
      <c r="B3380" s="56"/>
      <c r="C3380" s="867" t="s">
        <v>389</v>
      </c>
      <c r="D3380" s="868"/>
      <c r="E3380" s="57">
        <v>0</v>
      </c>
      <c r="F3380" s="58"/>
      <c r="G3380" s="59"/>
    </row>
    <row r="3381" spans="1:7" ht="15">
      <c r="A3381" s="55"/>
      <c r="B3381" s="56"/>
      <c r="C3381" s="867" t="s">
        <v>2550</v>
      </c>
      <c r="D3381" s="868"/>
      <c r="E3381" s="57">
        <v>6.66</v>
      </c>
      <c r="F3381" s="58"/>
      <c r="G3381" s="59"/>
    </row>
    <row r="3382" spans="1:7" ht="15">
      <c r="A3382" s="55"/>
      <c r="B3382" s="56"/>
      <c r="C3382" s="867" t="s">
        <v>2551</v>
      </c>
      <c r="D3382" s="868"/>
      <c r="E3382" s="57">
        <v>5.17</v>
      </c>
      <c r="F3382" s="58"/>
      <c r="G3382" s="59"/>
    </row>
    <row r="3383" spans="1:7" ht="15">
      <c r="A3383" s="55"/>
      <c r="B3383" s="56"/>
      <c r="C3383" s="867" t="s">
        <v>2552</v>
      </c>
      <c r="D3383" s="868"/>
      <c r="E3383" s="57">
        <v>8.44</v>
      </c>
      <c r="F3383" s="58"/>
      <c r="G3383" s="59"/>
    </row>
    <row r="3384" spans="1:7" ht="15">
      <c r="A3384" s="55"/>
      <c r="B3384" s="56"/>
      <c r="C3384" s="867" t="s">
        <v>2553</v>
      </c>
      <c r="D3384" s="868"/>
      <c r="E3384" s="57">
        <v>8.06</v>
      </c>
      <c r="F3384" s="58"/>
      <c r="G3384" s="59"/>
    </row>
    <row r="3385" spans="1:7" ht="15">
      <c r="A3385" s="55"/>
      <c r="B3385" s="56"/>
      <c r="C3385" s="867" t="s">
        <v>2554</v>
      </c>
      <c r="D3385" s="868"/>
      <c r="E3385" s="57">
        <v>13.87</v>
      </c>
      <c r="F3385" s="58"/>
      <c r="G3385" s="59"/>
    </row>
    <row r="3386" spans="1:7" ht="15">
      <c r="A3386" s="55"/>
      <c r="B3386" s="56"/>
      <c r="C3386" s="867" t="s">
        <v>2555</v>
      </c>
      <c r="D3386" s="868"/>
      <c r="E3386" s="57">
        <v>13.85</v>
      </c>
      <c r="F3386" s="58"/>
      <c r="G3386" s="59"/>
    </row>
    <row r="3387" spans="1:53" ht="15">
      <c r="A3387" s="48">
        <v>467</v>
      </c>
      <c r="B3387" s="49" t="s">
        <v>2556</v>
      </c>
      <c r="C3387" s="50" t="s">
        <v>2557</v>
      </c>
      <c r="D3387" s="51" t="s">
        <v>206</v>
      </c>
      <c r="E3387" s="52">
        <v>67.74</v>
      </c>
      <c r="F3387" s="52">
        <v>0</v>
      </c>
      <c r="G3387" s="53">
        <f>E3387*F3387</f>
        <v>0</v>
      </c>
      <c r="AB3387" s="54">
        <v>12</v>
      </c>
      <c r="AC3387" s="54">
        <v>0</v>
      </c>
      <c r="BA3387" s="15">
        <v>0</v>
      </c>
    </row>
    <row r="3388" spans="1:7" ht="15">
      <c r="A3388" s="55"/>
      <c r="B3388" s="56"/>
      <c r="C3388" s="867" t="s">
        <v>389</v>
      </c>
      <c r="D3388" s="868"/>
      <c r="E3388" s="57">
        <v>0</v>
      </c>
      <c r="F3388" s="58"/>
      <c r="G3388" s="59"/>
    </row>
    <row r="3389" spans="1:7" ht="15">
      <c r="A3389" s="55"/>
      <c r="B3389" s="56"/>
      <c r="C3389" s="867" t="s">
        <v>2558</v>
      </c>
      <c r="D3389" s="868"/>
      <c r="E3389" s="57">
        <v>15.95</v>
      </c>
      <c r="F3389" s="58"/>
      <c r="G3389" s="59"/>
    </row>
    <row r="3390" spans="1:7" ht="15">
      <c r="A3390" s="55"/>
      <c r="B3390" s="56"/>
      <c r="C3390" s="867" t="s">
        <v>2559</v>
      </c>
      <c r="D3390" s="868"/>
      <c r="E3390" s="57">
        <v>43.35</v>
      </c>
      <c r="F3390" s="58"/>
      <c r="G3390" s="59"/>
    </row>
    <row r="3391" spans="1:7" ht="15">
      <c r="A3391" s="55"/>
      <c r="B3391" s="56"/>
      <c r="C3391" s="867" t="s">
        <v>2560</v>
      </c>
      <c r="D3391" s="868"/>
      <c r="E3391" s="57">
        <v>4.1</v>
      </c>
      <c r="F3391" s="58"/>
      <c r="G3391" s="59"/>
    </row>
    <row r="3392" spans="1:7" ht="15">
      <c r="A3392" s="55"/>
      <c r="B3392" s="56"/>
      <c r="C3392" s="867" t="s">
        <v>2561</v>
      </c>
      <c r="D3392" s="868"/>
      <c r="E3392" s="57">
        <v>4.34</v>
      </c>
      <c r="F3392" s="58"/>
      <c r="G3392" s="59"/>
    </row>
    <row r="3393" spans="1:53" ht="15">
      <c r="A3393" s="48">
        <v>468</v>
      </c>
      <c r="B3393" s="49" t="s">
        <v>2562</v>
      </c>
      <c r="C3393" s="50" t="s">
        <v>2563</v>
      </c>
      <c r="D3393" s="51" t="s">
        <v>206</v>
      </c>
      <c r="E3393" s="52">
        <v>135.41</v>
      </c>
      <c r="F3393" s="52">
        <v>0</v>
      </c>
      <c r="G3393" s="53">
        <f>E3393*F3393</f>
        <v>0</v>
      </c>
      <c r="AB3393" s="54">
        <v>12</v>
      </c>
      <c r="AC3393" s="54">
        <v>0</v>
      </c>
      <c r="BA3393" s="15">
        <v>0</v>
      </c>
    </row>
    <row r="3394" spans="1:7" ht="15">
      <c r="A3394" s="55"/>
      <c r="B3394" s="56"/>
      <c r="C3394" s="867" t="s">
        <v>393</v>
      </c>
      <c r="D3394" s="868"/>
      <c r="E3394" s="57">
        <v>0</v>
      </c>
      <c r="F3394" s="58"/>
      <c r="G3394" s="59"/>
    </row>
    <row r="3395" spans="1:7" ht="15">
      <c r="A3395" s="55"/>
      <c r="B3395" s="56"/>
      <c r="C3395" s="867" t="s">
        <v>2564</v>
      </c>
      <c r="D3395" s="868"/>
      <c r="E3395" s="57">
        <v>4.82</v>
      </c>
      <c r="F3395" s="58"/>
      <c r="G3395" s="59"/>
    </row>
    <row r="3396" spans="1:7" ht="15">
      <c r="A3396" s="55"/>
      <c r="B3396" s="56"/>
      <c r="C3396" s="867" t="s">
        <v>2565</v>
      </c>
      <c r="D3396" s="868"/>
      <c r="E3396" s="57">
        <v>28.76</v>
      </c>
      <c r="F3396" s="58"/>
      <c r="G3396" s="59"/>
    </row>
    <row r="3397" spans="1:7" ht="15">
      <c r="A3397" s="55"/>
      <c r="B3397" s="56"/>
      <c r="C3397" s="867" t="s">
        <v>2566</v>
      </c>
      <c r="D3397" s="868"/>
      <c r="E3397" s="57">
        <v>27.33</v>
      </c>
      <c r="F3397" s="58"/>
      <c r="G3397" s="59"/>
    </row>
    <row r="3398" spans="1:7" ht="15">
      <c r="A3398" s="55"/>
      <c r="B3398" s="56"/>
      <c r="C3398" s="867" t="s">
        <v>2567</v>
      </c>
      <c r="D3398" s="868"/>
      <c r="E3398" s="57">
        <v>1.64</v>
      </c>
      <c r="F3398" s="58"/>
      <c r="G3398" s="59"/>
    </row>
    <row r="3399" spans="1:7" ht="15">
      <c r="A3399" s="55"/>
      <c r="B3399" s="56"/>
      <c r="C3399" s="867" t="s">
        <v>2568</v>
      </c>
      <c r="D3399" s="868"/>
      <c r="E3399" s="57">
        <v>17.81</v>
      </c>
      <c r="F3399" s="58"/>
      <c r="G3399" s="59"/>
    </row>
    <row r="3400" spans="1:7" ht="15">
      <c r="A3400" s="55"/>
      <c r="B3400" s="56"/>
      <c r="C3400" s="867" t="s">
        <v>2569</v>
      </c>
      <c r="D3400" s="868"/>
      <c r="E3400" s="57">
        <v>13.84</v>
      </c>
      <c r="F3400" s="58"/>
      <c r="G3400" s="59"/>
    </row>
    <row r="3401" spans="1:7" ht="15">
      <c r="A3401" s="55"/>
      <c r="B3401" s="56"/>
      <c r="C3401" s="867" t="s">
        <v>2570</v>
      </c>
      <c r="D3401" s="868"/>
      <c r="E3401" s="57">
        <v>12.98</v>
      </c>
      <c r="F3401" s="58"/>
      <c r="G3401" s="59"/>
    </row>
    <row r="3402" spans="1:7" ht="15">
      <c r="A3402" s="55"/>
      <c r="B3402" s="56"/>
      <c r="C3402" s="867" t="s">
        <v>2571</v>
      </c>
      <c r="D3402" s="868"/>
      <c r="E3402" s="57">
        <v>12.98</v>
      </c>
      <c r="F3402" s="58"/>
      <c r="G3402" s="59"/>
    </row>
    <row r="3403" spans="1:7" ht="15">
      <c r="A3403" s="55"/>
      <c r="B3403" s="56"/>
      <c r="C3403" s="867" t="s">
        <v>2572</v>
      </c>
      <c r="D3403" s="868"/>
      <c r="E3403" s="57">
        <v>11.47</v>
      </c>
      <c r="F3403" s="58"/>
      <c r="G3403" s="59"/>
    </row>
    <row r="3404" spans="1:7" ht="15">
      <c r="A3404" s="55"/>
      <c r="B3404" s="56"/>
      <c r="C3404" s="867" t="s">
        <v>2573</v>
      </c>
      <c r="D3404" s="868"/>
      <c r="E3404" s="57">
        <v>3.78</v>
      </c>
      <c r="F3404" s="58"/>
      <c r="G3404" s="59"/>
    </row>
    <row r="3405" spans="1:53" ht="15">
      <c r="A3405" s="48">
        <v>469</v>
      </c>
      <c r="B3405" s="49" t="s">
        <v>2574</v>
      </c>
      <c r="C3405" s="50" t="s">
        <v>2575</v>
      </c>
      <c r="D3405" s="51" t="s">
        <v>206</v>
      </c>
      <c r="E3405" s="52">
        <v>29.82</v>
      </c>
      <c r="F3405" s="52">
        <v>0</v>
      </c>
      <c r="G3405" s="53">
        <f>E3405*F3405</f>
        <v>0</v>
      </c>
      <c r="AB3405" s="54">
        <v>12</v>
      </c>
      <c r="AC3405" s="54">
        <v>0</v>
      </c>
      <c r="BA3405" s="15">
        <v>0</v>
      </c>
    </row>
    <row r="3406" spans="1:7" ht="15">
      <c r="A3406" s="55"/>
      <c r="B3406" s="56"/>
      <c r="C3406" s="867" t="s">
        <v>393</v>
      </c>
      <c r="D3406" s="868"/>
      <c r="E3406" s="57">
        <v>0</v>
      </c>
      <c r="F3406" s="58"/>
      <c r="G3406" s="59"/>
    </row>
    <row r="3407" spans="1:7" ht="15">
      <c r="A3407" s="55"/>
      <c r="B3407" s="56"/>
      <c r="C3407" s="867" t="s">
        <v>2576</v>
      </c>
      <c r="D3407" s="868"/>
      <c r="E3407" s="57">
        <v>1.64</v>
      </c>
      <c r="F3407" s="58"/>
      <c r="G3407" s="59"/>
    </row>
    <row r="3408" spans="1:7" ht="15">
      <c r="A3408" s="55"/>
      <c r="B3408" s="56"/>
      <c r="C3408" s="867" t="s">
        <v>2577</v>
      </c>
      <c r="D3408" s="868"/>
      <c r="E3408" s="57">
        <v>3.27</v>
      </c>
      <c r="F3408" s="58"/>
      <c r="G3408" s="59"/>
    </row>
    <row r="3409" spans="1:7" ht="15">
      <c r="A3409" s="55"/>
      <c r="B3409" s="56"/>
      <c r="C3409" s="867" t="s">
        <v>2578</v>
      </c>
      <c r="D3409" s="868"/>
      <c r="E3409" s="57">
        <v>7.79</v>
      </c>
      <c r="F3409" s="58"/>
      <c r="G3409" s="59"/>
    </row>
    <row r="3410" spans="1:7" ht="15">
      <c r="A3410" s="55"/>
      <c r="B3410" s="56"/>
      <c r="C3410" s="867" t="s">
        <v>2579</v>
      </c>
      <c r="D3410" s="868"/>
      <c r="E3410" s="57">
        <v>4.53</v>
      </c>
      <c r="F3410" s="58"/>
      <c r="G3410" s="59"/>
    </row>
    <row r="3411" spans="1:7" ht="15">
      <c r="A3411" s="55"/>
      <c r="B3411" s="56"/>
      <c r="C3411" s="867" t="s">
        <v>2580</v>
      </c>
      <c r="D3411" s="868"/>
      <c r="E3411" s="57">
        <v>5.27</v>
      </c>
      <c r="F3411" s="58"/>
      <c r="G3411" s="59"/>
    </row>
    <row r="3412" spans="1:7" ht="15">
      <c r="A3412" s="55"/>
      <c r="B3412" s="56"/>
      <c r="C3412" s="867" t="s">
        <v>2581</v>
      </c>
      <c r="D3412" s="868"/>
      <c r="E3412" s="57">
        <v>2.26</v>
      </c>
      <c r="F3412" s="58"/>
      <c r="G3412" s="59"/>
    </row>
    <row r="3413" spans="1:7" ht="15">
      <c r="A3413" s="55"/>
      <c r="B3413" s="56"/>
      <c r="C3413" s="867" t="s">
        <v>2582</v>
      </c>
      <c r="D3413" s="868"/>
      <c r="E3413" s="57">
        <v>1.56</v>
      </c>
      <c r="F3413" s="58"/>
      <c r="G3413" s="59"/>
    </row>
    <row r="3414" spans="1:7" ht="15">
      <c r="A3414" s="55"/>
      <c r="B3414" s="56"/>
      <c r="C3414" s="867" t="s">
        <v>2583</v>
      </c>
      <c r="D3414" s="868"/>
      <c r="E3414" s="57">
        <v>3.5</v>
      </c>
      <c r="F3414" s="58"/>
      <c r="G3414" s="59"/>
    </row>
    <row r="3415" spans="1:53" ht="15">
      <c r="A3415" s="48">
        <v>470</v>
      </c>
      <c r="B3415" s="49" t="s">
        <v>2584</v>
      </c>
      <c r="C3415" s="50" t="s">
        <v>2585</v>
      </c>
      <c r="D3415" s="51" t="s">
        <v>206</v>
      </c>
      <c r="E3415" s="52">
        <v>1085.63</v>
      </c>
      <c r="F3415" s="52">
        <v>0</v>
      </c>
      <c r="G3415" s="53">
        <f>E3415*F3415</f>
        <v>0</v>
      </c>
      <c r="AB3415" s="54">
        <v>12</v>
      </c>
      <c r="AC3415" s="54">
        <v>0</v>
      </c>
      <c r="BA3415" s="15">
        <v>0</v>
      </c>
    </row>
    <row r="3416" spans="1:7" ht="15">
      <c r="A3416" s="55"/>
      <c r="B3416" s="56"/>
      <c r="C3416" s="867" t="s">
        <v>395</v>
      </c>
      <c r="D3416" s="868"/>
      <c r="E3416" s="57">
        <v>0</v>
      </c>
      <c r="F3416" s="58"/>
      <c r="G3416" s="59"/>
    </row>
    <row r="3417" spans="1:7" ht="15">
      <c r="A3417" s="55"/>
      <c r="B3417" s="56"/>
      <c r="C3417" s="867" t="s">
        <v>2586</v>
      </c>
      <c r="D3417" s="868"/>
      <c r="E3417" s="57">
        <v>1085.63</v>
      </c>
      <c r="F3417" s="58"/>
      <c r="G3417" s="59"/>
    </row>
    <row r="3418" spans="1:53" ht="15">
      <c r="A3418" s="48">
        <v>471</v>
      </c>
      <c r="B3418" s="49" t="s">
        <v>2587</v>
      </c>
      <c r="C3418" s="50" t="s">
        <v>2588</v>
      </c>
      <c r="D3418" s="51" t="s">
        <v>206</v>
      </c>
      <c r="E3418" s="52">
        <v>18.1481</v>
      </c>
      <c r="F3418" s="52">
        <v>0</v>
      </c>
      <c r="G3418" s="53">
        <f>E3418*F3418</f>
        <v>0</v>
      </c>
      <c r="AB3418" s="54">
        <v>12</v>
      </c>
      <c r="AC3418" s="54">
        <v>0</v>
      </c>
      <c r="BA3418" s="15">
        <v>0</v>
      </c>
    </row>
    <row r="3419" spans="1:7" ht="15">
      <c r="A3419" s="55"/>
      <c r="B3419" s="56"/>
      <c r="C3419" s="867" t="s">
        <v>395</v>
      </c>
      <c r="D3419" s="868"/>
      <c r="E3419" s="57">
        <v>0</v>
      </c>
      <c r="F3419" s="58"/>
      <c r="G3419" s="59"/>
    </row>
    <row r="3420" spans="1:7" ht="15">
      <c r="A3420" s="55"/>
      <c r="B3420" s="56"/>
      <c r="C3420" s="867" t="s">
        <v>2589</v>
      </c>
      <c r="D3420" s="868"/>
      <c r="E3420" s="57">
        <v>16.44</v>
      </c>
      <c r="F3420" s="58"/>
      <c r="G3420" s="59"/>
    </row>
    <row r="3421" spans="1:7" ht="15">
      <c r="A3421" s="55"/>
      <c r="B3421" s="56"/>
      <c r="C3421" s="867" t="s">
        <v>2590</v>
      </c>
      <c r="D3421" s="868"/>
      <c r="E3421" s="57">
        <v>1.7081</v>
      </c>
      <c r="F3421" s="58"/>
      <c r="G3421" s="59"/>
    </row>
    <row r="3422" spans="1:53" ht="15">
      <c r="A3422" s="48">
        <v>472</v>
      </c>
      <c r="B3422" s="49" t="s">
        <v>2591</v>
      </c>
      <c r="C3422" s="50" t="s">
        <v>2592</v>
      </c>
      <c r="D3422" s="51" t="s">
        <v>694</v>
      </c>
      <c r="E3422" s="52">
        <v>55</v>
      </c>
      <c r="F3422" s="52">
        <v>0</v>
      </c>
      <c r="G3422" s="53">
        <f>E3422*F3422</f>
        <v>0</v>
      </c>
      <c r="AB3422" s="54">
        <v>12</v>
      </c>
      <c r="AC3422" s="54">
        <v>0</v>
      </c>
      <c r="BA3422" s="15">
        <v>0</v>
      </c>
    </row>
    <row r="3423" spans="1:7" ht="15">
      <c r="A3423" s="55"/>
      <c r="B3423" s="56"/>
      <c r="C3423" s="867" t="s">
        <v>448</v>
      </c>
      <c r="D3423" s="868"/>
      <c r="E3423" s="57">
        <v>0</v>
      </c>
      <c r="F3423" s="58"/>
      <c r="G3423" s="59"/>
    </row>
    <row r="3424" spans="1:7" ht="15">
      <c r="A3424" s="55"/>
      <c r="B3424" s="56"/>
      <c r="C3424" s="867" t="s">
        <v>2382</v>
      </c>
      <c r="D3424" s="868"/>
      <c r="E3424" s="57">
        <v>32.5</v>
      </c>
      <c r="F3424" s="58"/>
      <c r="G3424" s="59"/>
    </row>
    <row r="3425" spans="1:7" ht="15">
      <c r="A3425" s="55"/>
      <c r="B3425" s="56"/>
      <c r="C3425" s="867" t="s">
        <v>2383</v>
      </c>
      <c r="D3425" s="868"/>
      <c r="E3425" s="57">
        <v>13.75</v>
      </c>
      <c r="F3425" s="58"/>
      <c r="G3425" s="59"/>
    </row>
    <row r="3426" spans="1:7" ht="15">
      <c r="A3426" s="55"/>
      <c r="B3426" s="56"/>
      <c r="C3426" s="867" t="s">
        <v>2384</v>
      </c>
      <c r="D3426" s="868"/>
      <c r="E3426" s="57">
        <v>8.75</v>
      </c>
      <c r="F3426" s="58"/>
      <c r="G3426" s="59"/>
    </row>
    <row r="3427" spans="1:53" ht="15">
      <c r="A3427" s="48">
        <v>473</v>
      </c>
      <c r="B3427" s="49" t="s">
        <v>2593</v>
      </c>
      <c r="C3427" s="50" t="s">
        <v>2594</v>
      </c>
      <c r="D3427" s="51" t="s">
        <v>206</v>
      </c>
      <c r="E3427" s="52">
        <v>20.15</v>
      </c>
      <c r="F3427" s="52">
        <v>0</v>
      </c>
      <c r="G3427" s="53">
        <f>E3427*F3427</f>
        <v>0</v>
      </c>
      <c r="AB3427" s="54">
        <v>12</v>
      </c>
      <c r="AC3427" s="54">
        <v>0</v>
      </c>
      <c r="BA3427" s="15">
        <v>0</v>
      </c>
    </row>
    <row r="3428" spans="1:7" ht="15">
      <c r="A3428" s="55"/>
      <c r="B3428" s="56"/>
      <c r="C3428" s="867" t="s">
        <v>395</v>
      </c>
      <c r="D3428" s="868"/>
      <c r="E3428" s="57">
        <v>0</v>
      </c>
      <c r="F3428" s="58"/>
      <c r="G3428" s="59"/>
    </row>
    <row r="3429" spans="1:7" ht="15">
      <c r="A3429" s="55"/>
      <c r="B3429" s="56"/>
      <c r="C3429" s="867" t="s">
        <v>2595</v>
      </c>
      <c r="D3429" s="868"/>
      <c r="E3429" s="57">
        <v>20.15</v>
      </c>
      <c r="F3429" s="58"/>
      <c r="G3429" s="59"/>
    </row>
    <row r="3430" spans="1:53" ht="15">
      <c r="A3430" s="48">
        <v>474</v>
      </c>
      <c r="B3430" s="49" t="s">
        <v>2596</v>
      </c>
      <c r="C3430" s="50" t="s">
        <v>2597</v>
      </c>
      <c r="D3430" s="51" t="s">
        <v>206</v>
      </c>
      <c r="E3430" s="52">
        <v>62.84</v>
      </c>
      <c r="F3430" s="52">
        <v>0</v>
      </c>
      <c r="G3430" s="53">
        <f>E3430*F3430</f>
        <v>0</v>
      </c>
      <c r="AB3430" s="54">
        <v>12</v>
      </c>
      <c r="AC3430" s="54">
        <v>0</v>
      </c>
      <c r="BA3430" s="15">
        <v>0</v>
      </c>
    </row>
    <row r="3431" spans="1:7" ht="15">
      <c r="A3431" s="55"/>
      <c r="B3431" s="56"/>
      <c r="C3431" s="867" t="s">
        <v>2598</v>
      </c>
      <c r="D3431" s="868"/>
      <c r="E3431" s="57">
        <v>0</v>
      </c>
      <c r="F3431" s="58"/>
      <c r="G3431" s="59"/>
    </row>
    <row r="3432" spans="1:7" ht="15">
      <c r="A3432" s="55"/>
      <c r="B3432" s="56"/>
      <c r="C3432" s="867" t="s">
        <v>1099</v>
      </c>
      <c r="D3432" s="868"/>
      <c r="E3432" s="57">
        <v>0</v>
      </c>
      <c r="F3432" s="58"/>
      <c r="G3432" s="59"/>
    </row>
    <row r="3433" spans="1:7" ht="15">
      <c r="A3433" s="55"/>
      <c r="B3433" s="56"/>
      <c r="C3433" s="867" t="s">
        <v>2599</v>
      </c>
      <c r="D3433" s="868"/>
      <c r="E3433" s="57">
        <v>9.448</v>
      </c>
      <c r="F3433" s="58"/>
      <c r="G3433" s="59"/>
    </row>
    <row r="3434" spans="1:7" ht="15">
      <c r="A3434" s="55"/>
      <c r="B3434" s="56"/>
      <c r="C3434" s="867" t="s">
        <v>1101</v>
      </c>
      <c r="D3434" s="868"/>
      <c r="E3434" s="57">
        <v>0</v>
      </c>
      <c r="F3434" s="58"/>
      <c r="G3434" s="59"/>
    </row>
    <row r="3435" spans="1:7" ht="15">
      <c r="A3435" s="55"/>
      <c r="B3435" s="56"/>
      <c r="C3435" s="867" t="s">
        <v>2600</v>
      </c>
      <c r="D3435" s="868"/>
      <c r="E3435" s="57">
        <v>24.028</v>
      </c>
      <c r="F3435" s="58"/>
      <c r="G3435" s="59"/>
    </row>
    <row r="3436" spans="1:7" ht="15">
      <c r="A3436" s="55"/>
      <c r="B3436" s="56"/>
      <c r="C3436" s="867" t="s">
        <v>1107</v>
      </c>
      <c r="D3436" s="868"/>
      <c r="E3436" s="57">
        <v>0</v>
      </c>
      <c r="F3436" s="58"/>
      <c r="G3436" s="59"/>
    </row>
    <row r="3437" spans="1:7" ht="15">
      <c r="A3437" s="55"/>
      <c r="B3437" s="56"/>
      <c r="C3437" s="867" t="s">
        <v>2601</v>
      </c>
      <c r="D3437" s="868"/>
      <c r="E3437" s="57">
        <v>2.72</v>
      </c>
      <c r="F3437" s="58"/>
      <c r="G3437" s="59"/>
    </row>
    <row r="3438" spans="1:7" ht="15">
      <c r="A3438" s="55"/>
      <c r="B3438" s="56"/>
      <c r="C3438" s="867" t="s">
        <v>2602</v>
      </c>
      <c r="D3438" s="868"/>
      <c r="E3438" s="57">
        <v>2.272</v>
      </c>
      <c r="F3438" s="58"/>
      <c r="G3438" s="59"/>
    </row>
    <row r="3439" spans="1:7" ht="15">
      <c r="A3439" s="55"/>
      <c r="B3439" s="56"/>
      <c r="C3439" s="867" t="s">
        <v>2603</v>
      </c>
      <c r="D3439" s="868"/>
      <c r="E3439" s="57">
        <v>1.568</v>
      </c>
      <c r="F3439" s="58"/>
      <c r="G3439" s="59"/>
    </row>
    <row r="3440" spans="1:7" ht="15">
      <c r="A3440" s="55"/>
      <c r="B3440" s="56"/>
      <c r="C3440" s="867" t="s">
        <v>1109</v>
      </c>
      <c r="D3440" s="868"/>
      <c r="E3440" s="57">
        <v>0</v>
      </c>
      <c r="F3440" s="58"/>
      <c r="G3440" s="59"/>
    </row>
    <row r="3441" spans="1:7" ht="15">
      <c r="A3441" s="55"/>
      <c r="B3441" s="56"/>
      <c r="C3441" s="867" t="s">
        <v>2604</v>
      </c>
      <c r="D3441" s="868"/>
      <c r="E3441" s="57">
        <v>6.408</v>
      </c>
      <c r="F3441" s="58"/>
      <c r="G3441" s="59"/>
    </row>
    <row r="3442" spans="1:7" ht="15">
      <c r="A3442" s="55"/>
      <c r="B3442" s="56"/>
      <c r="C3442" s="867" t="s">
        <v>2605</v>
      </c>
      <c r="D3442" s="868"/>
      <c r="E3442" s="57">
        <v>0.2</v>
      </c>
      <c r="F3442" s="58"/>
      <c r="G3442" s="59"/>
    </row>
    <row r="3443" spans="1:7" ht="15">
      <c r="A3443" s="55"/>
      <c r="B3443" s="56"/>
      <c r="C3443" s="867" t="s">
        <v>2606</v>
      </c>
      <c r="D3443" s="868"/>
      <c r="E3443" s="57">
        <v>16.196</v>
      </c>
      <c r="F3443" s="58"/>
      <c r="G3443" s="59"/>
    </row>
    <row r="3444" spans="1:53" ht="15">
      <c r="A3444" s="48">
        <v>475</v>
      </c>
      <c r="B3444" s="49" t="s">
        <v>2607</v>
      </c>
      <c r="C3444" s="50" t="s">
        <v>2608</v>
      </c>
      <c r="D3444" s="51" t="s">
        <v>206</v>
      </c>
      <c r="E3444" s="52">
        <v>509.5127</v>
      </c>
      <c r="F3444" s="52">
        <v>0</v>
      </c>
      <c r="G3444" s="53">
        <f>E3444*F3444</f>
        <v>0</v>
      </c>
      <c r="AB3444" s="54">
        <v>12</v>
      </c>
      <c r="AC3444" s="54">
        <v>0</v>
      </c>
      <c r="BA3444" s="15">
        <v>0</v>
      </c>
    </row>
    <row r="3445" spans="1:7" ht="15">
      <c r="A3445" s="55"/>
      <c r="B3445" s="56"/>
      <c r="C3445" s="867" t="s">
        <v>2609</v>
      </c>
      <c r="D3445" s="868"/>
      <c r="E3445" s="57">
        <v>0</v>
      </c>
      <c r="F3445" s="58"/>
      <c r="G3445" s="59"/>
    </row>
    <row r="3446" spans="1:7" ht="15">
      <c r="A3446" s="55"/>
      <c r="B3446" s="56"/>
      <c r="C3446" s="867" t="s">
        <v>1469</v>
      </c>
      <c r="D3446" s="868"/>
      <c r="E3446" s="57">
        <v>0</v>
      </c>
      <c r="F3446" s="58"/>
      <c r="G3446" s="59"/>
    </row>
    <row r="3447" spans="1:7" ht="15">
      <c r="A3447" s="55"/>
      <c r="B3447" s="56"/>
      <c r="C3447" s="867" t="s">
        <v>1470</v>
      </c>
      <c r="D3447" s="868"/>
      <c r="E3447" s="57">
        <v>0</v>
      </c>
      <c r="F3447" s="58"/>
      <c r="G3447" s="59"/>
    </row>
    <row r="3448" spans="1:7" ht="15">
      <c r="A3448" s="55"/>
      <c r="B3448" s="56"/>
      <c r="C3448" s="867" t="s">
        <v>902</v>
      </c>
      <c r="D3448" s="868"/>
      <c r="E3448" s="57">
        <v>0</v>
      </c>
      <c r="F3448" s="58"/>
      <c r="G3448" s="59"/>
    </row>
    <row r="3449" spans="1:7" ht="15">
      <c r="A3449" s="55"/>
      <c r="B3449" s="56"/>
      <c r="C3449" s="867" t="s">
        <v>2610</v>
      </c>
      <c r="D3449" s="868"/>
      <c r="E3449" s="57">
        <v>11.8656</v>
      </c>
      <c r="F3449" s="58"/>
      <c r="G3449" s="59"/>
    </row>
    <row r="3450" spans="1:7" ht="15">
      <c r="A3450" s="55"/>
      <c r="B3450" s="56"/>
      <c r="C3450" s="867" t="s">
        <v>2611</v>
      </c>
      <c r="D3450" s="868"/>
      <c r="E3450" s="57">
        <v>29.5157</v>
      </c>
      <c r="F3450" s="58"/>
      <c r="G3450" s="59"/>
    </row>
    <row r="3451" spans="1:7" ht="15">
      <c r="A3451" s="55"/>
      <c r="B3451" s="56"/>
      <c r="C3451" s="867" t="s">
        <v>2612</v>
      </c>
      <c r="D3451" s="868"/>
      <c r="E3451" s="57">
        <v>35.1067</v>
      </c>
      <c r="F3451" s="58"/>
      <c r="G3451" s="59"/>
    </row>
    <row r="3452" spans="1:7" ht="15">
      <c r="A3452" s="55"/>
      <c r="B3452" s="56"/>
      <c r="C3452" s="867" t="s">
        <v>2613</v>
      </c>
      <c r="D3452" s="868"/>
      <c r="E3452" s="57">
        <v>126.9886</v>
      </c>
      <c r="F3452" s="58"/>
      <c r="G3452" s="59"/>
    </row>
    <row r="3453" spans="1:7" ht="15">
      <c r="A3453" s="55"/>
      <c r="B3453" s="56"/>
      <c r="C3453" s="867" t="s">
        <v>2614</v>
      </c>
      <c r="D3453" s="868"/>
      <c r="E3453" s="57">
        <v>17.9899</v>
      </c>
      <c r="F3453" s="58"/>
      <c r="G3453" s="59"/>
    </row>
    <row r="3454" spans="1:7" ht="15">
      <c r="A3454" s="55"/>
      <c r="B3454" s="56"/>
      <c r="C3454" s="867" t="s">
        <v>2615</v>
      </c>
      <c r="D3454" s="868"/>
      <c r="E3454" s="57">
        <v>22.0423</v>
      </c>
      <c r="F3454" s="58"/>
      <c r="G3454" s="59"/>
    </row>
    <row r="3455" spans="1:7" ht="15">
      <c r="A3455" s="55"/>
      <c r="B3455" s="56"/>
      <c r="C3455" s="867" t="s">
        <v>2616</v>
      </c>
      <c r="D3455" s="868"/>
      <c r="E3455" s="57">
        <v>88.5459</v>
      </c>
      <c r="F3455" s="58"/>
      <c r="G3455" s="59"/>
    </row>
    <row r="3456" spans="1:7" ht="15">
      <c r="A3456" s="55"/>
      <c r="B3456" s="56"/>
      <c r="C3456" s="867" t="s">
        <v>2617</v>
      </c>
      <c r="D3456" s="868"/>
      <c r="E3456" s="57">
        <v>74.4215</v>
      </c>
      <c r="F3456" s="58"/>
      <c r="G3456" s="59"/>
    </row>
    <row r="3457" spans="1:7" ht="15">
      <c r="A3457" s="55"/>
      <c r="B3457" s="56"/>
      <c r="C3457" s="867" t="s">
        <v>2618</v>
      </c>
      <c r="D3457" s="868"/>
      <c r="E3457" s="57">
        <v>89.5596</v>
      </c>
      <c r="F3457" s="58"/>
      <c r="G3457" s="59"/>
    </row>
    <row r="3458" spans="1:7" ht="15">
      <c r="A3458" s="55"/>
      <c r="B3458" s="56"/>
      <c r="C3458" s="867" t="s">
        <v>2619</v>
      </c>
      <c r="D3458" s="868"/>
      <c r="E3458" s="57">
        <v>5.8876</v>
      </c>
      <c r="F3458" s="58"/>
      <c r="G3458" s="59"/>
    </row>
    <row r="3459" spans="1:7" ht="15">
      <c r="A3459" s="55"/>
      <c r="B3459" s="56"/>
      <c r="C3459" s="867" t="s">
        <v>2620</v>
      </c>
      <c r="D3459" s="868"/>
      <c r="E3459" s="57">
        <v>15.0258</v>
      </c>
      <c r="F3459" s="58"/>
      <c r="G3459" s="59"/>
    </row>
    <row r="3460" spans="1:7" ht="15">
      <c r="A3460" s="55"/>
      <c r="B3460" s="56"/>
      <c r="C3460" s="867" t="s">
        <v>2621</v>
      </c>
      <c r="D3460" s="868"/>
      <c r="E3460" s="57">
        <v>-7.4364</v>
      </c>
      <c r="F3460" s="58"/>
      <c r="G3460" s="59"/>
    </row>
    <row r="3461" spans="1:53" ht="15">
      <c r="A3461" s="48">
        <v>476</v>
      </c>
      <c r="B3461" s="49" t="s">
        <v>2622</v>
      </c>
      <c r="C3461" s="50" t="s">
        <v>2623</v>
      </c>
      <c r="D3461" s="51" t="s">
        <v>206</v>
      </c>
      <c r="E3461" s="52">
        <v>705.839</v>
      </c>
      <c r="F3461" s="52">
        <v>0</v>
      </c>
      <c r="G3461" s="53">
        <f>E3461*F3461</f>
        <v>0</v>
      </c>
      <c r="AB3461" s="54">
        <v>12</v>
      </c>
      <c r="AC3461" s="54">
        <v>0</v>
      </c>
      <c r="BA3461" s="15">
        <v>0</v>
      </c>
    </row>
    <row r="3462" spans="1:7" ht="15">
      <c r="A3462" s="55"/>
      <c r="B3462" s="56"/>
      <c r="C3462" s="867" t="s">
        <v>2624</v>
      </c>
      <c r="D3462" s="868"/>
      <c r="E3462" s="57">
        <v>0</v>
      </c>
      <c r="F3462" s="58"/>
      <c r="G3462" s="59"/>
    </row>
    <row r="3463" spans="1:7" ht="15">
      <c r="A3463" s="55"/>
      <c r="B3463" s="56"/>
      <c r="C3463" s="867" t="s">
        <v>1099</v>
      </c>
      <c r="D3463" s="868"/>
      <c r="E3463" s="57">
        <v>0</v>
      </c>
      <c r="F3463" s="58"/>
      <c r="G3463" s="59"/>
    </row>
    <row r="3464" spans="1:7" ht="15">
      <c r="A3464" s="55"/>
      <c r="B3464" s="56"/>
      <c r="C3464" s="867" t="s">
        <v>2625</v>
      </c>
      <c r="D3464" s="868"/>
      <c r="E3464" s="57">
        <v>120.5801</v>
      </c>
      <c r="F3464" s="58"/>
      <c r="G3464" s="59"/>
    </row>
    <row r="3465" spans="1:7" ht="15">
      <c r="A3465" s="55"/>
      <c r="B3465" s="56"/>
      <c r="C3465" s="867" t="s">
        <v>2626</v>
      </c>
      <c r="D3465" s="868"/>
      <c r="E3465" s="57">
        <v>-23.355</v>
      </c>
      <c r="F3465" s="58"/>
      <c r="G3465" s="59"/>
    </row>
    <row r="3466" spans="1:7" ht="15">
      <c r="A3466" s="55"/>
      <c r="B3466" s="56"/>
      <c r="C3466" s="867" t="s">
        <v>1101</v>
      </c>
      <c r="D3466" s="868"/>
      <c r="E3466" s="57">
        <v>0</v>
      </c>
      <c r="F3466" s="58"/>
      <c r="G3466" s="59"/>
    </row>
    <row r="3467" spans="1:7" ht="15">
      <c r="A3467" s="55"/>
      <c r="B3467" s="56"/>
      <c r="C3467" s="867" t="s">
        <v>2627</v>
      </c>
      <c r="D3467" s="868"/>
      <c r="E3467" s="57">
        <v>303.9444</v>
      </c>
      <c r="F3467" s="58"/>
      <c r="G3467" s="59"/>
    </row>
    <row r="3468" spans="1:7" ht="15">
      <c r="A3468" s="55"/>
      <c r="B3468" s="56"/>
      <c r="C3468" s="867" t="s">
        <v>2628</v>
      </c>
      <c r="D3468" s="868"/>
      <c r="E3468" s="57">
        <v>-2.75</v>
      </c>
      <c r="F3468" s="58"/>
      <c r="G3468" s="59"/>
    </row>
    <row r="3469" spans="1:7" ht="15">
      <c r="A3469" s="55"/>
      <c r="B3469" s="56"/>
      <c r="C3469" s="867" t="s">
        <v>2629</v>
      </c>
      <c r="D3469" s="868"/>
      <c r="E3469" s="57">
        <v>-0.77</v>
      </c>
      <c r="F3469" s="58"/>
      <c r="G3469" s="59"/>
    </row>
    <row r="3470" spans="1:7" ht="15">
      <c r="A3470" s="55"/>
      <c r="B3470" s="56"/>
      <c r="C3470" s="867" t="s">
        <v>2630</v>
      </c>
      <c r="D3470" s="868"/>
      <c r="E3470" s="57">
        <v>-9.348</v>
      </c>
      <c r="F3470" s="58"/>
      <c r="G3470" s="59"/>
    </row>
    <row r="3471" spans="1:7" ht="15">
      <c r="A3471" s="55"/>
      <c r="B3471" s="56"/>
      <c r="C3471" s="867" t="s">
        <v>2631</v>
      </c>
      <c r="D3471" s="868"/>
      <c r="E3471" s="57">
        <v>-8.645</v>
      </c>
      <c r="F3471" s="58"/>
      <c r="G3471" s="59"/>
    </row>
    <row r="3472" spans="1:7" ht="15">
      <c r="A3472" s="55"/>
      <c r="B3472" s="56"/>
      <c r="C3472" s="867" t="s">
        <v>2632</v>
      </c>
      <c r="D3472" s="868"/>
      <c r="E3472" s="57">
        <v>-56.398</v>
      </c>
      <c r="F3472" s="58"/>
      <c r="G3472" s="59"/>
    </row>
    <row r="3473" spans="1:7" ht="15">
      <c r="A3473" s="55"/>
      <c r="B3473" s="56"/>
      <c r="C3473" s="867" t="s">
        <v>2633</v>
      </c>
      <c r="D3473" s="868"/>
      <c r="E3473" s="57">
        <v>7</v>
      </c>
      <c r="F3473" s="58"/>
      <c r="G3473" s="59"/>
    </row>
    <row r="3474" spans="1:7" ht="15">
      <c r="A3474" s="55"/>
      <c r="B3474" s="56"/>
      <c r="C3474" s="867" t="s">
        <v>2634</v>
      </c>
      <c r="D3474" s="868"/>
      <c r="E3474" s="57">
        <v>2.47</v>
      </c>
      <c r="F3474" s="58"/>
      <c r="G3474" s="59"/>
    </row>
    <row r="3475" spans="1:7" ht="15">
      <c r="A3475" s="55"/>
      <c r="B3475" s="56"/>
      <c r="C3475" s="867" t="s">
        <v>1107</v>
      </c>
      <c r="D3475" s="868"/>
      <c r="E3475" s="57">
        <v>0</v>
      </c>
      <c r="F3475" s="58"/>
      <c r="G3475" s="59"/>
    </row>
    <row r="3476" spans="1:7" ht="15">
      <c r="A3476" s="55"/>
      <c r="B3476" s="56"/>
      <c r="C3476" s="867" t="s">
        <v>2635</v>
      </c>
      <c r="D3476" s="868"/>
      <c r="E3476" s="57">
        <v>33.2928</v>
      </c>
      <c r="F3476" s="58"/>
      <c r="G3476" s="59"/>
    </row>
    <row r="3477" spans="1:7" ht="15">
      <c r="A3477" s="55"/>
      <c r="B3477" s="56"/>
      <c r="C3477" s="867" t="s">
        <v>2636</v>
      </c>
      <c r="D3477" s="868"/>
      <c r="E3477" s="57">
        <v>20.604</v>
      </c>
      <c r="F3477" s="58"/>
      <c r="G3477" s="59"/>
    </row>
    <row r="3478" spans="1:7" ht="15">
      <c r="A3478" s="55"/>
      <c r="B3478" s="56"/>
      <c r="C3478" s="867" t="s">
        <v>2637</v>
      </c>
      <c r="D3478" s="868"/>
      <c r="E3478" s="57">
        <v>51.5517</v>
      </c>
      <c r="F3478" s="58"/>
      <c r="G3478" s="59"/>
    </row>
    <row r="3479" spans="1:7" ht="15">
      <c r="A3479" s="55"/>
      <c r="B3479" s="56"/>
      <c r="C3479" s="867" t="s">
        <v>2638</v>
      </c>
      <c r="D3479" s="868"/>
      <c r="E3479" s="57">
        <v>-26.962</v>
      </c>
      <c r="F3479" s="58"/>
      <c r="G3479" s="59"/>
    </row>
    <row r="3480" spans="1:7" ht="15">
      <c r="A3480" s="55"/>
      <c r="B3480" s="56"/>
      <c r="C3480" s="867" t="s">
        <v>2639</v>
      </c>
      <c r="D3480" s="868"/>
      <c r="E3480" s="57">
        <v>19.5216</v>
      </c>
      <c r="F3480" s="58"/>
      <c r="G3480" s="59"/>
    </row>
    <row r="3481" spans="1:7" ht="15">
      <c r="A3481" s="55"/>
      <c r="B3481" s="56"/>
      <c r="C3481" s="867" t="s">
        <v>1109</v>
      </c>
      <c r="D3481" s="868"/>
      <c r="E3481" s="57">
        <v>0</v>
      </c>
      <c r="F3481" s="58"/>
      <c r="G3481" s="59"/>
    </row>
    <row r="3482" spans="1:7" ht="15">
      <c r="A3482" s="55"/>
      <c r="B3482" s="56"/>
      <c r="C3482" s="867" t="s">
        <v>2640</v>
      </c>
      <c r="D3482" s="868"/>
      <c r="E3482" s="57">
        <v>78.4339</v>
      </c>
      <c r="F3482" s="58"/>
      <c r="G3482" s="59"/>
    </row>
    <row r="3483" spans="1:7" ht="15">
      <c r="A3483" s="55"/>
      <c r="B3483" s="56"/>
      <c r="C3483" s="867" t="s">
        <v>2641</v>
      </c>
      <c r="D3483" s="868"/>
      <c r="E3483" s="57">
        <v>-4.939</v>
      </c>
      <c r="F3483" s="58"/>
      <c r="G3483" s="59"/>
    </row>
    <row r="3484" spans="1:7" ht="15">
      <c r="A3484" s="55"/>
      <c r="B3484" s="56"/>
      <c r="C3484" s="867" t="s">
        <v>2642</v>
      </c>
      <c r="D3484" s="868"/>
      <c r="E3484" s="57">
        <v>4.538</v>
      </c>
      <c r="F3484" s="58"/>
      <c r="G3484" s="59"/>
    </row>
    <row r="3485" spans="1:7" ht="15">
      <c r="A3485" s="55"/>
      <c r="B3485" s="56"/>
      <c r="C3485" s="867" t="s">
        <v>2643</v>
      </c>
      <c r="D3485" s="868"/>
      <c r="E3485" s="57">
        <v>13.4379</v>
      </c>
      <c r="F3485" s="58"/>
      <c r="G3485" s="59"/>
    </row>
    <row r="3486" spans="1:7" ht="15">
      <c r="A3486" s="55"/>
      <c r="B3486" s="56"/>
      <c r="C3486" s="867" t="s">
        <v>2644</v>
      </c>
      <c r="D3486" s="868"/>
      <c r="E3486" s="57">
        <v>205.6242</v>
      </c>
      <c r="F3486" s="58"/>
      <c r="G3486" s="59"/>
    </row>
    <row r="3487" spans="1:7" ht="15">
      <c r="A3487" s="55"/>
      <c r="B3487" s="56"/>
      <c r="C3487" s="867" t="s">
        <v>2645</v>
      </c>
      <c r="D3487" s="868"/>
      <c r="E3487" s="57">
        <v>-27.853</v>
      </c>
      <c r="F3487" s="58"/>
      <c r="G3487" s="59"/>
    </row>
    <row r="3488" spans="1:7" ht="15">
      <c r="A3488" s="55"/>
      <c r="B3488" s="56"/>
      <c r="C3488" s="867" t="s">
        <v>2646</v>
      </c>
      <c r="D3488" s="868"/>
      <c r="E3488" s="57">
        <v>7.4364</v>
      </c>
      <c r="F3488" s="58"/>
      <c r="G3488" s="59"/>
    </row>
    <row r="3489" spans="1:7" ht="15">
      <c r="A3489" s="55"/>
      <c r="B3489" s="56"/>
      <c r="C3489" s="867" t="s">
        <v>2647</v>
      </c>
      <c r="D3489" s="868"/>
      <c r="E3489" s="57">
        <v>-1.576</v>
      </c>
      <c r="F3489" s="58"/>
      <c r="G3489" s="59"/>
    </row>
    <row r="3490" spans="1:53" ht="15">
      <c r="A3490" s="48">
        <v>477</v>
      </c>
      <c r="B3490" s="49" t="s">
        <v>2648</v>
      </c>
      <c r="C3490" s="50" t="s">
        <v>2649</v>
      </c>
      <c r="D3490" s="51" t="s">
        <v>206</v>
      </c>
      <c r="E3490" s="52">
        <v>687.0161</v>
      </c>
      <c r="F3490" s="52">
        <v>0</v>
      </c>
      <c r="G3490" s="53">
        <f>E3490*F3490</f>
        <v>0</v>
      </c>
      <c r="AB3490" s="54">
        <v>12</v>
      </c>
      <c r="AC3490" s="54">
        <v>0</v>
      </c>
      <c r="BA3490" s="15">
        <v>0</v>
      </c>
    </row>
    <row r="3491" spans="1:7" ht="15">
      <c r="A3491" s="55"/>
      <c r="B3491" s="56"/>
      <c r="C3491" s="867" t="s">
        <v>1099</v>
      </c>
      <c r="D3491" s="868"/>
      <c r="E3491" s="57">
        <v>0</v>
      </c>
      <c r="F3491" s="58"/>
      <c r="G3491" s="59"/>
    </row>
    <row r="3492" spans="1:7" ht="15">
      <c r="A3492" s="55"/>
      <c r="B3492" s="56"/>
      <c r="C3492" s="867" t="s">
        <v>2650</v>
      </c>
      <c r="D3492" s="868"/>
      <c r="E3492" s="57">
        <v>161.7656</v>
      </c>
      <c r="F3492" s="58"/>
      <c r="G3492" s="59"/>
    </row>
    <row r="3493" spans="1:7" ht="15">
      <c r="A3493" s="55"/>
      <c r="B3493" s="56"/>
      <c r="C3493" s="867" t="s">
        <v>1066</v>
      </c>
      <c r="D3493" s="868"/>
      <c r="E3493" s="57">
        <v>-25.821</v>
      </c>
      <c r="F3493" s="58"/>
      <c r="G3493" s="59"/>
    </row>
    <row r="3494" spans="1:7" ht="15">
      <c r="A3494" s="55"/>
      <c r="B3494" s="56"/>
      <c r="C3494" s="867" t="s">
        <v>1101</v>
      </c>
      <c r="D3494" s="868"/>
      <c r="E3494" s="57">
        <v>0</v>
      </c>
      <c r="F3494" s="58"/>
      <c r="G3494" s="59"/>
    </row>
    <row r="3495" spans="1:7" ht="15">
      <c r="A3495" s="55"/>
      <c r="B3495" s="56"/>
      <c r="C3495" s="867" t="s">
        <v>2651</v>
      </c>
      <c r="D3495" s="868"/>
      <c r="E3495" s="57">
        <v>201.8145</v>
      </c>
      <c r="F3495" s="58"/>
      <c r="G3495" s="59"/>
    </row>
    <row r="3496" spans="1:7" ht="15">
      <c r="A3496" s="55"/>
      <c r="B3496" s="56"/>
      <c r="C3496" s="867" t="s">
        <v>2652</v>
      </c>
      <c r="D3496" s="868"/>
      <c r="E3496" s="57">
        <v>-61.978</v>
      </c>
      <c r="F3496" s="58"/>
      <c r="G3496" s="59"/>
    </row>
    <row r="3497" spans="1:7" ht="15">
      <c r="A3497" s="55"/>
      <c r="B3497" s="56"/>
      <c r="C3497" s="867" t="s">
        <v>1107</v>
      </c>
      <c r="D3497" s="868"/>
      <c r="E3497" s="57">
        <v>0</v>
      </c>
      <c r="F3497" s="58"/>
      <c r="G3497" s="59"/>
    </row>
    <row r="3498" spans="1:7" ht="15">
      <c r="A3498" s="55"/>
      <c r="B3498" s="56"/>
      <c r="C3498" s="867" t="s">
        <v>2653</v>
      </c>
      <c r="D3498" s="868"/>
      <c r="E3498" s="57">
        <v>69.3216</v>
      </c>
      <c r="F3498" s="58"/>
      <c r="G3498" s="59"/>
    </row>
    <row r="3499" spans="1:7" ht="15">
      <c r="A3499" s="55"/>
      <c r="B3499" s="56"/>
      <c r="C3499" s="867" t="s">
        <v>2654</v>
      </c>
      <c r="D3499" s="868"/>
      <c r="E3499" s="57">
        <v>34.2584</v>
      </c>
      <c r="F3499" s="58"/>
      <c r="G3499" s="59"/>
    </row>
    <row r="3500" spans="1:7" ht="15">
      <c r="A3500" s="55"/>
      <c r="B3500" s="56"/>
      <c r="C3500" s="867" t="s">
        <v>1109</v>
      </c>
      <c r="D3500" s="868"/>
      <c r="E3500" s="57">
        <v>0</v>
      </c>
      <c r="F3500" s="58"/>
      <c r="G3500" s="59"/>
    </row>
    <row r="3501" spans="1:7" ht="15">
      <c r="A3501" s="55"/>
      <c r="B3501" s="56"/>
      <c r="C3501" s="867" t="s">
        <v>2655</v>
      </c>
      <c r="D3501" s="868"/>
      <c r="E3501" s="57">
        <v>371.209</v>
      </c>
      <c r="F3501" s="58"/>
      <c r="G3501" s="59"/>
    </row>
    <row r="3502" spans="1:7" ht="15">
      <c r="A3502" s="55"/>
      <c r="B3502" s="56"/>
      <c r="C3502" s="867" t="s">
        <v>2656</v>
      </c>
      <c r="D3502" s="868"/>
      <c r="E3502" s="57">
        <v>-63.554</v>
      </c>
      <c r="F3502" s="58"/>
      <c r="G3502" s="59"/>
    </row>
    <row r="3503" spans="1:53" ht="15">
      <c r="A3503" s="48">
        <v>478</v>
      </c>
      <c r="B3503" s="49" t="s">
        <v>2657</v>
      </c>
      <c r="C3503" s="50" t="s">
        <v>2658</v>
      </c>
      <c r="D3503" s="51" t="s">
        <v>206</v>
      </c>
      <c r="E3503" s="52">
        <v>400.9653</v>
      </c>
      <c r="F3503" s="52">
        <v>0</v>
      </c>
      <c r="G3503" s="53">
        <f>E3503*F3503</f>
        <v>0</v>
      </c>
      <c r="AB3503" s="54">
        <v>12</v>
      </c>
      <c r="AC3503" s="54">
        <v>0</v>
      </c>
      <c r="BA3503" s="15">
        <v>0</v>
      </c>
    </row>
    <row r="3504" spans="1:7" ht="15">
      <c r="A3504" s="55"/>
      <c r="B3504" s="56"/>
      <c r="C3504" s="867" t="s">
        <v>406</v>
      </c>
      <c r="D3504" s="868"/>
      <c r="E3504" s="57">
        <v>0</v>
      </c>
      <c r="F3504" s="58"/>
      <c r="G3504" s="59"/>
    </row>
    <row r="3505" spans="1:7" ht="15">
      <c r="A3505" s="55"/>
      <c r="B3505" s="56"/>
      <c r="C3505" s="867" t="s">
        <v>2659</v>
      </c>
      <c r="D3505" s="868"/>
      <c r="E3505" s="57">
        <v>379.173</v>
      </c>
      <c r="F3505" s="58"/>
      <c r="G3505" s="59"/>
    </row>
    <row r="3506" spans="1:7" ht="15">
      <c r="A3506" s="55"/>
      <c r="B3506" s="56"/>
      <c r="C3506" s="867" t="s">
        <v>2660</v>
      </c>
      <c r="D3506" s="868"/>
      <c r="E3506" s="57">
        <v>21.7923</v>
      </c>
      <c r="F3506" s="58"/>
      <c r="G3506" s="59"/>
    </row>
    <row r="3507" spans="1:53" ht="15">
      <c r="A3507" s="48">
        <v>479</v>
      </c>
      <c r="B3507" s="49" t="s">
        <v>2661</v>
      </c>
      <c r="C3507" s="50" t="s">
        <v>2662</v>
      </c>
      <c r="D3507" s="51" t="s">
        <v>206</v>
      </c>
      <c r="E3507" s="52">
        <v>48.5296</v>
      </c>
      <c r="F3507" s="52">
        <v>0</v>
      </c>
      <c r="G3507" s="53">
        <f>E3507*F3507</f>
        <v>0</v>
      </c>
      <c r="AB3507" s="54">
        <v>12</v>
      </c>
      <c r="AC3507" s="54">
        <v>0</v>
      </c>
      <c r="BA3507" s="15">
        <v>0</v>
      </c>
    </row>
    <row r="3508" spans="1:7" ht="15">
      <c r="A3508" s="55"/>
      <c r="B3508" s="56"/>
      <c r="C3508" s="867" t="s">
        <v>406</v>
      </c>
      <c r="D3508" s="868"/>
      <c r="E3508" s="57">
        <v>0</v>
      </c>
      <c r="F3508" s="58"/>
      <c r="G3508" s="59"/>
    </row>
    <row r="3509" spans="1:7" ht="15">
      <c r="A3509" s="55"/>
      <c r="B3509" s="56"/>
      <c r="C3509" s="867" t="s">
        <v>2663</v>
      </c>
      <c r="D3509" s="868"/>
      <c r="E3509" s="57">
        <v>21.5578</v>
      </c>
      <c r="F3509" s="58"/>
      <c r="G3509" s="59"/>
    </row>
    <row r="3510" spans="1:7" ht="15">
      <c r="A3510" s="55"/>
      <c r="B3510" s="56"/>
      <c r="C3510" s="867" t="s">
        <v>2664</v>
      </c>
      <c r="D3510" s="868"/>
      <c r="E3510" s="57">
        <v>8.1393</v>
      </c>
      <c r="F3510" s="58"/>
      <c r="G3510" s="59"/>
    </row>
    <row r="3511" spans="1:7" ht="15">
      <c r="A3511" s="55"/>
      <c r="B3511" s="56"/>
      <c r="C3511" s="867" t="s">
        <v>2665</v>
      </c>
      <c r="D3511" s="868"/>
      <c r="E3511" s="57">
        <v>18.8325</v>
      </c>
      <c r="F3511" s="58"/>
      <c r="G3511" s="59"/>
    </row>
    <row r="3512" spans="1:53" ht="15">
      <c r="A3512" s="48">
        <v>480</v>
      </c>
      <c r="B3512" s="49" t="s">
        <v>2666</v>
      </c>
      <c r="C3512" s="50" t="s">
        <v>2667</v>
      </c>
      <c r="D3512" s="51" t="s">
        <v>206</v>
      </c>
      <c r="E3512" s="52">
        <v>668.1745</v>
      </c>
      <c r="F3512" s="52">
        <v>0</v>
      </c>
      <c r="G3512" s="53">
        <f>E3512*F3512</f>
        <v>0</v>
      </c>
      <c r="AB3512" s="54">
        <v>12</v>
      </c>
      <c r="AC3512" s="54">
        <v>0</v>
      </c>
      <c r="BA3512" s="15">
        <v>0</v>
      </c>
    </row>
    <row r="3513" spans="1:7" ht="15">
      <c r="A3513" s="55"/>
      <c r="B3513" s="56"/>
      <c r="C3513" s="867" t="s">
        <v>406</v>
      </c>
      <c r="D3513" s="868"/>
      <c r="E3513" s="57">
        <v>0</v>
      </c>
      <c r="F3513" s="58"/>
      <c r="G3513" s="59"/>
    </row>
    <row r="3514" spans="1:7" ht="15">
      <c r="A3514" s="55"/>
      <c r="B3514" s="56"/>
      <c r="C3514" s="867" t="s">
        <v>2668</v>
      </c>
      <c r="D3514" s="868"/>
      <c r="E3514" s="57">
        <v>668.1745</v>
      </c>
      <c r="F3514" s="58"/>
      <c r="G3514" s="59"/>
    </row>
    <row r="3515" spans="1:7" ht="15">
      <c r="A3515" s="34"/>
      <c r="B3515" s="35" t="s">
        <v>19</v>
      </c>
      <c r="C3515" s="36" t="str">
        <f>CONCATENATE(B3355," ",C3355)</f>
        <v>MVY výměry-neoceňovat (potřebné k výpočtu ceny)</v>
      </c>
      <c r="D3515" s="37"/>
      <c r="E3515" s="38"/>
      <c r="F3515" s="39"/>
      <c r="G3515" s="40">
        <f>SUM(G3355:G3514)</f>
        <v>0</v>
      </c>
    </row>
    <row r="3516" ht="15">
      <c r="E3516" s="15"/>
    </row>
    <row r="3517" ht="15">
      <c r="E3517" s="15"/>
    </row>
    <row r="3518" ht="15">
      <c r="E3518" s="15"/>
    </row>
    <row r="3519" ht="15">
      <c r="E3519" s="15"/>
    </row>
    <row r="3520" ht="15">
      <c r="E3520" s="15"/>
    </row>
    <row r="3521" ht="15">
      <c r="E3521" s="15"/>
    </row>
    <row r="3522" ht="15">
      <c r="E3522" s="15"/>
    </row>
    <row r="3523" ht="15">
      <c r="E3523" s="15"/>
    </row>
    <row r="3524" ht="15">
      <c r="E3524" s="15"/>
    </row>
    <row r="3525" ht="15">
      <c r="E3525" s="15"/>
    </row>
    <row r="3526" ht="15">
      <c r="E3526" s="15"/>
    </row>
    <row r="3527" ht="15">
      <c r="E3527" s="15"/>
    </row>
    <row r="3528" ht="15">
      <c r="E3528" s="15"/>
    </row>
    <row r="3529" ht="15">
      <c r="E3529" s="15"/>
    </row>
    <row r="3530" ht="15">
      <c r="E3530" s="15"/>
    </row>
    <row r="3531" ht="15">
      <c r="E3531" s="15"/>
    </row>
    <row r="3532" ht="15">
      <c r="E3532" s="15"/>
    </row>
    <row r="3533" ht="15">
      <c r="E3533" s="15"/>
    </row>
    <row r="3534" ht="15">
      <c r="E3534" s="15"/>
    </row>
    <row r="3535" ht="15">
      <c r="E3535" s="15"/>
    </row>
    <row r="3536" ht="15">
      <c r="E3536" s="15"/>
    </row>
    <row r="3537" ht="15">
      <c r="E3537" s="15"/>
    </row>
    <row r="3538" ht="15">
      <c r="E3538" s="15"/>
    </row>
    <row r="3539" spans="1:7" ht="15">
      <c r="A3539" s="106"/>
      <c r="B3539" s="106"/>
      <c r="C3539" s="106"/>
      <c r="D3539" s="106"/>
      <c r="E3539" s="106"/>
      <c r="F3539" s="106"/>
      <c r="G3539" s="106"/>
    </row>
    <row r="3540" spans="1:7" ht="15">
      <c r="A3540" s="106"/>
      <c r="B3540" s="106"/>
      <c r="C3540" s="106"/>
      <c r="D3540" s="106"/>
      <c r="E3540" s="106"/>
      <c r="F3540" s="106"/>
      <c r="G3540" s="106"/>
    </row>
    <row r="3541" spans="1:7" ht="15">
      <c r="A3541" s="106"/>
      <c r="B3541" s="106"/>
      <c r="C3541" s="106"/>
      <c r="D3541" s="106"/>
      <c r="E3541" s="106"/>
      <c r="F3541" s="106"/>
      <c r="G3541" s="106"/>
    </row>
    <row r="3542" spans="1:7" ht="15">
      <c r="A3542" s="106"/>
      <c r="B3542" s="106"/>
      <c r="C3542" s="106"/>
      <c r="D3542" s="106"/>
      <c r="E3542" s="106"/>
      <c r="F3542" s="106"/>
      <c r="G3542" s="106"/>
    </row>
    <row r="3543" ht="15">
      <c r="E3543" s="15"/>
    </row>
    <row r="3544" ht="15">
      <c r="E3544" s="15"/>
    </row>
    <row r="3545" ht="15">
      <c r="E3545" s="15"/>
    </row>
    <row r="3546" ht="15">
      <c r="E3546" s="15"/>
    </row>
    <row r="3547" ht="15">
      <c r="E3547" s="15"/>
    </row>
    <row r="3548" ht="15">
      <c r="E3548" s="15"/>
    </row>
    <row r="3549" ht="15">
      <c r="E3549" s="15"/>
    </row>
    <row r="3550" ht="15">
      <c r="E3550" s="15"/>
    </row>
    <row r="3551" ht="15">
      <c r="E3551" s="15"/>
    </row>
    <row r="3552" ht="15">
      <c r="E3552" s="15"/>
    </row>
    <row r="3553" ht="15">
      <c r="E3553" s="15"/>
    </row>
    <row r="3554" ht="15">
      <c r="E3554" s="15"/>
    </row>
    <row r="3555" ht="15">
      <c r="E3555" s="15"/>
    </row>
    <row r="3556" ht="15">
      <c r="E3556" s="15"/>
    </row>
    <row r="3557" ht="15">
      <c r="E3557" s="15"/>
    </row>
    <row r="3558" ht="15">
      <c r="E3558" s="15"/>
    </row>
    <row r="3559" ht="15">
      <c r="E3559" s="15"/>
    </row>
    <row r="3560" ht="15">
      <c r="E3560" s="15"/>
    </row>
    <row r="3561" ht="15">
      <c r="E3561" s="15"/>
    </row>
    <row r="3562" ht="15">
      <c r="E3562" s="15"/>
    </row>
    <row r="3563" ht="15">
      <c r="E3563" s="15"/>
    </row>
    <row r="3564" ht="15">
      <c r="E3564" s="15"/>
    </row>
    <row r="3565" ht="15">
      <c r="E3565" s="15"/>
    </row>
    <row r="3566" ht="15">
      <c r="E3566" s="15"/>
    </row>
    <row r="3567" ht="15">
      <c r="E3567" s="15"/>
    </row>
    <row r="3568" ht="15">
      <c r="E3568" s="15"/>
    </row>
    <row r="3569" ht="15">
      <c r="E3569" s="15"/>
    </row>
    <row r="3570" ht="15">
      <c r="E3570" s="15"/>
    </row>
    <row r="3571" ht="15">
      <c r="E3571" s="15"/>
    </row>
    <row r="3572" ht="15">
      <c r="E3572" s="15"/>
    </row>
    <row r="3573" ht="15">
      <c r="E3573" s="15"/>
    </row>
    <row r="3574" spans="1:2" ht="15">
      <c r="A3574" s="107"/>
      <c r="B3574" s="107"/>
    </row>
    <row r="3575" spans="1:7" ht="15">
      <c r="A3575" s="106"/>
      <c r="B3575" s="106"/>
      <c r="C3575" s="108"/>
      <c r="D3575" s="108"/>
      <c r="E3575" s="109"/>
      <c r="F3575" s="108"/>
      <c r="G3575" s="110"/>
    </row>
    <row r="3576" spans="1:7" ht="15">
      <c r="A3576" s="111"/>
      <c r="B3576" s="111"/>
      <c r="C3576" s="106"/>
      <c r="D3576" s="106"/>
      <c r="E3576" s="112"/>
      <c r="F3576" s="106"/>
      <c r="G3576" s="106"/>
    </row>
    <row r="3577" spans="1:7" ht="15">
      <c r="A3577" s="106"/>
      <c r="B3577" s="106"/>
      <c r="C3577" s="106"/>
      <c r="D3577" s="106"/>
      <c r="E3577" s="112"/>
      <c r="F3577" s="106"/>
      <c r="G3577" s="106"/>
    </row>
    <row r="3578" spans="1:7" ht="15">
      <c r="A3578" s="106"/>
      <c r="B3578" s="106"/>
      <c r="C3578" s="106"/>
      <c r="D3578" s="106"/>
      <c r="E3578" s="112"/>
      <c r="F3578" s="106"/>
      <c r="G3578" s="106"/>
    </row>
    <row r="3579" spans="1:7" ht="15">
      <c r="A3579" s="106"/>
      <c r="B3579" s="106"/>
      <c r="C3579" s="106"/>
      <c r="D3579" s="106"/>
      <c r="E3579" s="112"/>
      <c r="F3579" s="106"/>
      <c r="G3579" s="106"/>
    </row>
    <row r="3580" spans="1:7" ht="15">
      <c r="A3580" s="106"/>
      <c r="B3580" s="106"/>
      <c r="C3580" s="106"/>
      <c r="D3580" s="106"/>
      <c r="E3580" s="112"/>
      <c r="F3580" s="106"/>
      <c r="G3580" s="106"/>
    </row>
    <row r="3581" spans="1:7" ht="15">
      <c r="A3581" s="106"/>
      <c r="B3581" s="106"/>
      <c r="C3581" s="106"/>
      <c r="D3581" s="106"/>
      <c r="E3581" s="112"/>
      <c r="F3581" s="106"/>
      <c r="G3581" s="106"/>
    </row>
    <row r="3582" spans="1:7" ht="15">
      <c r="A3582" s="106"/>
      <c r="B3582" s="106"/>
      <c r="C3582" s="106"/>
      <c r="D3582" s="106"/>
      <c r="E3582" s="112"/>
      <c r="F3582" s="106"/>
      <c r="G3582" s="106"/>
    </row>
    <row r="3583" spans="1:7" ht="15">
      <c r="A3583" s="106"/>
      <c r="B3583" s="106"/>
      <c r="C3583" s="106"/>
      <c r="D3583" s="106"/>
      <c r="E3583" s="112"/>
      <c r="F3583" s="106"/>
      <c r="G3583" s="106"/>
    </row>
    <row r="3584" spans="1:7" ht="15">
      <c r="A3584" s="106"/>
      <c r="B3584" s="106"/>
      <c r="C3584" s="106"/>
      <c r="D3584" s="106"/>
      <c r="E3584" s="112"/>
      <c r="F3584" s="106"/>
      <c r="G3584" s="106"/>
    </row>
    <row r="3585" spans="1:7" ht="15">
      <c r="A3585" s="106"/>
      <c r="B3585" s="106"/>
      <c r="C3585" s="106"/>
      <c r="D3585" s="106"/>
      <c r="E3585" s="112"/>
      <c r="F3585" s="106"/>
      <c r="G3585" s="106"/>
    </row>
    <row r="3586" spans="1:7" ht="15">
      <c r="A3586" s="106"/>
      <c r="B3586" s="106"/>
      <c r="C3586" s="106"/>
      <c r="D3586" s="106"/>
      <c r="E3586" s="112"/>
      <c r="F3586" s="106"/>
      <c r="G3586" s="106"/>
    </row>
    <row r="3587" spans="1:7" ht="15">
      <c r="A3587" s="106"/>
      <c r="B3587" s="106"/>
      <c r="C3587" s="106"/>
      <c r="D3587" s="106"/>
      <c r="E3587" s="112"/>
      <c r="F3587" s="106"/>
      <c r="G3587" s="106"/>
    </row>
    <row r="3588" spans="1:7" ht="15">
      <c r="A3588" s="106"/>
      <c r="B3588" s="106"/>
      <c r="C3588" s="106"/>
      <c r="D3588" s="106"/>
      <c r="E3588" s="112"/>
      <c r="F3588" s="106"/>
      <c r="G3588" s="106"/>
    </row>
  </sheetData>
  <mergeCells count="2946">
    <mergeCell ref="C3511:D3511"/>
    <mergeCell ref="C3513:D3513"/>
    <mergeCell ref="C3514:D3514"/>
    <mergeCell ref="C3504:D3504"/>
    <mergeCell ref="C3505:D3505"/>
    <mergeCell ref="C3506:D3506"/>
    <mergeCell ref="C3508:D3508"/>
    <mergeCell ref="C3509:D3509"/>
    <mergeCell ref="C3510:D3510"/>
    <mergeCell ref="C3497:D3497"/>
    <mergeCell ref="C3498:D3498"/>
    <mergeCell ref="C3499:D3499"/>
    <mergeCell ref="C3500:D3500"/>
    <mergeCell ref="C3501:D3501"/>
    <mergeCell ref="C3502:D3502"/>
    <mergeCell ref="C3491:D3491"/>
    <mergeCell ref="C3492:D3492"/>
    <mergeCell ref="C3493:D3493"/>
    <mergeCell ref="C3494:D3494"/>
    <mergeCell ref="C3495:D3495"/>
    <mergeCell ref="C3496:D3496"/>
    <mergeCell ref="C3488:D3488"/>
    <mergeCell ref="C3489:D3489"/>
    <mergeCell ref="C3478:D3478"/>
    <mergeCell ref="C3479:D3479"/>
    <mergeCell ref="C3480:D3480"/>
    <mergeCell ref="C3481:D3481"/>
    <mergeCell ref="C3482:D3482"/>
    <mergeCell ref="C3483:D3483"/>
    <mergeCell ref="C3472:D3472"/>
    <mergeCell ref="C3473:D3473"/>
    <mergeCell ref="C3474:D3474"/>
    <mergeCell ref="C3475:D3475"/>
    <mergeCell ref="C3476:D3476"/>
    <mergeCell ref="C3477:D3477"/>
    <mergeCell ref="C3466:D3466"/>
    <mergeCell ref="C3467:D3467"/>
    <mergeCell ref="C3468:D3468"/>
    <mergeCell ref="C3469:D3469"/>
    <mergeCell ref="C3470:D3470"/>
    <mergeCell ref="C3471:D3471"/>
    <mergeCell ref="C3484:D3484"/>
    <mergeCell ref="C3485:D3485"/>
    <mergeCell ref="C3486:D3486"/>
    <mergeCell ref="C3487:D3487"/>
    <mergeCell ref="C3459:D3459"/>
    <mergeCell ref="C3460:D3460"/>
    <mergeCell ref="C3462:D3462"/>
    <mergeCell ref="C3463:D3463"/>
    <mergeCell ref="C3464:D3464"/>
    <mergeCell ref="C3465:D3465"/>
    <mergeCell ref="C3453:D3453"/>
    <mergeCell ref="C3454:D3454"/>
    <mergeCell ref="C3455:D3455"/>
    <mergeCell ref="C3456:D3456"/>
    <mergeCell ref="C3457:D3457"/>
    <mergeCell ref="C3458:D3458"/>
    <mergeCell ref="C3447:D3447"/>
    <mergeCell ref="C3448:D3448"/>
    <mergeCell ref="C3449:D3449"/>
    <mergeCell ref="C3450:D3450"/>
    <mergeCell ref="C3451:D3451"/>
    <mergeCell ref="C3452:D3452"/>
    <mergeCell ref="C3440:D3440"/>
    <mergeCell ref="C3441:D3441"/>
    <mergeCell ref="C3442:D3442"/>
    <mergeCell ref="C3443:D3443"/>
    <mergeCell ref="C3445:D3445"/>
    <mergeCell ref="C3446:D3446"/>
    <mergeCell ref="C3434:D3434"/>
    <mergeCell ref="C3435:D3435"/>
    <mergeCell ref="C3436:D3436"/>
    <mergeCell ref="C3437:D3437"/>
    <mergeCell ref="C3438:D3438"/>
    <mergeCell ref="C3439:D3439"/>
    <mergeCell ref="C3426:D3426"/>
    <mergeCell ref="C3428:D3428"/>
    <mergeCell ref="C3429:D3429"/>
    <mergeCell ref="C3431:D3431"/>
    <mergeCell ref="C3432:D3432"/>
    <mergeCell ref="C3433:D3433"/>
    <mergeCell ref="C3419:D3419"/>
    <mergeCell ref="C3420:D3420"/>
    <mergeCell ref="C3421:D3421"/>
    <mergeCell ref="C3423:D3423"/>
    <mergeCell ref="C3424:D3424"/>
    <mergeCell ref="C3425:D3425"/>
    <mergeCell ref="C3411:D3411"/>
    <mergeCell ref="C3412:D3412"/>
    <mergeCell ref="C3413:D3413"/>
    <mergeCell ref="C3414:D3414"/>
    <mergeCell ref="C3416:D3416"/>
    <mergeCell ref="C3417:D3417"/>
    <mergeCell ref="C3404:D3404"/>
    <mergeCell ref="C3406:D3406"/>
    <mergeCell ref="C3407:D3407"/>
    <mergeCell ref="C3408:D3408"/>
    <mergeCell ref="C3409:D3409"/>
    <mergeCell ref="C3410:D3410"/>
    <mergeCell ref="C3398:D3398"/>
    <mergeCell ref="C3399:D3399"/>
    <mergeCell ref="C3400:D3400"/>
    <mergeCell ref="C3401:D3401"/>
    <mergeCell ref="C3402:D3402"/>
    <mergeCell ref="C3403:D3403"/>
    <mergeCell ref="C3391:D3391"/>
    <mergeCell ref="C3392:D3392"/>
    <mergeCell ref="C3394:D3394"/>
    <mergeCell ref="C3395:D3395"/>
    <mergeCell ref="C3396:D3396"/>
    <mergeCell ref="C3397:D3397"/>
    <mergeCell ref="C3384:D3384"/>
    <mergeCell ref="C3385:D3385"/>
    <mergeCell ref="C3386:D3386"/>
    <mergeCell ref="C3388:D3388"/>
    <mergeCell ref="C3389:D3389"/>
    <mergeCell ref="C3390:D3390"/>
    <mergeCell ref="C3377:D3377"/>
    <mergeCell ref="C3378:D3378"/>
    <mergeCell ref="C3380:D3380"/>
    <mergeCell ref="C3381:D3381"/>
    <mergeCell ref="C3382:D3382"/>
    <mergeCell ref="C3383:D3383"/>
    <mergeCell ref="C3370:D3370"/>
    <mergeCell ref="C3371:D3371"/>
    <mergeCell ref="C3373:D3373"/>
    <mergeCell ref="C3374:D3374"/>
    <mergeCell ref="C3375:D3375"/>
    <mergeCell ref="C3376:D3376"/>
    <mergeCell ref="C3363:D3363"/>
    <mergeCell ref="C3364:D3364"/>
    <mergeCell ref="C3365:D3365"/>
    <mergeCell ref="C3366:D3366"/>
    <mergeCell ref="C3367:D3367"/>
    <mergeCell ref="C3368:D3368"/>
    <mergeCell ref="C3353:D3353"/>
    <mergeCell ref="C3357:D3357"/>
    <mergeCell ref="C3358:D3358"/>
    <mergeCell ref="C3359:D3359"/>
    <mergeCell ref="C3360:D3360"/>
    <mergeCell ref="C3362:D3362"/>
    <mergeCell ref="C3343:D3343"/>
    <mergeCell ref="C3347:D3347"/>
    <mergeCell ref="C3348:D3348"/>
    <mergeCell ref="C3349:D3349"/>
    <mergeCell ref="C3350:D3350"/>
    <mergeCell ref="C3351:D3351"/>
    <mergeCell ref="C3322:D3322"/>
    <mergeCell ref="C3326:D3326"/>
    <mergeCell ref="C3330:D3330"/>
    <mergeCell ref="C3334:D3334"/>
    <mergeCell ref="C3338:D3338"/>
    <mergeCell ref="C3339:D3339"/>
    <mergeCell ref="C3313:D3313"/>
    <mergeCell ref="C3316:D3316"/>
    <mergeCell ref="C3317:D3317"/>
    <mergeCell ref="C3318:D3318"/>
    <mergeCell ref="C3305:D3305"/>
    <mergeCell ref="C3307:D3307"/>
    <mergeCell ref="C3308:D3308"/>
    <mergeCell ref="C3310:D3310"/>
    <mergeCell ref="C3311:D3311"/>
    <mergeCell ref="C3312:D3312"/>
    <mergeCell ref="C3314:D3314"/>
    <mergeCell ref="C3315:D3315"/>
    <mergeCell ref="C3297:D3297"/>
    <mergeCell ref="C3298:D3298"/>
    <mergeCell ref="C3299:D3299"/>
    <mergeCell ref="C3301:D3301"/>
    <mergeCell ref="C3302:D3302"/>
    <mergeCell ref="C3304:D3304"/>
    <mergeCell ref="C3289:D3289"/>
    <mergeCell ref="C3290:D3290"/>
    <mergeCell ref="C3291:D3291"/>
    <mergeCell ref="C3293:D3293"/>
    <mergeCell ref="C3294:D3294"/>
    <mergeCell ref="C3295:D3295"/>
    <mergeCell ref="C3279:D3279"/>
    <mergeCell ref="C3280:D3280"/>
    <mergeCell ref="C3281:D3281"/>
    <mergeCell ref="C3282:D3282"/>
    <mergeCell ref="C3283:D3283"/>
    <mergeCell ref="C3284:D3284"/>
    <mergeCell ref="C3266:D3266"/>
    <mergeCell ref="C3270:D3270"/>
    <mergeCell ref="C3274:D3274"/>
    <mergeCell ref="C3275:D3275"/>
    <mergeCell ref="C3276:D3276"/>
    <mergeCell ref="C3278:D3278"/>
    <mergeCell ref="C3260:D3260"/>
    <mergeCell ref="C3261:D3261"/>
    <mergeCell ref="C3262:D3262"/>
    <mergeCell ref="C3263:D3263"/>
    <mergeCell ref="C3264:D3264"/>
    <mergeCell ref="C3265:D3265"/>
    <mergeCell ref="C3253:D3253"/>
    <mergeCell ref="C3254:D3254"/>
    <mergeCell ref="C3255:D3255"/>
    <mergeCell ref="C3256:D3256"/>
    <mergeCell ref="C3258:D3258"/>
    <mergeCell ref="C3259:D3259"/>
    <mergeCell ref="C3237:D3237"/>
    <mergeCell ref="C3242:D3242"/>
    <mergeCell ref="C3243:D3243"/>
    <mergeCell ref="C3245:D3245"/>
    <mergeCell ref="C3247:D3247"/>
    <mergeCell ref="C3252:D3252"/>
    <mergeCell ref="C3231:D3231"/>
    <mergeCell ref="C3232:D3232"/>
    <mergeCell ref="C3233:D3233"/>
    <mergeCell ref="C3234:D3234"/>
    <mergeCell ref="C3235:D3235"/>
    <mergeCell ref="C3236:D3236"/>
    <mergeCell ref="C3224:D3224"/>
    <mergeCell ref="C3226:D3226"/>
    <mergeCell ref="C3227:D3227"/>
    <mergeCell ref="C3228:D3228"/>
    <mergeCell ref="C3229:D3229"/>
    <mergeCell ref="C3230:D3230"/>
    <mergeCell ref="C3215:D3215"/>
    <mergeCell ref="C3217:D3217"/>
    <mergeCell ref="C3218:D3218"/>
    <mergeCell ref="C3219:D3219"/>
    <mergeCell ref="C3221:D3221"/>
    <mergeCell ref="C3222:D3222"/>
    <mergeCell ref="C3167:D3167"/>
    <mergeCell ref="C3168:D3168"/>
    <mergeCell ref="C3169:D3169"/>
    <mergeCell ref="C3207:D3207"/>
    <mergeCell ref="C3208:D3208"/>
    <mergeCell ref="C3209:D3209"/>
    <mergeCell ref="C3211:D3211"/>
    <mergeCell ref="C3212:D3212"/>
    <mergeCell ref="C3213:D3213"/>
    <mergeCell ref="C3200:D3200"/>
    <mergeCell ref="C3201:D3201"/>
    <mergeCell ref="C3202:D3202"/>
    <mergeCell ref="C3203:D3203"/>
    <mergeCell ref="C3205:D3205"/>
    <mergeCell ref="C3206:D3206"/>
    <mergeCell ref="C3189:D3189"/>
    <mergeCell ref="C3190:D3190"/>
    <mergeCell ref="C3192:D3192"/>
    <mergeCell ref="C3193:D3193"/>
    <mergeCell ref="C3194:D3194"/>
    <mergeCell ref="C3199:D3199"/>
    <mergeCell ref="C3181:D3181"/>
    <mergeCell ref="C3182:D3182"/>
    <mergeCell ref="C3183:D3183"/>
    <mergeCell ref="C3184:D3184"/>
    <mergeCell ref="C3185:D3185"/>
    <mergeCell ref="C3186:D3186"/>
    <mergeCell ref="C3187:D3187"/>
    <mergeCell ref="C3170:D3170"/>
    <mergeCell ref="C3171:D3171"/>
    <mergeCell ref="C3173:D3173"/>
    <mergeCell ref="C3174:D3174"/>
    <mergeCell ref="C3175:D3175"/>
    <mergeCell ref="C3176:D3176"/>
    <mergeCell ref="C3177:D3177"/>
    <mergeCell ref="C3178:D3178"/>
    <mergeCell ref="C3179:D3179"/>
    <mergeCell ref="C3144:D3144"/>
    <mergeCell ref="C3145:D3145"/>
    <mergeCell ref="C3146:D3146"/>
    <mergeCell ref="C3147:D3147"/>
    <mergeCell ref="C3149:D3149"/>
    <mergeCell ref="C3150:D3150"/>
    <mergeCell ref="C3138:D3138"/>
    <mergeCell ref="C3139:D3139"/>
    <mergeCell ref="C3140:D3140"/>
    <mergeCell ref="C3141:D3141"/>
    <mergeCell ref="C3142:D3142"/>
    <mergeCell ref="C3143:D3143"/>
    <mergeCell ref="C3158:D3158"/>
    <mergeCell ref="C3159:D3159"/>
    <mergeCell ref="C3160:D3160"/>
    <mergeCell ref="C3161:D3161"/>
    <mergeCell ref="C3162:D3162"/>
    <mergeCell ref="C3163:D3163"/>
    <mergeCell ref="C3151:D3151"/>
    <mergeCell ref="C3152:D3152"/>
    <mergeCell ref="C3153:D3153"/>
    <mergeCell ref="C3154:D3154"/>
    <mergeCell ref="C3155:D3155"/>
    <mergeCell ref="C3157:D3157"/>
    <mergeCell ref="C3165:D3165"/>
    <mergeCell ref="C3166:D3166"/>
    <mergeCell ref="C3131:D3131"/>
    <mergeCell ref="C3132:D3132"/>
    <mergeCell ref="C3134:D3134"/>
    <mergeCell ref="C3135:D3135"/>
    <mergeCell ref="C3136:D3136"/>
    <mergeCell ref="C3137:D3137"/>
    <mergeCell ref="C3125:D3125"/>
    <mergeCell ref="C3126:D3126"/>
    <mergeCell ref="C3127:D3127"/>
    <mergeCell ref="C3128:D3128"/>
    <mergeCell ref="C3129:D3129"/>
    <mergeCell ref="C3130:D3130"/>
    <mergeCell ref="C3119:D3119"/>
    <mergeCell ref="C3120:D3120"/>
    <mergeCell ref="C3121:D3121"/>
    <mergeCell ref="C3122:D3122"/>
    <mergeCell ref="C3123:D3123"/>
    <mergeCell ref="C3124:D3124"/>
    <mergeCell ref="C3112:D3112"/>
    <mergeCell ref="C3113:D3113"/>
    <mergeCell ref="C3114:D3114"/>
    <mergeCell ref="C3115:D3115"/>
    <mergeCell ref="C3116:D3116"/>
    <mergeCell ref="C3117:D3117"/>
    <mergeCell ref="C3105:D3105"/>
    <mergeCell ref="C3106:D3106"/>
    <mergeCell ref="C3107:D3107"/>
    <mergeCell ref="C3108:D3108"/>
    <mergeCell ref="C3110:D3110"/>
    <mergeCell ref="C3111:D3111"/>
    <mergeCell ref="C3097:D3097"/>
    <mergeCell ref="C3098:D3098"/>
    <mergeCell ref="C3100:D3100"/>
    <mergeCell ref="C3101:D3101"/>
    <mergeCell ref="C3102:D3102"/>
    <mergeCell ref="C3103:D3103"/>
    <mergeCell ref="C3090:D3090"/>
    <mergeCell ref="C3091:D3091"/>
    <mergeCell ref="C3092:D3092"/>
    <mergeCell ref="C3093:D3093"/>
    <mergeCell ref="C3095:D3095"/>
    <mergeCell ref="C3096:D3096"/>
    <mergeCell ref="C3083:D3083"/>
    <mergeCell ref="C3084:D3084"/>
    <mergeCell ref="C3085:D3085"/>
    <mergeCell ref="C3087:D3087"/>
    <mergeCell ref="C3088:D3088"/>
    <mergeCell ref="C3089:D3089"/>
    <mergeCell ref="C3076:D3076"/>
    <mergeCell ref="C3077:D3077"/>
    <mergeCell ref="C3079:D3079"/>
    <mergeCell ref="C3080:D3080"/>
    <mergeCell ref="C3081:D3081"/>
    <mergeCell ref="C3082:D3082"/>
    <mergeCell ref="C3069:D3069"/>
    <mergeCell ref="C3071:D3071"/>
    <mergeCell ref="C3072:D3072"/>
    <mergeCell ref="C3073:D3073"/>
    <mergeCell ref="C3074:D3074"/>
    <mergeCell ref="C3075:D3075"/>
    <mergeCell ref="C3063:D3063"/>
    <mergeCell ref="C3064:D3064"/>
    <mergeCell ref="C3065:D3065"/>
    <mergeCell ref="C3066:D3066"/>
    <mergeCell ref="C3067:D3067"/>
    <mergeCell ref="C3068:D3068"/>
    <mergeCell ref="C3055:D3055"/>
    <mergeCell ref="C3056:D3056"/>
    <mergeCell ref="C3058:D3058"/>
    <mergeCell ref="C3059:D3059"/>
    <mergeCell ref="C3060:D3060"/>
    <mergeCell ref="C3061:D3061"/>
    <mergeCell ref="C3048:D3048"/>
    <mergeCell ref="C3049:D3049"/>
    <mergeCell ref="C3050:D3050"/>
    <mergeCell ref="C3051:D3051"/>
    <mergeCell ref="C3053:D3053"/>
    <mergeCell ref="C3054:D3054"/>
    <mergeCell ref="C3040:D3040"/>
    <mergeCell ref="C3041:D3041"/>
    <mergeCell ref="C3043:D3043"/>
    <mergeCell ref="C3044:D3044"/>
    <mergeCell ref="C3045:D3045"/>
    <mergeCell ref="C3046:D3046"/>
    <mergeCell ref="C3025:D3025"/>
    <mergeCell ref="C3026:D3026"/>
    <mergeCell ref="C3027:D3027"/>
    <mergeCell ref="C3028:D3028"/>
    <mergeCell ref="C3038:D3038"/>
    <mergeCell ref="C3039:D3039"/>
    <mergeCell ref="C3030:D3030"/>
    <mergeCell ref="C3031:D3031"/>
    <mergeCell ref="C3032:D3032"/>
    <mergeCell ref="C3033:D3033"/>
    <mergeCell ref="C3034:D3034"/>
    <mergeCell ref="C3035:D3035"/>
    <mergeCell ref="C3036:D3036"/>
    <mergeCell ref="C3018:D3018"/>
    <mergeCell ref="C3019:D3019"/>
    <mergeCell ref="C3021:D3021"/>
    <mergeCell ref="C3022:D3022"/>
    <mergeCell ref="C3023:D3023"/>
    <mergeCell ref="C3024:D3024"/>
    <mergeCell ref="C3011:D3011"/>
    <mergeCell ref="C3012:D3012"/>
    <mergeCell ref="C3014:D3014"/>
    <mergeCell ref="C3015:D3015"/>
    <mergeCell ref="C3016:D3016"/>
    <mergeCell ref="C3017:D3017"/>
    <mergeCell ref="C3004:D3004"/>
    <mergeCell ref="C3005:D3005"/>
    <mergeCell ref="C3007:D3007"/>
    <mergeCell ref="C3008:D3008"/>
    <mergeCell ref="C3009:D3009"/>
    <mergeCell ref="C3010:D3010"/>
    <mergeCell ref="C2997:D2997"/>
    <mergeCell ref="C2998:D2998"/>
    <mergeCell ref="C3000:D3000"/>
    <mergeCell ref="C3001:D3001"/>
    <mergeCell ref="C3002:D3002"/>
    <mergeCell ref="C3003:D3003"/>
    <mergeCell ref="C2990:D2990"/>
    <mergeCell ref="C2991:D2991"/>
    <mergeCell ref="C2993:D2993"/>
    <mergeCell ref="C2994:D2994"/>
    <mergeCell ref="C2995:D2995"/>
    <mergeCell ref="C2996:D2996"/>
    <mergeCell ref="C2983:D2983"/>
    <mergeCell ref="C2985:D2985"/>
    <mergeCell ref="C2986:D2986"/>
    <mergeCell ref="C2987:D2987"/>
    <mergeCell ref="C2988:D2988"/>
    <mergeCell ref="C2989:D2989"/>
    <mergeCell ref="C2977:D2977"/>
    <mergeCell ref="C2978:D2978"/>
    <mergeCell ref="C2979:D2979"/>
    <mergeCell ref="C2980:D2980"/>
    <mergeCell ref="C2981:D2981"/>
    <mergeCell ref="C2982:D2982"/>
    <mergeCell ref="C2970:D2970"/>
    <mergeCell ref="C2971:D2971"/>
    <mergeCell ref="C2972:D2972"/>
    <mergeCell ref="C2973:D2973"/>
    <mergeCell ref="C2974:D2974"/>
    <mergeCell ref="C2975:D2975"/>
    <mergeCell ref="C2963:D2963"/>
    <mergeCell ref="C2964:D2964"/>
    <mergeCell ref="C2965:D2965"/>
    <mergeCell ref="C2966:D2966"/>
    <mergeCell ref="C2967:D2967"/>
    <mergeCell ref="C2969:D2969"/>
    <mergeCell ref="C2956:D2956"/>
    <mergeCell ref="C2957:D2957"/>
    <mergeCell ref="C2958:D2958"/>
    <mergeCell ref="C2959:D2959"/>
    <mergeCell ref="C2960:D2960"/>
    <mergeCell ref="C2962:D2962"/>
    <mergeCell ref="C2949:D2949"/>
    <mergeCell ref="C2950:D2950"/>
    <mergeCell ref="C2951:D2951"/>
    <mergeCell ref="C2952:D2952"/>
    <mergeCell ref="C2953:D2953"/>
    <mergeCell ref="C2955:D2955"/>
    <mergeCell ref="C2941:D2941"/>
    <mergeCell ref="C2943:D2943"/>
    <mergeCell ref="C2944:D2944"/>
    <mergeCell ref="C2945:D2945"/>
    <mergeCell ref="C2946:D2946"/>
    <mergeCell ref="C2948:D2948"/>
    <mergeCell ref="C2934:D2934"/>
    <mergeCell ref="C2936:D2936"/>
    <mergeCell ref="C2937:D2937"/>
    <mergeCell ref="C2938:D2938"/>
    <mergeCell ref="C2939:D2939"/>
    <mergeCell ref="C2940:D2940"/>
    <mergeCell ref="C2928:D2928"/>
    <mergeCell ref="C2929:D2929"/>
    <mergeCell ref="C2930:D2930"/>
    <mergeCell ref="C2931:D2931"/>
    <mergeCell ref="C2932:D2932"/>
    <mergeCell ref="C2933:D2933"/>
    <mergeCell ref="C2921:D2921"/>
    <mergeCell ref="C2922:D2922"/>
    <mergeCell ref="C2923:D2923"/>
    <mergeCell ref="C2924:D2924"/>
    <mergeCell ref="C2925:D2925"/>
    <mergeCell ref="C2926:D2926"/>
    <mergeCell ref="C2914:D2914"/>
    <mergeCell ref="C2915:D2915"/>
    <mergeCell ref="C2916:D2916"/>
    <mergeCell ref="C2917:D2917"/>
    <mergeCell ref="C2918:D2918"/>
    <mergeCell ref="C2919:D2919"/>
    <mergeCell ref="C2906:D2906"/>
    <mergeCell ref="C2907:D2907"/>
    <mergeCell ref="C2909:D2909"/>
    <mergeCell ref="C2910:D2910"/>
    <mergeCell ref="C2911:D2911"/>
    <mergeCell ref="C2912:D2912"/>
    <mergeCell ref="C2899:D2899"/>
    <mergeCell ref="C2900:D2900"/>
    <mergeCell ref="C2902:D2902"/>
    <mergeCell ref="C2903:D2903"/>
    <mergeCell ref="C2904:D2904"/>
    <mergeCell ref="C2905:D2905"/>
    <mergeCell ref="C2892:D2892"/>
    <mergeCell ref="C2893:D2893"/>
    <mergeCell ref="C2894:D2894"/>
    <mergeCell ref="C2896:D2896"/>
    <mergeCell ref="C2897:D2897"/>
    <mergeCell ref="C2898:D2898"/>
    <mergeCell ref="C2885:D2885"/>
    <mergeCell ref="C2886:D2886"/>
    <mergeCell ref="C2888:D2888"/>
    <mergeCell ref="C2889:D2889"/>
    <mergeCell ref="C2890:D2890"/>
    <mergeCell ref="C2891:D2891"/>
    <mergeCell ref="C2877:D2877"/>
    <mergeCell ref="C2878:D2878"/>
    <mergeCell ref="C2879:D2879"/>
    <mergeCell ref="C2880:D2880"/>
    <mergeCell ref="C2882:D2882"/>
    <mergeCell ref="C2883:D2883"/>
    <mergeCell ref="C2870:D2870"/>
    <mergeCell ref="C2871:D2871"/>
    <mergeCell ref="C2872:D2872"/>
    <mergeCell ref="C2874:D2874"/>
    <mergeCell ref="C2875:D2875"/>
    <mergeCell ref="C2876:D2876"/>
    <mergeCell ref="C2862:D2862"/>
    <mergeCell ref="C2863:D2863"/>
    <mergeCell ref="C2865:D2865"/>
    <mergeCell ref="C2866:D2866"/>
    <mergeCell ref="C2868:D2868"/>
    <mergeCell ref="C2869:D2869"/>
    <mergeCell ref="C2853:D2853"/>
    <mergeCell ref="C2855:D2855"/>
    <mergeCell ref="C2856:D2856"/>
    <mergeCell ref="C2857:D2857"/>
    <mergeCell ref="C2859:D2859"/>
    <mergeCell ref="C2860:D2860"/>
    <mergeCell ref="C2845:D2845"/>
    <mergeCell ref="C2847:D2847"/>
    <mergeCell ref="C2848:D2848"/>
    <mergeCell ref="C2849:D2849"/>
    <mergeCell ref="C2851:D2851"/>
    <mergeCell ref="C2852:D2852"/>
    <mergeCell ref="C2838:D2838"/>
    <mergeCell ref="C2839:D2839"/>
    <mergeCell ref="C2841:D2841"/>
    <mergeCell ref="C2842:D2842"/>
    <mergeCell ref="C2843:D2843"/>
    <mergeCell ref="C2844:D2844"/>
    <mergeCell ref="C2830:D2830"/>
    <mergeCell ref="C2832:D2832"/>
    <mergeCell ref="C2833:D2833"/>
    <mergeCell ref="C2834:D2834"/>
    <mergeCell ref="C2836:D2836"/>
    <mergeCell ref="C2837:D2837"/>
    <mergeCell ref="C2823:D2823"/>
    <mergeCell ref="C2824:D2824"/>
    <mergeCell ref="C2825:D2825"/>
    <mergeCell ref="C2826:D2826"/>
    <mergeCell ref="C2827:D2827"/>
    <mergeCell ref="C2829:D2829"/>
    <mergeCell ref="C2816:D2816"/>
    <mergeCell ref="C2817:D2817"/>
    <mergeCell ref="C2818:D2818"/>
    <mergeCell ref="C2819:D2819"/>
    <mergeCell ref="C2820:D2820"/>
    <mergeCell ref="C2821:D2821"/>
    <mergeCell ref="C2810:D2810"/>
    <mergeCell ref="C2811:D2811"/>
    <mergeCell ref="C2812:D2812"/>
    <mergeCell ref="C2813:D2813"/>
    <mergeCell ref="C2814:D2814"/>
    <mergeCell ref="C2815:D2815"/>
    <mergeCell ref="C2802:D2802"/>
    <mergeCell ref="C2804:D2804"/>
    <mergeCell ref="C2805:D2805"/>
    <mergeCell ref="C2806:D2806"/>
    <mergeCell ref="C2807:D2807"/>
    <mergeCell ref="C2808:D2808"/>
    <mergeCell ref="C2796:D2796"/>
    <mergeCell ref="C2797:D2797"/>
    <mergeCell ref="C2798:D2798"/>
    <mergeCell ref="C2799:D2799"/>
    <mergeCell ref="C2800:D2800"/>
    <mergeCell ref="C2801:D2801"/>
    <mergeCell ref="C2789:D2789"/>
    <mergeCell ref="C2791:D2791"/>
    <mergeCell ref="C2792:D2792"/>
    <mergeCell ref="C2793:D2793"/>
    <mergeCell ref="C2794:D2794"/>
    <mergeCell ref="C2795:D2795"/>
    <mergeCell ref="C2781:D2781"/>
    <mergeCell ref="C2783:D2783"/>
    <mergeCell ref="C2784:D2784"/>
    <mergeCell ref="C2785:D2785"/>
    <mergeCell ref="C2787:D2787"/>
    <mergeCell ref="C2788:D2788"/>
    <mergeCell ref="C2772:D2772"/>
    <mergeCell ref="C2773:D2773"/>
    <mergeCell ref="C2775:D2775"/>
    <mergeCell ref="C2776:D2776"/>
    <mergeCell ref="C2777:D2777"/>
    <mergeCell ref="C2779:D2779"/>
    <mergeCell ref="C2765:D2765"/>
    <mergeCell ref="C2780:D2780"/>
    <mergeCell ref="C2766:D2766"/>
    <mergeCell ref="C2768:D2768"/>
    <mergeCell ref="C2769:D2769"/>
    <mergeCell ref="C2770:D2770"/>
    <mergeCell ref="C2757:D2757"/>
    <mergeCell ref="C2758:D2758"/>
    <mergeCell ref="C2759:D2759"/>
    <mergeCell ref="C2761:D2761"/>
    <mergeCell ref="C2762:D2762"/>
    <mergeCell ref="C2764:D2764"/>
    <mergeCell ref="C2750:D2750"/>
    <mergeCell ref="C2751:D2751"/>
    <mergeCell ref="C2752:D2752"/>
    <mergeCell ref="C2753:D2753"/>
    <mergeCell ref="C2754:D2754"/>
    <mergeCell ref="C2755:D2755"/>
    <mergeCell ref="C2744:D2744"/>
    <mergeCell ref="C2745:D2745"/>
    <mergeCell ref="C2746:D2746"/>
    <mergeCell ref="C2747:D2747"/>
    <mergeCell ref="C2748:D2748"/>
    <mergeCell ref="C2749:D2749"/>
    <mergeCell ref="C2738:D2738"/>
    <mergeCell ref="C2739:D2739"/>
    <mergeCell ref="C2740:D2740"/>
    <mergeCell ref="C2741:D2741"/>
    <mergeCell ref="C2742:D2742"/>
    <mergeCell ref="C2743:D2743"/>
    <mergeCell ref="C2727:D2727"/>
    <mergeCell ref="C2728:D2728"/>
    <mergeCell ref="C2729:D2729"/>
    <mergeCell ref="C2730:D2730"/>
    <mergeCell ref="C2732:D2732"/>
    <mergeCell ref="C2733:D2733"/>
    <mergeCell ref="C2721:D2721"/>
    <mergeCell ref="C2722:D2722"/>
    <mergeCell ref="C2723:D2723"/>
    <mergeCell ref="C2725:D2725"/>
    <mergeCell ref="C2726:D2726"/>
    <mergeCell ref="C2715:D2715"/>
    <mergeCell ref="C2716:D2716"/>
    <mergeCell ref="C2717:D2717"/>
    <mergeCell ref="C2724:D2724"/>
    <mergeCell ref="C2718:D2718"/>
    <mergeCell ref="C2719:D2719"/>
    <mergeCell ref="C2710:D2710"/>
    <mergeCell ref="C2711:D2711"/>
    <mergeCell ref="C2712:D2712"/>
    <mergeCell ref="C2714:D2714"/>
    <mergeCell ref="C2700:D2700"/>
    <mergeCell ref="C2702:D2702"/>
    <mergeCell ref="C2704:D2704"/>
    <mergeCell ref="C2705:D2705"/>
    <mergeCell ref="C2708:D2708"/>
    <mergeCell ref="C2692:D2692"/>
    <mergeCell ref="C2694:D2694"/>
    <mergeCell ref="C2695:D2695"/>
    <mergeCell ref="C2696:D2696"/>
    <mergeCell ref="C2697:D2697"/>
    <mergeCell ref="C2698:D2698"/>
    <mergeCell ref="C2701:D2701"/>
    <mergeCell ref="C2703:D2703"/>
    <mergeCell ref="C2706:D2706"/>
    <mergeCell ref="C2707:D2707"/>
    <mergeCell ref="C2686:D2686"/>
    <mergeCell ref="C2687:D2687"/>
    <mergeCell ref="C2688:D2688"/>
    <mergeCell ref="C2689:D2689"/>
    <mergeCell ref="C2690:D2690"/>
    <mergeCell ref="C2691:D2691"/>
    <mergeCell ref="C2679:D2679"/>
    <mergeCell ref="C2680:D2680"/>
    <mergeCell ref="C2681:D2681"/>
    <mergeCell ref="C2682:D2682"/>
    <mergeCell ref="C2683:D2683"/>
    <mergeCell ref="C2685:D2685"/>
    <mergeCell ref="C2673:D2673"/>
    <mergeCell ref="C2674:D2674"/>
    <mergeCell ref="C2675:D2675"/>
    <mergeCell ref="C2676:D2676"/>
    <mergeCell ref="C2677:D2677"/>
    <mergeCell ref="C2678:D2678"/>
    <mergeCell ref="C2671:D2671"/>
    <mergeCell ref="C2660:D2660"/>
    <mergeCell ref="C2661:D2661"/>
    <mergeCell ref="C2662:D2662"/>
    <mergeCell ref="C2663:D2663"/>
    <mergeCell ref="C2664:D2664"/>
    <mergeCell ref="C2665:D2665"/>
    <mergeCell ref="C2656:D2656"/>
    <mergeCell ref="C2657:D2657"/>
    <mergeCell ref="C2658:D2658"/>
    <mergeCell ref="C2659:D2659"/>
    <mergeCell ref="C2621:D2621"/>
    <mergeCell ref="C2622:D2622"/>
    <mergeCell ref="C2624:D2624"/>
    <mergeCell ref="C2625:D2625"/>
    <mergeCell ref="C2626:D2626"/>
    <mergeCell ref="C2627:D2627"/>
    <mergeCell ref="C2643:D2643"/>
    <mergeCell ref="C2644:D2644"/>
    <mergeCell ref="C2629:D2629"/>
    <mergeCell ref="C2630:D2630"/>
    <mergeCell ref="C2631:D2631"/>
    <mergeCell ref="C2632:D2632"/>
    <mergeCell ref="C2633:D2633"/>
    <mergeCell ref="C2634:D2634"/>
    <mergeCell ref="C2636:D2636"/>
    <mergeCell ref="C2637:D2637"/>
    <mergeCell ref="C2638:D2638"/>
    <mergeCell ref="C2639:D2639"/>
    <mergeCell ref="C2640:D2640"/>
    <mergeCell ref="C2642:D2642"/>
    <mergeCell ref="C2666:D2666"/>
    <mergeCell ref="C2667:D2667"/>
    <mergeCell ref="C2668:D2668"/>
    <mergeCell ref="C2669:D2669"/>
    <mergeCell ref="C2670:D2670"/>
    <mergeCell ref="C2614:D2614"/>
    <mergeCell ref="C2607:D2607"/>
    <mergeCell ref="C2609:D2609"/>
    <mergeCell ref="C2610:D2610"/>
    <mergeCell ref="C2611:D2611"/>
    <mergeCell ref="C2612:D2612"/>
    <mergeCell ref="C2613:D2613"/>
    <mergeCell ref="C2600:D2600"/>
    <mergeCell ref="C2601:D2601"/>
    <mergeCell ref="C2603:D2603"/>
    <mergeCell ref="C2604:D2604"/>
    <mergeCell ref="C2605:D2605"/>
    <mergeCell ref="C2606:D2606"/>
    <mergeCell ref="C2652:D2652"/>
    <mergeCell ref="C2653:D2653"/>
    <mergeCell ref="C2654:D2654"/>
    <mergeCell ref="C2596:D2596"/>
    <mergeCell ref="C2597:D2597"/>
    <mergeCell ref="C2598:D2598"/>
    <mergeCell ref="C2599:D2599"/>
    <mergeCell ref="C2645:D2645"/>
    <mergeCell ref="C2647:D2647"/>
    <mergeCell ref="C2648:D2648"/>
    <mergeCell ref="C2649:D2649"/>
    <mergeCell ref="C2650:D2650"/>
    <mergeCell ref="C2616:D2616"/>
    <mergeCell ref="C2617:D2617"/>
    <mergeCell ref="C2618:D2618"/>
    <mergeCell ref="C2619:D2619"/>
    <mergeCell ref="C2620:D2620"/>
    <mergeCell ref="C2586:D2586"/>
    <mergeCell ref="C2587:D2587"/>
    <mergeCell ref="C2589:D2589"/>
    <mergeCell ref="C2590:D2590"/>
    <mergeCell ref="C2591:D2591"/>
    <mergeCell ref="C2592:D2592"/>
    <mergeCell ref="C2583:D2583"/>
    <mergeCell ref="C2584:D2584"/>
    <mergeCell ref="C2585:D2585"/>
    <mergeCell ref="C2572:D2572"/>
    <mergeCell ref="C2573:D2573"/>
    <mergeCell ref="C2574:D2574"/>
    <mergeCell ref="C2575:D2575"/>
    <mergeCell ref="C2576:D2576"/>
    <mergeCell ref="C2578:D2578"/>
    <mergeCell ref="C2565:D2565"/>
    <mergeCell ref="C2566:D2566"/>
    <mergeCell ref="C2567:D2567"/>
    <mergeCell ref="C2568:D2568"/>
    <mergeCell ref="C2569:D2569"/>
    <mergeCell ref="C2570:D2570"/>
    <mergeCell ref="C2593:D2593"/>
    <mergeCell ref="C2594:D2594"/>
    <mergeCell ref="C2561:D2561"/>
    <mergeCell ref="C2562:D2562"/>
    <mergeCell ref="C2563:D2563"/>
    <mergeCell ref="C2550:D2550"/>
    <mergeCell ref="C2551:D2551"/>
    <mergeCell ref="C2553:D2553"/>
    <mergeCell ref="C2554:D2554"/>
    <mergeCell ref="C2555:D2555"/>
    <mergeCell ref="C2556:D2556"/>
    <mergeCell ref="C2544:D2544"/>
    <mergeCell ref="C2545:D2545"/>
    <mergeCell ref="C2547:D2547"/>
    <mergeCell ref="C2548:D2548"/>
    <mergeCell ref="C2549:D2549"/>
    <mergeCell ref="C2579:D2579"/>
    <mergeCell ref="C2580:D2580"/>
    <mergeCell ref="C2581:D2581"/>
    <mergeCell ref="C2528:D2528"/>
    <mergeCell ref="C2529:D2529"/>
    <mergeCell ref="C2530:D2530"/>
    <mergeCell ref="C2532:D2532"/>
    <mergeCell ref="C2533:D2533"/>
    <mergeCell ref="C2534:D2534"/>
    <mergeCell ref="C2525:D2525"/>
    <mergeCell ref="C2527:D2527"/>
    <mergeCell ref="C2513:D2513"/>
    <mergeCell ref="C2514:D2514"/>
    <mergeCell ref="C2515:D2515"/>
    <mergeCell ref="C2517:D2517"/>
    <mergeCell ref="C2518:D2518"/>
    <mergeCell ref="C2519:D2519"/>
    <mergeCell ref="C2557:D2557"/>
    <mergeCell ref="C2559:D2559"/>
    <mergeCell ref="C2560:D2560"/>
    <mergeCell ref="C2505:D2505"/>
    <mergeCell ref="C2512:D2512"/>
    <mergeCell ref="C2494:D2494"/>
    <mergeCell ref="C2495:D2495"/>
    <mergeCell ref="C2496:D2496"/>
    <mergeCell ref="C2497:D2497"/>
    <mergeCell ref="C2498:D2498"/>
    <mergeCell ref="C2499:D2499"/>
    <mergeCell ref="C2543:D2543"/>
    <mergeCell ref="C2507:D2507"/>
    <mergeCell ref="C2508:D2508"/>
    <mergeCell ref="C2509:D2509"/>
    <mergeCell ref="C2510:D2510"/>
    <mergeCell ref="C2480:D2480"/>
    <mergeCell ref="C2481:D2481"/>
    <mergeCell ref="C2483:D2483"/>
    <mergeCell ref="C2470:D2470"/>
    <mergeCell ref="C2471:D2471"/>
    <mergeCell ref="C2472:D2472"/>
    <mergeCell ref="C2473:D2473"/>
    <mergeCell ref="C2474:D2474"/>
    <mergeCell ref="C2475:D2475"/>
    <mergeCell ref="C2520:D2520"/>
    <mergeCell ref="C2522:D2522"/>
    <mergeCell ref="C2523:D2523"/>
    <mergeCell ref="C2524:D2524"/>
    <mergeCell ref="C2535:D2535"/>
    <mergeCell ref="C2537:D2537"/>
    <mergeCell ref="C2538:D2538"/>
    <mergeCell ref="C2539:D2539"/>
    <mergeCell ref="C2540:D2540"/>
    <mergeCell ref="C2542:D2542"/>
    <mergeCell ref="C2463:D2463"/>
    <mergeCell ref="C2465:D2465"/>
    <mergeCell ref="C2466:D2466"/>
    <mergeCell ref="C2467:D2467"/>
    <mergeCell ref="C2500:D2500"/>
    <mergeCell ref="C2502:D2502"/>
    <mergeCell ref="C2503:D2503"/>
    <mergeCell ref="C2504:D2504"/>
    <mergeCell ref="C2460:D2460"/>
    <mergeCell ref="C2461:D2461"/>
    <mergeCell ref="C2468:D2468"/>
    <mergeCell ref="C2462:D2462"/>
    <mergeCell ref="C2469:D2469"/>
    <mergeCell ref="C2456:D2456"/>
    <mergeCell ref="C2457:D2457"/>
    <mergeCell ref="C2459:D2459"/>
    <mergeCell ref="C2450:D2450"/>
    <mergeCell ref="C2451:D2451"/>
    <mergeCell ref="C2452:D2452"/>
    <mergeCell ref="C2453:D2453"/>
    <mergeCell ref="C2454:D2454"/>
    <mergeCell ref="C2455:D2455"/>
    <mergeCell ref="C2476:D2476"/>
    <mergeCell ref="C2478:D2478"/>
    <mergeCell ref="C2479:D2479"/>
    <mergeCell ref="C2484:D2484"/>
    <mergeCell ref="C2485:D2485"/>
    <mergeCell ref="C2486:D2486"/>
    <mergeCell ref="C2488:D2488"/>
    <mergeCell ref="C2493:D2493"/>
    <mergeCell ref="C2444:D2444"/>
    <mergeCell ref="C2445:D2445"/>
    <mergeCell ref="C2446:D2446"/>
    <mergeCell ref="C2447:D2447"/>
    <mergeCell ref="C2448:D2448"/>
    <mergeCell ref="C2449:D2449"/>
    <mergeCell ref="C2437:D2437"/>
    <mergeCell ref="C2439:D2439"/>
    <mergeCell ref="C2440:D2440"/>
    <mergeCell ref="C2441:D2441"/>
    <mergeCell ref="C2442:D2442"/>
    <mergeCell ref="C2443:D2443"/>
    <mergeCell ref="C2430:D2430"/>
    <mergeCell ref="C2431:D2431"/>
    <mergeCell ref="C2433:D2433"/>
    <mergeCell ref="C2434:D2434"/>
    <mergeCell ref="C2436:D2436"/>
    <mergeCell ref="C2438:D2438"/>
    <mergeCell ref="C2422:D2422"/>
    <mergeCell ref="C2423:D2423"/>
    <mergeCell ref="C2425:D2425"/>
    <mergeCell ref="C2426:D2426"/>
    <mergeCell ref="C2427:D2427"/>
    <mergeCell ref="C2428:D2428"/>
    <mergeCell ref="C2415:D2415"/>
    <mergeCell ref="C2417:D2417"/>
    <mergeCell ref="C2418:D2418"/>
    <mergeCell ref="C2419:D2419"/>
    <mergeCell ref="C2420:D2420"/>
    <mergeCell ref="C2421:D2421"/>
    <mergeCell ref="C2409:D2409"/>
    <mergeCell ref="C2410:D2410"/>
    <mergeCell ref="C2411:D2411"/>
    <mergeCell ref="C2413:D2413"/>
    <mergeCell ref="C2414:D2414"/>
    <mergeCell ref="C2403:D2403"/>
    <mergeCell ref="C2404:D2404"/>
    <mergeCell ref="C2405:D2405"/>
    <mergeCell ref="C2406:D2406"/>
    <mergeCell ref="C2407:D2407"/>
    <mergeCell ref="C2408:D2408"/>
    <mergeCell ref="C2394:D2394"/>
    <mergeCell ref="C2396:D2396"/>
    <mergeCell ref="C2397:D2397"/>
    <mergeCell ref="C2398:D2398"/>
    <mergeCell ref="C2400:D2400"/>
    <mergeCell ref="C2401:D2401"/>
    <mergeCell ref="C2387:D2387"/>
    <mergeCell ref="C2388:D2388"/>
    <mergeCell ref="C2389:D2389"/>
    <mergeCell ref="C2390:D2390"/>
    <mergeCell ref="C2392:D2392"/>
    <mergeCell ref="C2393:D2393"/>
    <mergeCell ref="C2402:D2402"/>
    <mergeCell ref="C2380:D2380"/>
    <mergeCell ref="C2381:D2381"/>
    <mergeCell ref="C2382:D2382"/>
    <mergeCell ref="C2383:D2383"/>
    <mergeCell ref="C2384:D2384"/>
    <mergeCell ref="C2385:D2385"/>
    <mergeCell ref="C2374:D2374"/>
    <mergeCell ref="C2375:D2375"/>
    <mergeCell ref="C2376:D2376"/>
    <mergeCell ref="C2377:D2377"/>
    <mergeCell ref="C2378:D2378"/>
    <mergeCell ref="C2379:D2379"/>
    <mergeCell ref="C2368:D2368"/>
    <mergeCell ref="C2369:D2369"/>
    <mergeCell ref="C2370:D2370"/>
    <mergeCell ref="C2371:D2371"/>
    <mergeCell ref="C2372:D2372"/>
    <mergeCell ref="C2373:D2373"/>
    <mergeCell ref="C2358:D2358"/>
    <mergeCell ref="C2359:D2359"/>
    <mergeCell ref="C2360:D2360"/>
    <mergeCell ref="C2361:D2361"/>
    <mergeCell ref="C2366:D2366"/>
    <mergeCell ref="C2367:D2367"/>
    <mergeCell ref="C2351:D2351"/>
    <mergeCell ref="C2352:D2352"/>
    <mergeCell ref="C2353:D2353"/>
    <mergeCell ref="C2354:D2354"/>
    <mergeCell ref="C2355:D2355"/>
    <mergeCell ref="C2357:D2357"/>
    <mergeCell ref="C2343:D2343"/>
    <mergeCell ref="C2344:D2344"/>
    <mergeCell ref="C2345:D2345"/>
    <mergeCell ref="C2347:D2347"/>
    <mergeCell ref="C2348:D2348"/>
    <mergeCell ref="C2349:D2349"/>
    <mergeCell ref="C2335:D2335"/>
    <mergeCell ref="C2336:D2336"/>
    <mergeCell ref="C2338:D2338"/>
    <mergeCell ref="C2339:D2339"/>
    <mergeCell ref="C2340:D2340"/>
    <mergeCell ref="C2342:D2342"/>
    <mergeCell ref="C2327:D2327"/>
    <mergeCell ref="C2328:D2328"/>
    <mergeCell ref="C2330:D2330"/>
    <mergeCell ref="C2331:D2331"/>
    <mergeCell ref="C2332:D2332"/>
    <mergeCell ref="C2334:D2334"/>
    <mergeCell ref="C2320:D2320"/>
    <mergeCell ref="C2321:D2321"/>
    <mergeCell ref="C2322:D2322"/>
    <mergeCell ref="C2324:D2324"/>
    <mergeCell ref="C2325:D2325"/>
    <mergeCell ref="C2326:D2326"/>
    <mergeCell ref="C2313:D2313"/>
    <mergeCell ref="C2314:D2314"/>
    <mergeCell ref="C2315:D2315"/>
    <mergeCell ref="C2316:D2316"/>
    <mergeCell ref="C2317:D2317"/>
    <mergeCell ref="C2318:D2318"/>
    <mergeCell ref="C2305:D2305"/>
    <mergeCell ref="C2306:D2306"/>
    <mergeCell ref="C2307:D2307"/>
    <mergeCell ref="C2309:D2309"/>
    <mergeCell ref="C2310:D2310"/>
    <mergeCell ref="C2311:D2311"/>
    <mergeCell ref="C2298:D2298"/>
    <mergeCell ref="C2299:D2299"/>
    <mergeCell ref="C2300:D2300"/>
    <mergeCell ref="C2302:D2302"/>
    <mergeCell ref="C2303:D2303"/>
    <mergeCell ref="C2304:D2304"/>
    <mergeCell ref="C2291:D2291"/>
    <mergeCell ref="C2292:D2292"/>
    <mergeCell ref="C2293:D2293"/>
    <mergeCell ref="C2294:D2294"/>
    <mergeCell ref="C2295:D2295"/>
    <mergeCell ref="C2296:D2296"/>
    <mergeCell ref="C2282:D2282"/>
    <mergeCell ref="C2284:D2284"/>
    <mergeCell ref="C2285:D2285"/>
    <mergeCell ref="C2286:D2286"/>
    <mergeCell ref="C2288:D2288"/>
    <mergeCell ref="C2289:D2289"/>
    <mergeCell ref="C2274:D2274"/>
    <mergeCell ref="C2276:D2276"/>
    <mergeCell ref="C2277:D2277"/>
    <mergeCell ref="C2278:D2278"/>
    <mergeCell ref="C2280:D2280"/>
    <mergeCell ref="C2281:D2281"/>
    <mergeCell ref="C2267:D2267"/>
    <mergeCell ref="C2268:D2268"/>
    <mergeCell ref="C2269:D2269"/>
    <mergeCell ref="C2270:D2270"/>
    <mergeCell ref="C2272:D2272"/>
    <mergeCell ref="C2273:D2273"/>
    <mergeCell ref="C2260:D2260"/>
    <mergeCell ref="C2261:D2261"/>
    <mergeCell ref="C2262:D2262"/>
    <mergeCell ref="C2263:D2263"/>
    <mergeCell ref="C2264:D2264"/>
    <mergeCell ref="C2265:D2265"/>
    <mergeCell ref="C2253:D2253"/>
    <mergeCell ref="C2255:D2255"/>
    <mergeCell ref="C2256:D2256"/>
    <mergeCell ref="C2257:D2257"/>
    <mergeCell ref="C2258:D2258"/>
    <mergeCell ref="C2259:D2259"/>
    <mergeCell ref="C2245:D2245"/>
    <mergeCell ref="C2246:D2246"/>
    <mergeCell ref="C2248:D2248"/>
    <mergeCell ref="C2249:D2249"/>
    <mergeCell ref="C2251:D2251"/>
    <mergeCell ref="C2252:D2252"/>
    <mergeCell ref="C2236:D2236"/>
    <mergeCell ref="C2237:D2237"/>
    <mergeCell ref="C2239:D2239"/>
    <mergeCell ref="C2240:D2240"/>
    <mergeCell ref="C2242:D2242"/>
    <mergeCell ref="C2243:D2243"/>
    <mergeCell ref="C2225:D2225"/>
    <mergeCell ref="C2226:D2226"/>
    <mergeCell ref="C2227:D2227"/>
    <mergeCell ref="C2229:D2229"/>
    <mergeCell ref="C2230:D2230"/>
    <mergeCell ref="C2235:D2235"/>
    <mergeCell ref="C2218:D2218"/>
    <mergeCell ref="C2219:D2219"/>
    <mergeCell ref="C2221:D2221"/>
    <mergeCell ref="C2222:D2222"/>
    <mergeCell ref="C2223:D2223"/>
    <mergeCell ref="C2224:D2224"/>
    <mergeCell ref="C2210:D2210"/>
    <mergeCell ref="C2211:D2211"/>
    <mergeCell ref="C2213:D2213"/>
    <mergeCell ref="C2214:D2214"/>
    <mergeCell ref="C2216:D2216"/>
    <mergeCell ref="C2217:D2217"/>
    <mergeCell ref="C2203:D2203"/>
    <mergeCell ref="C2205:D2205"/>
    <mergeCell ref="C2206:D2206"/>
    <mergeCell ref="C2207:D2207"/>
    <mergeCell ref="C2208:D2208"/>
    <mergeCell ref="C2209:D2209"/>
    <mergeCell ref="C2197:D2197"/>
    <mergeCell ref="C2198:D2198"/>
    <mergeCell ref="C2199:D2199"/>
    <mergeCell ref="C2200:D2200"/>
    <mergeCell ref="C2201:D2201"/>
    <mergeCell ref="C2202:D2202"/>
    <mergeCell ref="C2190:D2190"/>
    <mergeCell ref="C2191:D2191"/>
    <mergeCell ref="C2192:D2192"/>
    <mergeCell ref="C2193:D2193"/>
    <mergeCell ref="C2194:D2194"/>
    <mergeCell ref="C2196:D2196"/>
    <mergeCell ref="C2182:D2182"/>
    <mergeCell ref="C2184:D2184"/>
    <mergeCell ref="C2185:D2185"/>
    <mergeCell ref="C2186:D2186"/>
    <mergeCell ref="C2187:D2187"/>
    <mergeCell ref="C2189:D2189"/>
    <mergeCell ref="C2174:D2174"/>
    <mergeCell ref="C2175:D2175"/>
    <mergeCell ref="C2176:D2176"/>
    <mergeCell ref="C2178:D2178"/>
    <mergeCell ref="C2180:D2180"/>
    <mergeCell ref="C2181:D2181"/>
    <mergeCell ref="C2167:D2167"/>
    <mergeCell ref="C2168:D2168"/>
    <mergeCell ref="C2169:D2169"/>
    <mergeCell ref="C2170:D2170"/>
    <mergeCell ref="C2172:D2172"/>
    <mergeCell ref="C2173:D2173"/>
    <mergeCell ref="C2161:D2161"/>
    <mergeCell ref="C2162:D2162"/>
    <mergeCell ref="C2163:D2163"/>
    <mergeCell ref="C2164:D2164"/>
    <mergeCell ref="C2165:D2165"/>
    <mergeCell ref="C2166:D2166"/>
    <mergeCell ref="C2155:D2155"/>
    <mergeCell ref="C2156:D2156"/>
    <mergeCell ref="C2157:D2157"/>
    <mergeCell ref="C2158:D2158"/>
    <mergeCell ref="C2159:D2159"/>
    <mergeCell ref="C2160:D2160"/>
    <mergeCell ref="C2148:D2148"/>
    <mergeCell ref="C2149:D2149"/>
    <mergeCell ref="C2151:D2151"/>
    <mergeCell ref="C2152:D2152"/>
    <mergeCell ref="C2153:D2153"/>
    <mergeCell ref="C2154:D2154"/>
    <mergeCell ref="C2141:D2141"/>
    <mergeCell ref="C2142:D2142"/>
    <mergeCell ref="C2143:D2143"/>
    <mergeCell ref="C2144:D2144"/>
    <mergeCell ref="C2146:D2146"/>
    <mergeCell ref="C2147:D2147"/>
    <mergeCell ref="C2135:D2135"/>
    <mergeCell ref="C2136:D2136"/>
    <mergeCell ref="C2137:D2137"/>
    <mergeCell ref="C2138:D2138"/>
    <mergeCell ref="C2139:D2139"/>
    <mergeCell ref="C2140:D2140"/>
    <mergeCell ref="C2118:D2118"/>
    <mergeCell ref="C2122:D2122"/>
    <mergeCell ref="C2123:D2123"/>
    <mergeCell ref="C2125:D2125"/>
    <mergeCell ref="C2126:D2126"/>
    <mergeCell ref="C2131:D2131"/>
    <mergeCell ref="C2105:D2105"/>
    <mergeCell ref="C2106:D2106"/>
    <mergeCell ref="C2108:D2108"/>
    <mergeCell ref="C2110:D2110"/>
    <mergeCell ref="C2112:D2112"/>
    <mergeCell ref="C2113:D2113"/>
    <mergeCell ref="C2096:D2096"/>
    <mergeCell ref="C2097:D2097"/>
    <mergeCell ref="C2099:D2099"/>
    <mergeCell ref="C2100:D2100"/>
    <mergeCell ref="C2102:D2102"/>
    <mergeCell ref="C2103:D2103"/>
    <mergeCell ref="C2090:D2090"/>
    <mergeCell ref="C2091:D2091"/>
    <mergeCell ref="C2092:D2092"/>
    <mergeCell ref="C2093:D2093"/>
    <mergeCell ref="C2094:D2094"/>
    <mergeCell ref="C2095:D2095"/>
    <mergeCell ref="C2083:D2083"/>
    <mergeCell ref="C2084:D2084"/>
    <mergeCell ref="C2085:D2085"/>
    <mergeCell ref="C2086:D2086"/>
    <mergeCell ref="C2087:D2087"/>
    <mergeCell ref="C2088:D2088"/>
    <mergeCell ref="C2065:D2065"/>
    <mergeCell ref="C2082:D2082"/>
    <mergeCell ref="C2054:D2054"/>
    <mergeCell ref="C2055:D2055"/>
    <mergeCell ref="C2056:D2056"/>
    <mergeCell ref="C2057:D2057"/>
    <mergeCell ref="C2059:D2059"/>
    <mergeCell ref="C2060:D2060"/>
    <mergeCell ref="C2047:D2047"/>
    <mergeCell ref="C2048:D2048"/>
    <mergeCell ref="C2049:D2049"/>
    <mergeCell ref="C2050:D2050"/>
    <mergeCell ref="C2052:D2052"/>
    <mergeCell ref="C2053:D2053"/>
    <mergeCell ref="C2077:D2077"/>
    <mergeCell ref="C2078:D2078"/>
    <mergeCell ref="C2079:D2079"/>
    <mergeCell ref="C2080:D2080"/>
    <mergeCell ref="C2067:D2067"/>
    <mergeCell ref="C2068:D2068"/>
    <mergeCell ref="C2071:D2071"/>
    <mergeCell ref="C2072:D2072"/>
    <mergeCell ref="C2073:D2073"/>
    <mergeCell ref="C2074:D2074"/>
    <mergeCell ref="C2075:D2075"/>
    <mergeCell ref="C2042:D2042"/>
    <mergeCell ref="C2043:D2043"/>
    <mergeCell ref="C2044:D2044"/>
    <mergeCell ref="C2045:D2045"/>
    <mergeCell ref="C2038:D2038"/>
    <mergeCell ref="C2039:D2039"/>
    <mergeCell ref="C2040:D2040"/>
    <mergeCell ref="C2032:D2032"/>
    <mergeCell ref="C2033:D2033"/>
    <mergeCell ref="C2034:D2034"/>
    <mergeCell ref="C2035:D2035"/>
    <mergeCell ref="C2036:D2036"/>
    <mergeCell ref="C2037:D2037"/>
    <mergeCell ref="C2061:D2061"/>
    <mergeCell ref="C2062:D2062"/>
    <mergeCell ref="C2063:D2063"/>
    <mergeCell ref="C2064:D2064"/>
    <mergeCell ref="C2020:D2020"/>
    <mergeCell ref="C2021:D2021"/>
    <mergeCell ref="C2022:D2022"/>
    <mergeCell ref="C2023:D2023"/>
    <mergeCell ref="C2024:D2024"/>
    <mergeCell ref="C2031:D2031"/>
    <mergeCell ref="C2013:D2013"/>
    <mergeCell ref="C2014:D2014"/>
    <mergeCell ref="C2015:D2015"/>
    <mergeCell ref="C2016:D2016"/>
    <mergeCell ref="C2018:D2018"/>
    <mergeCell ref="C2019:D2019"/>
    <mergeCell ref="C2005:D2005"/>
    <mergeCell ref="C2006:D2006"/>
    <mergeCell ref="C2008:D2008"/>
    <mergeCell ref="C2009:D2009"/>
    <mergeCell ref="C2010:D2010"/>
    <mergeCell ref="C2011:D2011"/>
    <mergeCell ref="C2026:D2026"/>
    <mergeCell ref="C2027:D2027"/>
    <mergeCell ref="C2028:D2028"/>
    <mergeCell ref="C2029:D2029"/>
    <mergeCell ref="C1996:D1996"/>
    <mergeCell ref="C1998:D1998"/>
    <mergeCell ref="C1999:D1999"/>
    <mergeCell ref="C2001:D2001"/>
    <mergeCell ref="C2002:D2002"/>
    <mergeCell ref="C2004:D2004"/>
    <mergeCell ref="C1990:D1990"/>
    <mergeCell ref="C1991:D1991"/>
    <mergeCell ref="C1992:D1992"/>
    <mergeCell ref="C1993:D1993"/>
    <mergeCell ref="C1994:D1994"/>
    <mergeCell ref="C1995:D1995"/>
    <mergeCell ref="C1984:D1984"/>
    <mergeCell ref="C1985:D1985"/>
    <mergeCell ref="C1986:D1986"/>
    <mergeCell ref="C1987:D1987"/>
    <mergeCell ref="C1988:D1988"/>
    <mergeCell ref="C1989:D1989"/>
    <mergeCell ref="C1977:D1977"/>
    <mergeCell ref="C1978:D1978"/>
    <mergeCell ref="C1979:D1979"/>
    <mergeCell ref="C1980:D1980"/>
    <mergeCell ref="C1982:D1982"/>
    <mergeCell ref="C1983:D1983"/>
    <mergeCell ref="C1962:D1962"/>
    <mergeCell ref="C1963:D1963"/>
    <mergeCell ref="C1964:D1964"/>
    <mergeCell ref="C1965:D1965"/>
    <mergeCell ref="C1966:D1966"/>
    <mergeCell ref="C1976:D1976"/>
    <mergeCell ref="C1956:D1956"/>
    <mergeCell ref="C1957:D1957"/>
    <mergeCell ref="C1958:D1958"/>
    <mergeCell ref="C1959:D1959"/>
    <mergeCell ref="C1960:D1960"/>
    <mergeCell ref="C1961:D1961"/>
    <mergeCell ref="C1972:D1972"/>
    <mergeCell ref="C1973:D1973"/>
    <mergeCell ref="C1974:D1974"/>
    <mergeCell ref="C1942:D1942"/>
    <mergeCell ref="C1943:D1943"/>
    <mergeCell ref="C1952:D1952"/>
    <mergeCell ref="C1953:D1953"/>
    <mergeCell ref="C1954:D1954"/>
    <mergeCell ref="C1955:D1955"/>
    <mergeCell ref="C1935:D1935"/>
    <mergeCell ref="C1936:D1936"/>
    <mergeCell ref="C1937:D1937"/>
    <mergeCell ref="C1938:D1938"/>
    <mergeCell ref="C1939:D1939"/>
    <mergeCell ref="C1940:D1940"/>
    <mergeCell ref="C1928:D1928"/>
    <mergeCell ref="C1929:D1929"/>
    <mergeCell ref="C1931:D1931"/>
    <mergeCell ref="C1932:D1932"/>
    <mergeCell ref="C1933:D1933"/>
    <mergeCell ref="C1934:D1934"/>
    <mergeCell ref="C1922:D1922"/>
    <mergeCell ref="C1923:D1923"/>
    <mergeCell ref="C1924:D1924"/>
    <mergeCell ref="C1925:D1925"/>
    <mergeCell ref="C1926:D1926"/>
    <mergeCell ref="C1927:D1927"/>
    <mergeCell ref="C1915:D1915"/>
    <mergeCell ref="C1916:D1916"/>
    <mergeCell ref="C1917:D1917"/>
    <mergeCell ref="C1918:D1918"/>
    <mergeCell ref="C1920:D1920"/>
    <mergeCell ref="C1921:D1921"/>
    <mergeCell ref="C1909:D1909"/>
    <mergeCell ref="C1910:D1910"/>
    <mergeCell ref="C1911:D1911"/>
    <mergeCell ref="C1912:D1912"/>
    <mergeCell ref="C1913:D1913"/>
    <mergeCell ref="C1914:D1914"/>
    <mergeCell ref="C1895:D1895"/>
    <mergeCell ref="C1896:D1896"/>
    <mergeCell ref="C1897:D1897"/>
    <mergeCell ref="C1901:D1901"/>
    <mergeCell ref="C1903:D1903"/>
    <mergeCell ref="C1904:D1904"/>
    <mergeCell ref="C1888:D1888"/>
    <mergeCell ref="C1889:D1889"/>
    <mergeCell ref="C1890:D1890"/>
    <mergeCell ref="C1891:D1891"/>
    <mergeCell ref="C1892:D1892"/>
    <mergeCell ref="C1894:D1894"/>
    <mergeCell ref="C1882:D1882"/>
    <mergeCell ref="C1883:D1883"/>
    <mergeCell ref="C1884:D1884"/>
    <mergeCell ref="C1885:D1885"/>
    <mergeCell ref="C1886:D1886"/>
    <mergeCell ref="C1887:D1887"/>
    <mergeCell ref="C1876:D1876"/>
    <mergeCell ref="C1877:D1877"/>
    <mergeCell ref="C1878:D1878"/>
    <mergeCell ref="C1879:D1879"/>
    <mergeCell ref="C1880:D1880"/>
    <mergeCell ref="C1881:D1881"/>
    <mergeCell ref="C1869:D1869"/>
    <mergeCell ref="C1870:D1870"/>
    <mergeCell ref="C1871:D1871"/>
    <mergeCell ref="C1872:D1872"/>
    <mergeCell ref="C1873:D1873"/>
    <mergeCell ref="C1875:D1875"/>
    <mergeCell ref="C1862:D1862"/>
    <mergeCell ref="C1863:D1863"/>
    <mergeCell ref="C1864:D1864"/>
    <mergeCell ref="C1865:D1865"/>
    <mergeCell ref="C1866:D1866"/>
    <mergeCell ref="C1868:D1868"/>
    <mergeCell ref="C1856:D1856"/>
    <mergeCell ref="C1857:D1857"/>
    <mergeCell ref="C1858:D1858"/>
    <mergeCell ref="C1859:D1859"/>
    <mergeCell ref="C1860:D1860"/>
    <mergeCell ref="C1861:D1861"/>
    <mergeCell ref="C1850:D1850"/>
    <mergeCell ref="C1851:D1851"/>
    <mergeCell ref="C1852:D1852"/>
    <mergeCell ref="C1853:D1853"/>
    <mergeCell ref="C1854:D1854"/>
    <mergeCell ref="C1855:D1855"/>
    <mergeCell ref="C1843:D1843"/>
    <mergeCell ref="C1844:D1844"/>
    <mergeCell ref="C1845:D1845"/>
    <mergeCell ref="C1847:D1847"/>
    <mergeCell ref="C1848:D1848"/>
    <mergeCell ref="C1849:D1849"/>
    <mergeCell ref="C1837:D1837"/>
    <mergeCell ref="C1838:D1838"/>
    <mergeCell ref="C1839:D1839"/>
    <mergeCell ref="C1840:D1840"/>
    <mergeCell ref="C1841:D1841"/>
    <mergeCell ref="C1842:D1842"/>
    <mergeCell ref="C1830:D1830"/>
    <mergeCell ref="C1831:D1831"/>
    <mergeCell ref="C1833:D1833"/>
    <mergeCell ref="C1834:D1834"/>
    <mergeCell ref="C1835:D1835"/>
    <mergeCell ref="C1836:D1836"/>
    <mergeCell ref="C1823:D1823"/>
    <mergeCell ref="C1824:D1824"/>
    <mergeCell ref="C1826:D1826"/>
    <mergeCell ref="C1827:D1827"/>
    <mergeCell ref="C1828:D1828"/>
    <mergeCell ref="C1829:D1829"/>
    <mergeCell ref="C1816:D1816"/>
    <mergeCell ref="C1818:D1818"/>
    <mergeCell ref="C1819:D1819"/>
    <mergeCell ref="C1820:D1820"/>
    <mergeCell ref="C1821:D1821"/>
    <mergeCell ref="C1822:D1822"/>
    <mergeCell ref="C1809:D1809"/>
    <mergeCell ref="C1811:D1811"/>
    <mergeCell ref="C1812:D1812"/>
    <mergeCell ref="C1813:D1813"/>
    <mergeCell ref="C1814:D1814"/>
    <mergeCell ref="C1815:D1815"/>
    <mergeCell ref="C1802:D1802"/>
    <mergeCell ref="C1804:D1804"/>
    <mergeCell ref="C1805:D1805"/>
    <mergeCell ref="C1806:D1806"/>
    <mergeCell ref="C1807:D1807"/>
    <mergeCell ref="C1808:D1808"/>
    <mergeCell ref="C1797:D1797"/>
    <mergeCell ref="C1798:D1798"/>
    <mergeCell ref="C1799:D1799"/>
    <mergeCell ref="C1800:D1800"/>
    <mergeCell ref="C1801:D1801"/>
    <mergeCell ref="C1745:D1745"/>
    <mergeCell ref="C1746:D1746"/>
    <mergeCell ref="C1747:D1747"/>
    <mergeCell ref="C1749:D1749"/>
    <mergeCell ref="C1750:D1750"/>
    <mergeCell ref="C1752:D1752"/>
    <mergeCell ref="C1738:D1738"/>
    <mergeCell ref="C1739:D1739"/>
    <mergeCell ref="C1740:D1740"/>
    <mergeCell ref="C1741:D1741"/>
    <mergeCell ref="C1742:D1742"/>
    <mergeCell ref="C1743:D1743"/>
    <mergeCell ref="C1755:D1755"/>
    <mergeCell ref="C1756:D1756"/>
    <mergeCell ref="C1757:D1757"/>
    <mergeCell ref="C1758:D1758"/>
    <mergeCell ref="C1759:D1759"/>
    <mergeCell ref="C1760:D1760"/>
    <mergeCell ref="C1761:D1761"/>
    <mergeCell ref="C1762:D1762"/>
    <mergeCell ref="C1763:D1763"/>
    <mergeCell ref="C1764:D1764"/>
    <mergeCell ref="C1765:D1765"/>
    <mergeCell ref="C1766:D1766"/>
    <mergeCell ref="C1767:D1767"/>
    <mergeCell ref="C1768:D1768"/>
    <mergeCell ref="C1769:D1769"/>
    <mergeCell ref="C1734:D1734"/>
    <mergeCell ref="C1735:D1735"/>
    <mergeCell ref="C1736:D1736"/>
    <mergeCell ref="C1737:D1737"/>
    <mergeCell ref="C1725:D1725"/>
    <mergeCell ref="C1727:D1727"/>
    <mergeCell ref="C1728:D1728"/>
    <mergeCell ref="C1729:D1729"/>
    <mergeCell ref="C1730:D1730"/>
    <mergeCell ref="C1731:D1731"/>
    <mergeCell ref="C1718:D1718"/>
    <mergeCell ref="C1719:D1719"/>
    <mergeCell ref="C1720:D1720"/>
    <mergeCell ref="C1721:D1721"/>
    <mergeCell ref="C1722:D1722"/>
    <mergeCell ref="C1724:D1724"/>
    <mergeCell ref="C1753:D1753"/>
    <mergeCell ref="C1708:D1708"/>
    <mergeCell ref="C1715:D1715"/>
    <mergeCell ref="C1716:D1716"/>
    <mergeCell ref="C1717:D1717"/>
    <mergeCell ref="C1703:D1703"/>
    <mergeCell ref="C1704:D1704"/>
    <mergeCell ref="C1705:D1705"/>
    <mergeCell ref="C1706:D1706"/>
    <mergeCell ref="C1696:D1696"/>
    <mergeCell ref="C1697:D1697"/>
    <mergeCell ref="C1699:D1699"/>
    <mergeCell ref="C1700:D1700"/>
    <mergeCell ref="C1701:D1701"/>
    <mergeCell ref="C1702:D1702"/>
    <mergeCell ref="C1732:D1732"/>
    <mergeCell ref="C1733:D1733"/>
    <mergeCell ref="C1690:D1690"/>
    <mergeCell ref="C1691:D1691"/>
    <mergeCell ref="C1692:D1692"/>
    <mergeCell ref="C1693:D1693"/>
    <mergeCell ref="C1694:D1694"/>
    <mergeCell ref="C1695:D1695"/>
    <mergeCell ref="C1684:D1684"/>
    <mergeCell ref="C1685:D1685"/>
    <mergeCell ref="C1686:D1686"/>
    <mergeCell ref="C1687:D1687"/>
    <mergeCell ref="C1688:D1688"/>
    <mergeCell ref="C1689:D1689"/>
    <mergeCell ref="C1677:D1677"/>
    <mergeCell ref="C1678:D1678"/>
    <mergeCell ref="C1680:D1680"/>
    <mergeCell ref="C1681:D1681"/>
    <mergeCell ref="C1682:D1682"/>
    <mergeCell ref="C1683:D1683"/>
    <mergeCell ref="C1671:D1671"/>
    <mergeCell ref="C1672:D1672"/>
    <mergeCell ref="C1673:D1673"/>
    <mergeCell ref="C1674:D1674"/>
    <mergeCell ref="C1675:D1675"/>
    <mergeCell ref="C1676:D1676"/>
    <mergeCell ref="C1662:D1662"/>
    <mergeCell ref="C1666:D1666"/>
    <mergeCell ref="C1667:D1667"/>
    <mergeCell ref="C1668:D1668"/>
    <mergeCell ref="C1669:D1669"/>
    <mergeCell ref="C1670:D1670"/>
    <mergeCell ref="C1651:D1651"/>
    <mergeCell ref="C1653:D1653"/>
    <mergeCell ref="C1655:D1655"/>
    <mergeCell ref="C1656:D1656"/>
    <mergeCell ref="C1658:D1658"/>
    <mergeCell ref="C1660:D1660"/>
    <mergeCell ref="C1642:D1642"/>
    <mergeCell ref="C1644:D1644"/>
    <mergeCell ref="C1645:D1645"/>
    <mergeCell ref="C1646:D1646"/>
    <mergeCell ref="C1648:D1648"/>
    <mergeCell ref="C1649:D1649"/>
    <mergeCell ref="C1635:D1635"/>
    <mergeCell ref="C1637:D1637"/>
    <mergeCell ref="C1638:D1638"/>
    <mergeCell ref="C1639:D1639"/>
    <mergeCell ref="C1640:D1640"/>
    <mergeCell ref="C1641:D1641"/>
    <mergeCell ref="C1626:D1626"/>
    <mergeCell ref="C1628:D1628"/>
    <mergeCell ref="C1629:D1629"/>
    <mergeCell ref="C1630:D1630"/>
    <mergeCell ref="C1631:D1631"/>
    <mergeCell ref="C1633:D1633"/>
    <mergeCell ref="C1617:D1617"/>
    <mergeCell ref="C1618:D1618"/>
    <mergeCell ref="C1620:D1620"/>
    <mergeCell ref="C1621:D1621"/>
    <mergeCell ref="C1622:D1622"/>
    <mergeCell ref="C1624:D1624"/>
    <mergeCell ref="C1610:D1610"/>
    <mergeCell ref="C1611:D1611"/>
    <mergeCell ref="C1612:D1612"/>
    <mergeCell ref="C1613:D1613"/>
    <mergeCell ref="C1614:D1614"/>
    <mergeCell ref="C1616:D1616"/>
    <mergeCell ref="C1603:D1603"/>
    <mergeCell ref="C1604:D1604"/>
    <mergeCell ref="C1606:D1606"/>
    <mergeCell ref="C1607:D1607"/>
    <mergeCell ref="C1608:D1608"/>
    <mergeCell ref="C1609:D1609"/>
    <mergeCell ref="C1594:D1594"/>
    <mergeCell ref="C1595:D1595"/>
    <mergeCell ref="C1596:D1596"/>
    <mergeCell ref="C1598:D1598"/>
    <mergeCell ref="C1600:D1600"/>
    <mergeCell ref="C1602:D1602"/>
    <mergeCell ref="C1585:D1585"/>
    <mergeCell ref="C1586:D1586"/>
    <mergeCell ref="C1587:D1587"/>
    <mergeCell ref="C1588:D1588"/>
    <mergeCell ref="C1590:D1590"/>
    <mergeCell ref="C1592:D1592"/>
    <mergeCell ref="C1578:D1578"/>
    <mergeCell ref="C1579:D1579"/>
    <mergeCell ref="C1580:D1580"/>
    <mergeCell ref="C1581:D1581"/>
    <mergeCell ref="C1583:D1583"/>
    <mergeCell ref="C1584:D1584"/>
    <mergeCell ref="C1572:D1572"/>
    <mergeCell ref="C1573:D1573"/>
    <mergeCell ref="C1574:D1574"/>
    <mergeCell ref="C1575:D1575"/>
    <mergeCell ref="C1576:D1576"/>
    <mergeCell ref="C1577:D1577"/>
    <mergeCell ref="C1564:D1564"/>
    <mergeCell ref="C1565:D1565"/>
    <mergeCell ref="C1566:D1566"/>
    <mergeCell ref="C1570:D1570"/>
    <mergeCell ref="C1571:D1571"/>
    <mergeCell ref="C1556:D1556"/>
    <mergeCell ref="C1557:D1557"/>
    <mergeCell ref="C1558:D1558"/>
    <mergeCell ref="C1559:D1559"/>
    <mergeCell ref="C1560:D1560"/>
    <mergeCell ref="C1562:D1562"/>
    <mergeCell ref="C1549:D1549"/>
    <mergeCell ref="C1550:D1550"/>
    <mergeCell ref="C1551:D1551"/>
    <mergeCell ref="C1553:D1553"/>
    <mergeCell ref="C1554:D1554"/>
    <mergeCell ref="C1555:D1555"/>
    <mergeCell ref="C1544:D1544"/>
    <mergeCell ref="C1545:D1545"/>
    <mergeCell ref="C1546:D1546"/>
    <mergeCell ref="C1548:D1548"/>
    <mergeCell ref="C1535:D1535"/>
    <mergeCell ref="C1536:D1536"/>
    <mergeCell ref="C1537:D1537"/>
    <mergeCell ref="C1538:D1538"/>
    <mergeCell ref="C1539:D1539"/>
    <mergeCell ref="C1540:D1540"/>
    <mergeCell ref="C1526:D1526"/>
    <mergeCell ref="C1527:D1527"/>
    <mergeCell ref="C1531:D1531"/>
    <mergeCell ref="C1532:D1532"/>
    <mergeCell ref="C1533:D1533"/>
    <mergeCell ref="C1534:D1534"/>
    <mergeCell ref="C1563:D1563"/>
    <mergeCell ref="C1523:D1523"/>
    <mergeCell ref="C1524:D1524"/>
    <mergeCell ref="C1525:D1525"/>
    <mergeCell ref="C1512:D1512"/>
    <mergeCell ref="C1513:D1513"/>
    <mergeCell ref="C1515:D1515"/>
    <mergeCell ref="C1516:D1516"/>
    <mergeCell ref="C1517:D1517"/>
    <mergeCell ref="C1519:D1519"/>
    <mergeCell ref="C1504:D1504"/>
    <mergeCell ref="C1505:D1505"/>
    <mergeCell ref="C1506:D1506"/>
    <mergeCell ref="C1507:D1507"/>
    <mergeCell ref="C1509:D1509"/>
    <mergeCell ref="C1510:D1510"/>
    <mergeCell ref="C1541:D1541"/>
    <mergeCell ref="C1542:D1542"/>
    <mergeCell ref="C1502:D1502"/>
    <mergeCell ref="C1503:D1503"/>
    <mergeCell ref="C1491:D1491"/>
    <mergeCell ref="C1492:D1492"/>
    <mergeCell ref="C1493:D1493"/>
    <mergeCell ref="C1495:D1495"/>
    <mergeCell ref="C1496:D1496"/>
    <mergeCell ref="C1497:D1497"/>
    <mergeCell ref="C1485:D1485"/>
    <mergeCell ref="C1486:D1486"/>
    <mergeCell ref="C1487:D1487"/>
    <mergeCell ref="C1488:D1488"/>
    <mergeCell ref="C1489:D1489"/>
    <mergeCell ref="C1490:D1490"/>
    <mergeCell ref="C1520:D1520"/>
    <mergeCell ref="C1521:D1521"/>
    <mergeCell ref="C1522:D1522"/>
    <mergeCell ref="C1484:D1484"/>
    <mergeCell ref="C1473:D1473"/>
    <mergeCell ref="C1474:D1474"/>
    <mergeCell ref="C1475:D1475"/>
    <mergeCell ref="C1476:D1476"/>
    <mergeCell ref="C1477:D1477"/>
    <mergeCell ref="C1478:D1478"/>
    <mergeCell ref="C1467:D1467"/>
    <mergeCell ref="C1468:D1468"/>
    <mergeCell ref="C1469:D1469"/>
    <mergeCell ref="C1470:D1470"/>
    <mergeCell ref="C1471:D1471"/>
    <mergeCell ref="C1472:D1472"/>
    <mergeCell ref="C1498:D1498"/>
    <mergeCell ref="C1499:D1499"/>
    <mergeCell ref="C1500:D1500"/>
    <mergeCell ref="C1501:D1501"/>
    <mergeCell ref="C1436:D1436"/>
    <mergeCell ref="C1438:D1438"/>
    <mergeCell ref="C1439:D1439"/>
    <mergeCell ref="C1452:D1452"/>
    <mergeCell ref="C1447:D1447"/>
    <mergeCell ref="C1448:D1448"/>
    <mergeCell ref="C1449:D1449"/>
    <mergeCell ref="C1450:D1450"/>
    <mergeCell ref="C1456:D1456"/>
    <mergeCell ref="C1457:D1457"/>
    <mergeCell ref="C1458:D1458"/>
    <mergeCell ref="C1459:D1459"/>
    <mergeCell ref="C1479:D1479"/>
    <mergeCell ref="C1480:D1480"/>
    <mergeCell ref="C1481:D1481"/>
    <mergeCell ref="C1482:D1482"/>
    <mergeCell ref="C1483:D1483"/>
    <mergeCell ref="C1401:D1401"/>
    <mergeCell ref="C1398:D1398"/>
    <mergeCell ref="C1399:D1399"/>
    <mergeCell ref="C1402:D1402"/>
    <mergeCell ref="C1403:D1403"/>
    <mergeCell ref="C1404:D1404"/>
    <mergeCell ref="C1405:D1405"/>
    <mergeCell ref="C1406:D1406"/>
    <mergeCell ref="C1407:D1407"/>
    <mergeCell ref="C1408:D1408"/>
    <mergeCell ref="C1409:D1409"/>
    <mergeCell ref="C1410:D1410"/>
    <mergeCell ref="C1411:D1411"/>
    <mergeCell ref="C1412:D1412"/>
    <mergeCell ref="C1413:D1413"/>
    <mergeCell ref="C1414:D1414"/>
    <mergeCell ref="C1415:D1415"/>
    <mergeCell ref="C1373:D1373"/>
    <mergeCell ref="C1374:D1374"/>
    <mergeCell ref="C1367:D1367"/>
    <mergeCell ref="C1368:D1368"/>
    <mergeCell ref="C1369:D1369"/>
    <mergeCell ref="C1371:D1371"/>
    <mergeCell ref="C1372:D1372"/>
    <mergeCell ref="C1352:D1352"/>
    <mergeCell ref="C1353:D1353"/>
    <mergeCell ref="C1354:D1354"/>
    <mergeCell ref="C1355:D1355"/>
    <mergeCell ref="C1356:D1356"/>
    <mergeCell ref="C1366:D1366"/>
    <mergeCell ref="C1396:D1396"/>
    <mergeCell ref="C1395:D1395"/>
    <mergeCell ref="C1381:D1381"/>
    <mergeCell ref="C1382:D1382"/>
    <mergeCell ref="C1392:D1392"/>
    <mergeCell ref="C1393:D1393"/>
    <mergeCell ref="C1380:D1380"/>
    <mergeCell ref="C1376:D1376"/>
    <mergeCell ref="C1377:D1377"/>
    <mergeCell ref="C1378:D1378"/>
    <mergeCell ref="C1383:D1383"/>
    <mergeCell ref="C1384:D1384"/>
    <mergeCell ref="C1385:D1385"/>
    <mergeCell ref="C1386:D1386"/>
    <mergeCell ref="C1387:D1387"/>
    <mergeCell ref="C1388:D1388"/>
    <mergeCell ref="C1389:D1389"/>
    <mergeCell ref="C1390:D1390"/>
    <mergeCell ref="C1391:D1391"/>
    <mergeCell ref="C1342:D1342"/>
    <mergeCell ref="C1343:D1343"/>
    <mergeCell ref="C1344:D1344"/>
    <mergeCell ref="C1345:D1345"/>
    <mergeCell ref="C1346:D1346"/>
    <mergeCell ref="C1348:D1348"/>
    <mergeCell ref="C1336:D1336"/>
    <mergeCell ref="C1337:D1337"/>
    <mergeCell ref="C1338:D1338"/>
    <mergeCell ref="C1339:D1339"/>
    <mergeCell ref="C1340:D1340"/>
    <mergeCell ref="C1341:D1341"/>
    <mergeCell ref="C1330:D1330"/>
    <mergeCell ref="C1331:D1331"/>
    <mergeCell ref="C1332:D1332"/>
    <mergeCell ref="C1333:D1333"/>
    <mergeCell ref="C1334:D1334"/>
    <mergeCell ref="C1335:D1335"/>
    <mergeCell ref="C1322:D1322"/>
    <mergeCell ref="C1323:D1323"/>
    <mergeCell ref="C1324:D1324"/>
    <mergeCell ref="C1326:D1326"/>
    <mergeCell ref="C1328:D1328"/>
    <mergeCell ref="C1329:D1329"/>
    <mergeCell ref="C1316:D1316"/>
    <mergeCell ref="C1317:D1317"/>
    <mergeCell ref="C1318:D1318"/>
    <mergeCell ref="C1319:D1319"/>
    <mergeCell ref="C1320:D1320"/>
    <mergeCell ref="C1321:D1321"/>
    <mergeCell ref="C1310:D1310"/>
    <mergeCell ref="C1311:D1311"/>
    <mergeCell ref="C1312:D1312"/>
    <mergeCell ref="C1313:D1313"/>
    <mergeCell ref="C1314:D1314"/>
    <mergeCell ref="C1315:D1315"/>
    <mergeCell ref="C1296:D1296"/>
    <mergeCell ref="C1297:D1297"/>
    <mergeCell ref="C1298:D1298"/>
    <mergeCell ref="C1302:D1302"/>
    <mergeCell ref="C1303:D1303"/>
    <mergeCell ref="C1308:D1308"/>
    <mergeCell ref="C1287:D1287"/>
    <mergeCell ref="C1289:D1289"/>
    <mergeCell ref="C1291:D1291"/>
    <mergeCell ref="C1292:D1292"/>
    <mergeCell ref="C1294:D1294"/>
    <mergeCell ref="C1295:D1295"/>
    <mergeCell ref="C1281:D1281"/>
    <mergeCell ref="C1282:D1282"/>
    <mergeCell ref="C1283:D1283"/>
    <mergeCell ref="C1284:D1284"/>
    <mergeCell ref="C1285:D1285"/>
    <mergeCell ref="C1286:D1286"/>
    <mergeCell ref="C1274:D1274"/>
    <mergeCell ref="C1275:D1275"/>
    <mergeCell ref="C1276:D1276"/>
    <mergeCell ref="C1277:D1277"/>
    <mergeCell ref="C1278:D1278"/>
    <mergeCell ref="C1280:D1280"/>
    <mergeCell ref="C1267:D1267"/>
    <mergeCell ref="C1268:D1268"/>
    <mergeCell ref="C1269:D1269"/>
    <mergeCell ref="C1271:D1271"/>
    <mergeCell ref="C1272:D1272"/>
    <mergeCell ref="C1273:D1273"/>
    <mergeCell ref="C1261:D1261"/>
    <mergeCell ref="C1262:D1262"/>
    <mergeCell ref="C1263:D1263"/>
    <mergeCell ref="C1264:D1264"/>
    <mergeCell ref="C1265:D1265"/>
    <mergeCell ref="C1266:D1266"/>
    <mergeCell ref="C1255:D1255"/>
    <mergeCell ref="C1256:D1256"/>
    <mergeCell ref="C1257:D1257"/>
    <mergeCell ref="C1258:D1258"/>
    <mergeCell ref="C1259:D1259"/>
    <mergeCell ref="C1260:D1260"/>
    <mergeCell ref="C1249:D1249"/>
    <mergeCell ref="C1250:D1250"/>
    <mergeCell ref="C1251:D1251"/>
    <mergeCell ref="C1252:D1252"/>
    <mergeCell ref="C1253:D1253"/>
    <mergeCell ref="C1254:D1254"/>
    <mergeCell ref="C1243:D1243"/>
    <mergeCell ref="C1244:D1244"/>
    <mergeCell ref="C1245:D1245"/>
    <mergeCell ref="C1246:D1246"/>
    <mergeCell ref="C1247:D1247"/>
    <mergeCell ref="C1248:D1248"/>
    <mergeCell ref="C1237:D1237"/>
    <mergeCell ref="C1238:D1238"/>
    <mergeCell ref="C1239:D1239"/>
    <mergeCell ref="C1240:D1240"/>
    <mergeCell ref="C1241:D1241"/>
    <mergeCell ref="C1242:D1242"/>
    <mergeCell ref="C1231:D1231"/>
    <mergeCell ref="C1232:D1232"/>
    <mergeCell ref="C1233:D1233"/>
    <mergeCell ref="C1234:D1234"/>
    <mergeCell ref="C1235:D1235"/>
    <mergeCell ref="C1236:D1236"/>
    <mergeCell ref="C1224:D1224"/>
    <mergeCell ref="C1225:D1225"/>
    <mergeCell ref="C1226:D1226"/>
    <mergeCell ref="C1227:D1227"/>
    <mergeCell ref="C1228:D1228"/>
    <mergeCell ref="C1230:D1230"/>
    <mergeCell ref="C1218:D1218"/>
    <mergeCell ref="C1219:D1219"/>
    <mergeCell ref="C1220:D1220"/>
    <mergeCell ref="C1221:D1221"/>
    <mergeCell ref="C1222:D1222"/>
    <mergeCell ref="C1223:D1223"/>
    <mergeCell ref="C1212:D1212"/>
    <mergeCell ref="C1213:D1213"/>
    <mergeCell ref="C1214:D1214"/>
    <mergeCell ref="C1215:D1215"/>
    <mergeCell ref="C1216:D1216"/>
    <mergeCell ref="C1217:D1217"/>
    <mergeCell ref="C1206:D1206"/>
    <mergeCell ref="C1207:D1207"/>
    <mergeCell ref="C1208:D1208"/>
    <mergeCell ref="C1209:D1209"/>
    <mergeCell ref="C1210:D1210"/>
    <mergeCell ref="C1211:D1211"/>
    <mergeCell ref="C1200:D1200"/>
    <mergeCell ref="C1201:D1201"/>
    <mergeCell ref="C1202:D1202"/>
    <mergeCell ref="C1203:D1203"/>
    <mergeCell ref="C1204:D1204"/>
    <mergeCell ref="C1205:D1205"/>
    <mergeCell ref="C1194:D1194"/>
    <mergeCell ref="C1195:D1195"/>
    <mergeCell ref="C1196:D1196"/>
    <mergeCell ref="C1197:D1197"/>
    <mergeCell ref="C1198:D1198"/>
    <mergeCell ref="C1199:D1199"/>
    <mergeCell ref="C1188:D1188"/>
    <mergeCell ref="C1189:D1189"/>
    <mergeCell ref="C1190:D1190"/>
    <mergeCell ref="C1191:D1191"/>
    <mergeCell ref="C1192:D1192"/>
    <mergeCell ref="C1193:D1193"/>
    <mergeCell ref="C1182:D1182"/>
    <mergeCell ref="C1183:D1183"/>
    <mergeCell ref="C1184:D1184"/>
    <mergeCell ref="C1185:D1185"/>
    <mergeCell ref="C1186:D1186"/>
    <mergeCell ref="C1187:D1187"/>
    <mergeCell ref="C1176:D1176"/>
    <mergeCell ref="C1177:D1177"/>
    <mergeCell ref="C1178:D1178"/>
    <mergeCell ref="C1179:D1179"/>
    <mergeCell ref="C1180:D1180"/>
    <mergeCell ref="C1181:D1181"/>
    <mergeCell ref="C1170:D1170"/>
    <mergeCell ref="C1171:D1171"/>
    <mergeCell ref="C1172:D1172"/>
    <mergeCell ref="C1173:D1173"/>
    <mergeCell ref="C1174:D1174"/>
    <mergeCell ref="C1175:D1175"/>
    <mergeCell ref="C1164:D1164"/>
    <mergeCell ref="C1165:D1165"/>
    <mergeCell ref="C1166:D1166"/>
    <mergeCell ref="C1167:D1167"/>
    <mergeCell ref="C1168:D1168"/>
    <mergeCell ref="C1169:D1169"/>
    <mergeCell ref="C1158:D1158"/>
    <mergeCell ref="C1159:D1159"/>
    <mergeCell ref="C1160:D1160"/>
    <mergeCell ref="C1161:D1161"/>
    <mergeCell ref="C1162:D1162"/>
    <mergeCell ref="C1163:D1163"/>
    <mergeCell ref="C1152:D1152"/>
    <mergeCell ref="C1153:D1153"/>
    <mergeCell ref="C1154:D1154"/>
    <mergeCell ref="C1155:D1155"/>
    <mergeCell ref="C1156:D1156"/>
    <mergeCell ref="C1157:D1157"/>
    <mergeCell ref="C1146:D1146"/>
    <mergeCell ref="C1147:D1147"/>
    <mergeCell ref="C1148:D1148"/>
    <mergeCell ref="C1149:D1149"/>
    <mergeCell ref="C1150:D1150"/>
    <mergeCell ref="C1151:D1151"/>
    <mergeCell ref="C1139:D1139"/>
    <mergeCell ref="C1140:D1140"/>
    <mergeCell ref="C1141:D1141"/>
    <mergeCell ref="C1142:D1142"/>
    <mergeCell ref="C1144:D1144"/>
    <mergeCell ref="C1145:D1145"/>
    <mergeCell ref="C1133:D1133"/>
    <mergeCell ref="C1134:D1134"/>
    <mergeCell ref="C1135:D1135"/>
    <mergeCell ref="C1136:D1136"/>
    <mergeCell ref="C1137:D1137"/>
    <mergeCell ref="C1138:D1138"/>
    <mergeCell ref="C1127:D1127"/>
    <mergeCell ref="C1128:D1128"/>
    <mergeCell ref="C1129:D1129"/>
    <mergeCell ref="C1130:D1130"/>
    <mergeCell ref="C1131:D1131"/>
    <mergeCell ref="C1132:D1132"/>
    <mergeCell ref="C1121:D1121"/>
    <mergeCell ref="C1122:D1122"/>
    <mergeCell ref="C1123:D1123"/>
    <mergeCell ref="C1124:D1124"/>
    <mergeCell ref="C1125:D1125"/>
    <mergeCell ref="C1126:D1126"/>
    <mergeCell ref="C1114:D1114"/>
    <mergeCell ref="C1116:D1116"/>
    <mergeCell ref="C1117:D1117"/>
    <mergeCell ref="C1118:D1118"/>
    <mergeCell ref="C1119:D1119"/>
    <mergeCell ref="C1120:D1120"/>
    <mergeCell ref="C1107:D1107"/>
    <mergeCell ref="C1108:D1108"/>
    <mergeCell ref="C1109:D1109"/>
    <mergeCell ref="C1110:D1110"/>
    <mergeCell ref="C1111:D1111"/>
    <mergeCell ref="C1112:D1112"/>
    <mergeCell ref="C1095:D1095"/>
    <mergeCell ref="C1102:D1102"/>
    <mergeCell ref="C1103:D1103"/>
    <mergeCell ref="C1104:D1104"/>
    <mergeCell ref="C1105:D1105"/>
    <mergeCell ref="C1106:D1106"/>
    <mergeCell ref="C1086:D1086"/>
    <mergeCell ref="C1087:D1087"/>
    <mergeCell ref="C1089:D1089"/>
    <mergeCell ref="C1090:D1090"/>
    <mergeCell ref="C1092:D1092"/>
    <mergeCell ref="C1093:D1093"/>
    <mergeCell ref="C1076:D1076"/>
    <mergeCell ref="C1077:D1077"/>
    <mergeCell ref="C1078:D1078"/>
    <mergeCell ref="C1080:D1080"/>
    <mergeCell ref="C1081:D1081"/>
    <mergeCell ref="C1082:D1082"/>
    <mergeCell ref="C1068:D1068"/>
    <mergeCell ref="C1069:D1069"/>
    <mergeCell ref="C1070:D1070"/>
    <mergeCell ref="C1072:D1072"/>
    <mergeCell ref="C1073:D1073"/>
    <mergeCell ref="C1074:D1074"/>
    <mergeCell ref="C1060:D1060"/>
    <mergeCell ref="C1061:D1061"/>
    <mergeCell ref="C1062:D1062"/>
    <mergeCell ref="C1064:D1064"/>
    <mergeCell ref="C1065:D1065"/>
    <mergeCell ref="C1066:D1066"/>
    <mergeCell ref="C1051:D1051"/>
    <mergeCell ref="C1052:D1052"/>
    <mergeCell ref="C1054:D1054"/>
    <mergeCell ref="C1056:D1056"/>
    <mergeCell ref="C1057:D1057"/>
    <mergeCell ref="C1058:D1058"/>
    <mergeCell ref="C1044:D1044"/>
    <mergeCell ref="C1045:D1045"/>
    <mergeCell ref="C1046:D1046"/>
    <mergeCell ref="C1048:D1048"/>
    <mergeCell ref="C1049:D1049"/>
    <mergeCell ref="C1050:D1050"/>
    <mergeCell ref="C1037:D1037"/>
    <mergeCell ref="C1038:D1038"/>
    <mergeCell ref="C1039:D1039"/>
    <mergeCell ref="C1040:D1040"/>
    <mergeCell ref="C1042:D1042"/>
    <mergeCell ref="C1043:D1043"/>
    <mergeCell ref="C1028:D1028"/>
    <mergeCell ref="C1029:D1029"/>
    <mergeCell ref="C1031:D1031"/>
    <mergeCell ref="C1033:D1033"/>
    <mergeCell ref="C1034:D1034"/>
    <mergeCell ref="C1035:D1035"/>
    <mergeCell ref="C1020:D1020"/>
    <mergeCell ref="C1022:D1022"/>
    <mergeCell ref="C1023:D1023"/>
    <mergeCell ref="C1024:D1024"/>
    <mergeCell ref="C1026:D1026"/>
    <mergeCell ref="C1027:D1027"/>
    <mergeCell ref="C1012:D1012"/>
    <mergeCell ref="C1014:D1014"/>
    <mergeCell ref="C1015:D1015"/>
    <mergeCell ref="C1016:D1016"/>
    <mergeCell ref="C1017:D1017"/>
    <mergeCell ref="C1018:D1018"/>
    <mergeCell ref="C1006:D1006"/>
    <mergeCell ref="C1007:D1007"/>
    <mergeCell ref="C1008:D1008"/>
    <mergeCell ref="C1009:D1009"/>
    <mergeCell ref="C1010:D1010"/>
    <mergeCell ref="C995:D995"/>
    <mergeCell ref="C996:D996"/>
    <mergeCell ref="C997:D997"/>
    <mergeCell ref="C999:D999"/>
    <mergeCell ref="C1001:D1001"/>
    <mergeCell ref="C1002:D1002"/>
    <mergeCell ref="C989:D989"/>
    <mergeCell ref="C990:D990"/>
    <mergeCell ref="C991:D991"/>
    <mergeCell ref="C992:D992"/>
    <mergeCell ref="C993:D993"/>
    <mergeCell ref="C994:D994"/>
    <mergeCell ref="C984:D984"/>
    <mergeCell ref="C985:D985"/>
    <mergeCell ref="C986:D986"/>
    <mergeCell ref="C988:D988"/>
    <mergeCell ref="C975:D975"/>
    <mergeCell ref="C976:D976"/>
    <mergeCell ref="C978:D978"/>
    <mergeCell ref="C979:D979"/>
    <mergeCell ref="C980:D980"/>
    <mergeCell ref="C981:D981"/>
    <mergeCell ref="C968:D968"/>
    <mergeCell ref="C970:D970"/>
    <mergeCell ref="C971:D971"/>
    <mergeCell ref="C972:D972"/>
    <mergeCell ref="C973:D973"/>
    <mergeCell ref="C974:D974"/>
    <mergeCell ref="C1004:D1004"/>
    <mergeCell ref="C941:D941"/>
    <mergeCell ref="C942:D942"/>
    <mergeCell ref="C943:D943"/>
    <mergeCell ref="C961:D961"/>
    <mergeCell ref="C962:D962"/>
    <mergeCell ref="C963:D963"/>
    <mergeCell ref="C964:D964"/>
    <mergeCell ref="C965:D965"/>
    <mergeCell ref="C966:D966"/>
    <mergeCell ref="C945:D945"/>
    <mergeCell ref="C956:D956"/>
    <mergeCell ref="C957:D957"/>
    <mergeCell ref="C958:D958"/>
    <mergeCell ref="C959:D959"/>
    <mergeCell ref="C960:D960"/>
    <mergeCell ref="C982:D982"/>
    <mergeCell ref="C983:D983"/>
    <mergeCell ref="C908:D908"/>
    <mergeCell ref="C909:D909"/>
    <mergeCell ref="C928:D928"/>
    <mergeCell ref="C929:D929"/>
    <mergeCell ref="C930:D930"/>
    <mergeCell ref="C931:D931"/>
    <mergeCell ref="C902:D902"/>
    <mergeCell ref="C903:D903"/>
    <mergeCell ref="C904:D904"/>
    <mergeCell ref="C905:D905"/>
    <mergeCell ref="C906:D906"/>
    <mergeCell ref="C907:D907"/>
    <mergeCell ref="C910:D910"/>
    <mergeCell ref="C911:D911"/>
    <mergeCell ref="C912:D912"/>
    <mergeCell ref="C913:D913"/>
    <mergeCell ref="C914:D914"/>
    <mergeCell ref="C915:D915"/>
    <mergeCell ref="C916:D916"/>
    <mergeCell ref="C917:D917"/>
    <mergeCell ref="C918:D918"/>
    <mergeCell ref="C919:D919"/>
    <mergeCell ref="C920:D920"/>
    <mergeCell ref="C921:D921"/>
    <mergeCell ref="C922:D922"/>
    <mergeCell ref="C923:D923"/>
    <mergeCell ref="C895:D895"/>
    <mergeCell ref="C897:D897"/>
    <mergeCell ref="C898:D898"/>
    <mergeCell ref="C899:D899"/>
    <mergeCell ref="C900:D900"/>
    <mergeCell ref="C901:D901"/>
    <mergeCell ref="C888:D888"/>
    <mergeCell ref="C889:D889"/>
    <mergeCell ref="C890:D890"/>
    <mergeCell ref="C891:D891"/>
    <mergeCell ref="C892:D892"/>
    <mergeCell ref="C893:D893"/>
    <mergeCell ref="C881:D881"/>
    <mergeCell ref="C883:D883"/>
    <mergeCell ref="C884:D884"/>
    <mergeCell ref="C885:D885"/>
    <mergeCell ref="C886:D886"/>
    <mergeCell ref="C887:D887"/>
    <mergeCell ref="C875:D875"/>
    <mergeCell ref="C876:D876"/>
    <mergeCell ref="C877:D877"/>
    <mergeCell ref="C878:D878"/>
    <mergeCell ref="C879:D879"/>
    <mergeCell ref="C868:D868"/>
    <mergeCell ref="C869:D869"/>
    <mergeCell ref="C870:D870"/>
    <mergeCell ref="C871:D871"/>
    <mergeCell ref="C872:D872"/>
    <mergeCell ref="C873:D873"/>
    <mergeCell ref="C862:D862"/>
    <mergeCell ref="C863:D863"/>
    <mergeCell ref="C864:D864"/>
    <mergeCell ref="C865:D865"/>
    <mergeCell ref="C866:D866"/>
    <mergeCell ref="C867:D867"/>
    <mergeCell ref="C858:D858"/>
    <mergeCell ref="C859:D859"/>
    <mergeCell ref="C860:D860"/>
    <mergeCell ref="C861:D861"/>
    <mergeCell ref="C848:D848"/>
    <mergeCell ref="C849:D849"/>
    <mergeCell ref="C850:D850"/>
    <mergeCell ref="C851:D851"/>
    <mergeCell ref="C852:D852"/>
    <mergeCell ref="C853:D853"/>
    <mergeCell ref="C842:D842"/>
    <mergeCell ref="C843:D843"/>
    <mergeCell ref="C844:D844"/>
    <mergeCell ref="C845:D845"/>
    <mergeCell ref="C846:D846"/>
    <mergeCell ref="C847:D847"/>
    <mergeCell ref="C874:D874"/>
    <mergeCell ref="C836:D836"/>
    <mergeCell ref="C837:D837"/>
    <mergeCell ref="C838:D838"/>
    <mergeCell ref="C839:D839"/>
    <mergeCell ref="C840:D840"/>
    <mergeCell ref="C841:D841"/>
    <mergeCell ref="C829:D829"/>
    <mergeCell ref="C830:D830"/>
    <mergeCell ref="C831:D831"/>
    <mergeCell ref="C832:D832"/>
    <mergeCell ref="C833:D833"/>
    <mergeCell ref="C835:D835"/>
    <mergeCell ref="C825:D825"/>
    <mergeCell ref="C826:D826"/>
    <mergeCell ref="C827:D827"/>
    <mergeCell ref="C855:D855"/>
    <mergeCell ref="C857:D857"/>
    <mergeCell ref="C808:D808"/>
    <mergeCell ref="C809:D809"/>
    <mergeCell ref="C810:D810"/>
    <mergeCell ref="C811:D811"/>
    <mergeCell ref="C812:D812"/>
    <mergeCell ref="C813:D813"/>
    <mergeCell ref="C814:D814"/>
    <mergeCell ref="C815:D815"/>
    <mergeCell ref="C816:D816"/>
    <mergeCell ref="C817:D817"/>
    <mergeCell ref="C818:D818"/>
    <mergeCell ref="C819:D819"/>
    <mergeCell ref="C821:D821"/>
    <mergeCell ref="C822:D822"/>
    <mergeCell ref="C823:D823"/>
    <mergeCell ref="C802:D802"/>
    <mergeCell ref="C803:D803"/>
    <mergeCell ref="C804:D804"/>
    <mergeCell ref="C805:D805"/>
    <mergeCell ref="C806:D806"/>
    <mergeCell ref="C820:D820"/>
    <mergeCell ref="C796:D796"/>
    <mergeCell ref="C797:D797"/>
    <mergeCell ref="C798:D798"/>
    <mergeCell ref="C799:D799"/>
    <mergeCell ref="C800:D800"/>
    <mergeCell ref="C801:D801"/>
    <mergeCell ref="C789:D789"/>
    <mergeCell ref="C791:D791"/>
    <mergeCell ref="C792:D792"/>
    <mergeCell ref="C793:D793"/>
    <mergeCell ref="C794:D794"/>
    <mergeCell ref="C795:D795"/>
    <mergeCell ref="C785:D785"/>
    <mergeCell ref="C786:D786"/>
    <mergeCell ref="C787:D787"/>
    <mergeCell ref="C788:D788"/>
    <mergeCell ref="C807:D807"/>
    <mergeCell ref="C776:D776"/>
    <mergeCell ref="C778:D778"/>
    <mergeCell ref="C779:D779"/>
    <mergeCell ref="C780:D780"/>
    <mergeCell ref="C781:D781"/>
    <mergeCell ref="C769:D769"/>
    <mergeCell ref="C770:D770"/>
    <mergeCell ref="C771:D771"/>
    <mergeCell ref="C773:D773"/>
    <mergeCell ref="C774:D774"/>
    <mergeCell ref="C775:D775"/>
    <mergeCell ref="C761:D761"/>
    <mergeCell ref="C763:D763"/>
    <mergeCell ref="C764:D764"/>
    <mergeCell ref="C765:D765"/>
    <mergeCell ref="C766:D766"/>
    <mergeCell ref="C767:D767"/>
    <mergeCell ref="C753:D753"/>
    <mergeCell ref="C754:D754"/>
    <mergeCell ref="C756:D756"/>
    <mergeCell ref="C757:D757"/>
    <mergeCell ref="C758:D758"/>
    <mergeCell ref="C759:D759"/>
    <mergeCell ref="C748:D748"/>
    <mergeCell ref="C749:D749"/>
    <mergeCell ref="C751:D751"/>
    <mergeCell ref="C752:D752"/>
    <mergeCell ref="C738:D738"/>
    <mergeCell ref="C739:D739"/>
    <mergeCell ref="C740:D740"/>
    <mergeCell ref="C741:D741"/>
    <mergeCell ref="C743:D743"/>
    <mergeCell ref="C744:D744"/>
    <mergeCell ref="C745:D745"/>
    <mergeCell ref="C746:D746"/>
    <mergeCell ref="C747:D747"/>
    <mergeCell ref="C731:D731"/>
    <mergeCell ref="C732:D732"/>
    <mergeCell ref="C733:D733"/>
    <mergeCell ref="C735:D735"/>
    <mergeCell ref="C736:D736"/>
    <mergeCell ref="C737:D737"/>
    <mergeCell ref="C725:D725"/>
    <mergeCell ref="C726:D726"/>
    <mergeCell ref="C727:D727"/>
    <mergeCell ref="C728:D728"/>
    <mergeCell ref="C729:D729"/>
    <mergeCell ref="C730:D730"/>
    <mergeCell ref="C718:D718"/>
    <mergeCell ref="C719:D719"/>
    <mergeCell ref="C720:D720"/>
    <mergeCell ref="C721:D721"/>
    <mergeCell ref="C722:D722"/>
    <mergeCell ref="C724:D724"/>
    <mergeCell ref="C712:D712"/>
    <mergeCell ref="C713:D713"/>
    <mergeCell ref="C714:D714"/>
    <mergeCell ref="C715:D715"/>
    <mergeCell ref="C716:D716"/>
    <mergeCell ref="C717:D717"/>
    <mergeCell ref="C704:D704"/>
    <mergeCell ref="C705:D705"/>
    <mergeCell ref="C707:D707"/>
    <mergeCell ref="C708:D708"/>
    <mergeCell ref="C709:D709"/>
    <mergeCell ref="C711:D711"/>
    <mergeCell ref="C696:D696"/>
    <mergeCell ref="C697:D697"/>
    <mergeCell ref="C699:D699"/>
    <mergeCell ref="C700:D700"/>
    <mergeCell ref="C701:D701"/>
    <mergeCell ref="C703:D703"/>
    <mergeCell ref="C688:D688"/>
    <mergeCell ref="C689:D689"/>
    <mergeCell ref="C691:D691"/>
    <mergeCell ref="C692:D692"/>
    <mergeCell ref="C693:D693"/>
    <mergeCell ref="C695:D695"/>
    <mergeCell ref="C683:D683"/>
    <mergeCell ref="C684:D684"/>
    <mergeCell ref="C685:D685"/>
    <mergeCell ref="C686:D686"/>
    <mergeCell ref="C673:D673"/>
    <mergeCell ref="C674:D674"/>
    <mergeCell ref="C680:D680"/>
    <mergeCell ref="C681:D681"/>
    <mergeCell ref="C682:D682"/>
    <mergeCell ref="C675:D675"/>
    <mergeCell ref="C676:D676"/>
    <mergeCell ref="C677:D677"/>
    <mergeCell ref="C678:D678"/>
    <mergeCell ref="C679:D679"/>
    <mergeCell ref="C663:D663"/>
    <mergeCell ref="C664:D664"/>
    <mergeCell ref="C669:D669"/>
    <mergeCell ref="C670:D670"/>
    <mergeCell ref="C671:D671"/>
    <mergeCell ref="C653:D653"/>
    <mergeCell ref="C654:D654"/>
    <mergeCell ref="C655:D655"/>
    <mergeCell ref="C656:D656"/>
    <mergeCell ref="C657:D657"/>
    <mergeCell ref="C662:D662"/>
    <mergeCell ref="C647:D647"/>
    <mergeCell ref="C648:D648"/>
    <mergeCell ref="C649:D649"/>
    <mergeCell ref="C650:D650"/>
    <mergeCell ref="C651:D651"/>
    <mergeCell ref="C652:D652"/>
    <mergeCell ref="C666:D666"/>
    <mergeCell ref="C667:D667"/>
    <mergeCell ref="C668:D668"/>
    <mergeCell ref="C639:D639"/>
    <mergeCell ref="C640:D640"/>
    <mergeCell ref="C642:D642"/>
    <mergeCell ref="C643:D643"/>
    <mergeCell ref="C645:D645"/>
    <mergeCell ref="C646:D646"/>
    <mergeCell ref="C631:D631"/>
    <mergeCell ref="C632:D632"/>
    <mergeCell ref="C633:D633"/>
    <mergeCell ref="C635:D635"/>
    <mergeCell ref="C637:D637"/>
    <mergeCell ref="C638:D638"/>
    <mergeCell ref="C625:D625"/>
    <mergeCell ref="C626:D626"/>
    <mergeCell ref="C627:D627"/>
    <mergeCell ref="C628:D628"/>
    <mergeCell ref="C629:D629"/>
    <mergeCell ref="C630:D630"/>
    <mergeCell ref="C618:D618"/>
    <mergeCell ref="C619:D619"/>
    <mergeCell ref="C620:D620"/>
    <mergeCell ref="C622:D622"/>
    <mergeCell ref="C623:D623"/>
    <mergeCell ref="C624:D624"/>
    <mergeCell ref="C612:D612"/>
    <mergeCell ref="C613:D613"/>
    <mergeCell ref="C614:D614"/>
    <mergeCell ref="C615:D615"/>
    <mergeCell ref="C616:D616"/>
    <mergeCell ref="C617:D617"/>
    <mergeCell ref="C604:D604"/>
    <mergeCell ref="C605:D605"/>
    <mergeCell ref="C607:D607"/>
    <mergeCell ref="C608:D608"/>
    <mergeCell ref="C609:D609"/>
    <mergeCell ref="C611:D611"/>
    <mergeCell ref="C595:D595"/>
    <mergeCell ref="C597:D597"/>
    <mergeCell ref="C599:D599"/>
    <mergeCell ref="C600:D600"/>
    <mergeCell ref="C601:D601"/>
    <mergeCell ref="C603:D603"/>
    <mergeCell ref="C588:D588"/>
    <mergeCell ref="C589:D589"/>
    <mergeCell ref="C590:D590"/>
    <mergeCell ref="C591:D591"/>
    <mergeCell ref="C593:D593"/>
    <mergeCell ref="C594:D594"/>
    <mergeCell ref="C580:D580"/>
    <mergeCell ref="C581:D581"/>
    <mergeCell ref="C582:D582"/>
    <mergeCell ref="C583:D583"/>
    <mergeCell ref="C584:D584"/>
    <mergeCell ref="C586:D586"/>
    <mergeCell ref="C573:D573"/>
    <mergeCell ref="C574:D574"/>
    <mergeCell ref="C575:D575"/>
    <mergeCell ref="C576:D576"/>
    <mergeCell ref="C577:D577"/>
    <mergeCell ref="C579:D579"/>
    <mergeCell ref="C564:D564"/>
    <mergeCell ref="C566:D566"/>
    <mergeCell ref="C567:D567"/>
    <mergeCell ref="C568:D568"/>
    <mergeCell ref="C570:D570"/>
    <mergeCell ref="C572:D572"/>
    <mergeCell ref="C556:D556"/>
    <mergeCell ref="C558:D558"/>
    <mergeCell ref="C559:D559"/>
    <mergeCell ref="C560:D560"/>
    <mergeCell ref="C562:D562"/>
    <mergeCell ref="C563:D563"/>
    <mergeCell ref="C548:D548"/>
    <mergeCell ref="C550:D550"/>
    <mergeCell ref="C551:D551"/>
    <mergeCell ref="C552:D552"/>
    <mergeCell ref="C554:D554"/>
    <mergeCell ref="C555:D555"/>
    <mergeCell ref="C541:D541"/>
    <mergeCell ref="C542:D542"/>
    <mergeCell ref="C543:D543"/>
    <mergeCell ref="C544:D544"/>
    <mergeCell ref="C546:D546"/>
    <mergeCell ref="C547:D547"/>
    <mergeCell ref="C533:D533"/>
    <mergeCell ref="C534:D534"/>
    <mergeCell ref="C535:D535"/>
    <mergeCell ref="C536:D536"/>
    <mergeCell ref="C538:D538"/>
    <mergeCell ref="C540:D540"/>
    <mergeCell ref="C527:D527"/>
    <mergeCell ref="C528:D528"/>
    <mergeCell ref="C529:D529"/>
    <mergeCell ref="C530:D530"/>
    <mergeCell ref="C531:D531"/>
    <mergeCell ref="C532:D532"/>
    <mergeCell ref="C521:D521"/>
    <mergeCell ref="C522:D522"/>
    <mergeCell ref="C523:D523"/>
    <mergeCell ref="C524:D524"/>
    <mergeCell ref="C525:D525"/>
    <mergeCell ref="C526:D526"/>
    <mergeCell ref="C515:D515"/>
    <mergeCell ref="C516:D516"/>
    <mergeCell ref="C517:D517"/>
    <mergeCell ref="C518:D518"/>
    <mergeCell ref="C519:D519"/>
    <mergeCell ref="C520:D520"/>
    <mergeCell ref="C509:D509"/>
    <mergeCell ref="C510:D510"/>
    <mergeCell ref="C511:D511"/>
    <mergeCell ref="C512:D512"/>
    <mergeCell ref="C513:D513"/>
    <mergeCell ref="C514:D514"/>
    <mergeCell ref="C503:D503"/>
    <mergeCell ref="C504:D504"/>
    <mergeCell ref="C505:D505"/>
    <mergeCell ref="C506:D506"/>
    <mergeCell ref="C507:D507"/>
    <mergeCell ref="C508:D508"/>
    <mergeCell ref="C497:D497"/>
    <mergeCell ref="C498:D498"/>
    <mergeCell ref="C499:D499"/>
    <mergeCell ref="C500:D500"/>
    <mergeCell ref="C501:D501"/>
    <mergeCell ref="C502:D502"/>
    <mergeCell ref="C491:D491"/>
    <mergeCell ref="C492:D492"/>
    <mergeCell ref="C493:D493"/>
    <mergeCell ref="C494:D494"/>
    <mergeCell ref="C495:D495"/>
    <mergeCell ref="C496:D496"/>
    <mergeCell ref="C485:D485"/>
    <mergeCell ref="C486:D486"/>
    <mergeCell ref="C487:D487"/>
    <mergeCell ref="C488:D488"/>
    <mergeCell ref="C489:D489"/>
    <mergeCell ref="C490:D490"/>
    <mergeCell ref="C479:D479"/>
    <mergeCell ref="C480:D480"/>
    <mergeCell ref="C481:D481"/>
    <mergeCell ref="C482:D482"/>
    <mergeCell ref="C483:D483"/>
    <mergeCell ref="C484:D484"/>
    <mergeCell ref="C473:D473"/>
    <mergeCell ref="C474:D474"/>
    <mergeCell ref="C475:D475"/>
    <mergeCell ref="C476:D476"/>
    <mergeCell ref="C477:D477"/>
    <mergeCell ref="C478:D478"/>
    <mergeCell ref="C467:D467"/>
    <mergeCell ref="C468:D468"/>
    <mergeCell ref="C469:D469"/>
    <mergeCell ref="C470:D470"/>
    <mergeCell ref="C471:D471"/>
    <mergeCell ref="C472:D472"/>
    <mergeCell ref="C461:D461"/>
    <mergeCell ref="C462:D462"/>
    <mergeCell ref="C463:D463"/>
    <mergeCell ref="C464:D464"/>
    <mergeCell ref="C465:D465"/>
    <mergeCell ref="C466:D466"/>
    <mergeCell ref="C454:D454"/>
    <mergeCell ref="C455:D455"/>
    <mergeCell ref="C456:D456"/>
    <mergeCell ref="C457:D457"/>
    <mergeCell ref="C459:D459"/>
    <mergeCell ref="C460:D460"/>
    <mergeCell ref="C447:D447"/>
    <mergeCell ref="C448:D448"/>
    <mergeCell ref="C449:D449"/>
    <mergeCell ref="C450:D450"/>
    <mergeCell ref="C451:D451"/>
    <mergeCell ref="C452:D452"/>
    <mergeCell ref="C441:D441"/>
    <mergeCell ref="C442:D442"/>
    <mergeCell ref="C443:D443"/>
    <mergeCell ref="C444:D444"/>
    <mergeCell ref="C445:D445"/>
    <mergeCell ref="C446:D446"/>
    <mergeCell ref="C436:D436"/>
    <mergeCell ref="C437:D437"/>
    <mergeCell ref="C438:D438"/>
    <mergeCell ref="C439:D439"/>
    <mergeCell ref="C440:D440"/>
    <mergeCell ref="C429:D429"/>
    <mergeCell ref="C430:D430"/>
    <mergeCell ref="C431:D431"/>
    <mergeCell ref="C432:D432"/>
    <mergeCell ref="C433:D433"/>
    <mergeCell ref="C434:D434"/>
    <mergeCell ref="C423:D423"/>
    <mergeCell ref="C424:D424"/>
    <mergeCell ref="C425:D425"/>
    <mergeCell ref="C426:D426"/>
    <mergeCell ref="C427:D427"/>
    <mergeCell ref="C428:D428"/>
    <mergeCell ref="C419:D419"/>
    <mergeCell ref="C420:D420"/>
    <mergeCell ref="C421:D421"/>
    <mergeCell ref="C422:D422"/>
    <mergeCell ref="C411:D411"/>
    <mergeCell ref="C412:D412"/>
    <mergeCell ref="C413:D413"/>
    <mergeCell ref="C414:D414"/>
    <mergeCell ref="C415:D415"/>
    <mergeCell ref="C416:D416"/>
    <mergeCell ref="C405:D405"/>
    <mergeCell ref="C406:D406"/>
    <mergeCell ref="C407:D407"/>
    <mergeCell ref="C408:D408"/>
    <mergeCell ref="C409:D409"/>
    <mergeCell ref="C410:D410"/>
    <mergeCell ref="C435:D435"/>
    <mergeCell ref="C402:D402"/>
    <mergeCell ref="C403:D403"/>
    <mergeCell ref="C404:D404"/>
    <mergeCell ref="C393:D393"/>
    <mergeCell ref="C394:D394"/>
    <mergeCell ref="C395:D395"/>
    <mergeCell ref="C396:D396"/>
    <mergeCell ref="C397:D397"/>
    <mergeCell ref="C398:D398"/>
    <mergeCell ref="C386:D386"/>
    <mergeCell ref="C387:D387"/>
    <mergeCell ref="C388:D388"/>
    <mergeCell ref="C389:D389"/>
    <mergeCell ref="C391:D391"/>
    <mergeCell ref="C392:D392"/>
    <mergeCell ref="C417:D417"/>
    <mergeCell ref="C418:D418"/>
    <mergeCell ref="C341:D341"/>
    <mergeCell ref="C342:D342"/>
    <mergeCell ref="C343:D343"/>
    <mergeCell ref="C363:D363"/>
    <mergeCell ref="C364:D364"/>
    <mergeCell ref="C318:D318"/>
    <mergeCell ref="C319:D319"/>
    <mergeCell ref="C320:D320"/>
    <mergeCell ref="C321:D321"/>
    <mergeCell ref="C323:D323"/>
    <mergeCell ref="C340:D340"/>
    <mergeCell ref="C312:D312"/>
    <mergeCell ref="C313:D313"/>
    <mergeCell ref="C314:D314"/>
    <mergeCell ref="C315:D315"/>
    <mergeCell ref="C316:D316"/>
    <mergeCell ref="C317:D317"/>
    <mergeCell ref="C325:D325"/>
    <mergeCell ref="C326:D326"/>
    <mergeCell ref="C328:D328"/>
    <mergeCell ref="C329:D329"/>
    <mergeCell ref="C331:D331"/>
    <mergeCell ref="C332:D332"/>
    <mergeCell ref="C334:D334"/>
    <mergeCell ref="C335:D335"/>
    <mergeCell ref="C337:D337"/>
    <mergeCell ref="C338:D338"/>
    <mergeCell ref="C345:D345"/>
    <mergeCell ref="C346:D346"/>
    <mergeCell ref="C347:D347"/>
    <mergeCell ref="C349:D349"/>
    <mergeCell ref="C350:D350"/>
    <mergeCell ref="C306:D306"/>
    <mergeCell ref="C307:D307"/>
    <mergeCell ref="C308:D308"/>
    <mergeCell ref="C309:D309"/>
    <mergeCell ref="C310:D310"/>
    <mergeCell ref="C311:D311"/>
    <mergeCell ref="C300:D300"/>
    <mergeCell ref="C301:D301"/>
    <mergeCell ref="C302:D302"/>
    <mergeCell ref="C303:D303"/>
    <mergeCell ref="C304:D304"/>
    <mergeCell ref="C305:D305"/>
    <mergeCell ref="C294:D294"/>
    <mergeCell ref="C295:D295"/>
    <mergeCell ref="C296:D296"/>
    <mergeCell ref="C297:D297"/>
    <mergeCell ref="C298:D298"/>
    <mergeCell ref="C299:D299"/>
    <mergeCell ref="C288:D288"/>
    <mergeCell ref="C289:D289"/>
    <mergeCell ref="C290:D290"/>
    <mergeCell ref="C291:D291"/>
    <mergeCell ref="C292:D292"/>
    <mergeCell ref="C293:D293"/>
    <mergeCell ref="C282:D282"/>
    <mergeCell ref="C283:D283"/>
    <mergeCell ref="C284:D284"/>
    <mergeCell ref="C285:D285"/>
    <mergeCell ref="C286:D286"/>
    <mergeCell ref="C287:D287"/>
    <mergeCell ref="C276:D276"/>
    <mergeCell ref="C277:D277"/>
    <mergeCell ref="C278:D278"/>
    <mergeCell ref="C279:D279"/>
    <mergeCell ref="C280:D280"/>
    <mergeCell ref="C281:D281"/>
    <mergeCell ref="C270:D270"/>
    <mergeCell ref="C271:D271"/>
    <mergeCell ref="C272:D272"/>
    <mergeCell ref="C273:D273"/>
    <mergeCell ref="C274:D274"/>
    <mergeCell ref="C275:D275"/>
    <mergeCell ref="C264:D264"/>
    <mergeCell ref="C265:D265"/>
    <mergeCell ref="C266:D266"/>
    <mergeCell ref="C267:D267"/>
    <mergeCell ref="C268:D268"/>
    <mergeCell ref="C269:D269"/>
    <mergeCell ref="C257:D257"/>
    <mergeCell ref="C258:D258"/>
    <mergeCell ref="C259:D259"/>
    <mergeCell ref="C260:D260"/>
    <mergeCell ref="C261:D261"/>
    <mergeCell ref="C262:D262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9:D249"/>
    <mergeCell ref="C250:D250"/>
    <mergeCell ref="C239:D239"/>
    <mergeCell ref="C240:D240"/>
    <mergeCell ref="C241:D241"/>
    <mergeCell ref="C242:D242"/>
    <mergeCell ref="C243:D243"/>
    <mergeCell ref="C244:D244"/>
    <mergeCell ref="C233:D233"/>
    <mergeCell ref="C234:D234"/>
    <mergeCell ref="C235:D235"/>
    <mergeCell ref="C236:D236"/>
    <mergeCell ref="C237:D237"/>
    <mergeCell ref="C238:D238"/>
    <mergeCell ref="C227:D227"/>
    <mergeCell ref="C228:D228"/>
    <mergeCell ref="C229:D229"/>
    <mergeCell ref="C230:D230"/>
    <mergeCell ref="C231:D231"/>
    <mergeCell ref="C232:D232"/>
    <mergeCell ref="C221:D221"/>
    <mergeCell ref="C222:D222"/>
    <mergeCell ref="C223:D223"/>
    <mergeCell ref="C224:D224"/>
    <mergeCell ref="C225:D225"/>
    <mergeCell ref="C226:D226"/>
    <mergeCell ref="C215:D215"/>
    <mergeCell ref="C216:D216"/>
    <mergeCell ref="C217:D217"/>
    <mergeCell ref="C218:D218"/>
    <mergeCell ref="C219:D219"/>
    <mergeCell ref="C220:D220"/>
    <mergeCell ref="C208:D208"/>
    <mergeCell ref="C209:D209"/>
    <mergeCell ref="C211:D211"/>
    <mergeCell ref="C212:D212"/>
    <mergeCell ref="C213:D213"/>
    <mergeCell ref="C214:D214"/>
    <mergeCell ref="C202:D202"/>
    <mergeCell ref="C203:D203"/>
    <mergeCell ref="C204:D204"/>
    <mergeCell ref="C205:D205"/>
    <mergeCell ref="C206:D206"/>
    <mergeCell ref="C207:D207"/>
    <mergeCell ref="C196:D196"/>
    <mergeCell ref="C197:D197"/>
    <mergeCell ref="C198:D198"/>
    <mergeCell ref="C199:D199"/>
    <mergeCell ref="C200:D200"/>
    <mergeCell ref="C201:D201"/>
    <mergeCell ref="C190:D190"/>
    <mergeCell ref="C191:D191"/>
    <mergeCell ref="C192:D192"/>
    <mergeCell ref="C193:D193"/>
    <mergeCell ref="C194:D194"/>
    <mergeCell ref="C195:D195"/>
    <mergeCell ref="C182:D182"/>
    <mergeCell ref="C184:D184"/>
    <mergeCell ref="C185:D185"/>
    <mergeCell ref="C186:D186"/>
    <mergeCell ref="C187:D187"/>
    <mergeCell ref="C188:D188"/>
    <mergeCell ref="C175:D175"/>
    <mergeCell ref="C176:D176"/>
    <mergeCell ref="C177:D177"/>
    <mergeCell ref="C178:D178"/>
    <mergeCell ref="C179:D179"/>
    <mergeCell ref="C180:D180"/>
    <mergeCell ref="C168:D168"/>
    <mergeCell ref="C169:D169"/>
    <mergeCell ref="C171:D171"/>
    <mergeCell ref="C172:D172"/>
    <mergeCell ref="C173:D173"/>
    <mergeCell ref="C174:D174"/>
    <mergeCell ref="C162:D162"/>
    <mergeCell ref="C163:D163"/>
    <mergeCell ref="C164:D164"/>
    <mergeCell ref="C165:D165"/>
    <mergeCell ref="C166:D166"/>
    <mergeCell ref="C167:D167"/>
    <mergeCell ref="C152:D152"/>
    <mergeCell ref="C154:D154"/>
    <mergeCell ref="C158:D158"/>
    <mergeCell ref="C159:D159"/>
    <mergeCell ref="C160:D160"/>
    <mergeCell ref="C161:D161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2:D132"/>
    <mergeCell ref="C133:D133"/>
    <mergeCell ref="C135:D135"/>
    <mergeCell ref="C137:D137"/>
    <mergeCell ref="C138:D138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11:D111"/>
    <mergeCell ref="C112:D112"/>
    <mergeCell ref="C114:D114"/>
    <mergeCell ref="C115:D115"/>
    <mergeCell ref="C117:D117"/>
    <mergeCell ref="C118:D118"/>
    <mergeCell ref="C102:D102"/>
    <mergeCell ref="C104:D104"/>
    <mergeCell ref="C105:D105"/>
    <mergeCell ref="C107:D107"/>
    <mergeCell ref="C109:D109"/>
    <mergeCell ref="C110:D110"/>
    <mergeCell ref="C94:D94"/>
    <mergeCell ref="C95:D95"/>
    <mergeCell ref="C96:D96"/>
    <mergeCell ref="C97:D97"/>
    <mergeCell ref="C99:D99"/>
    <mergeCell ref="C101:D101"/>
    <mergeCell ref="C88:D88"/>
    <mergeCell ref="C89:D89"/>
    <mergeCell ref="C90:D90"/>
    <mergeCell ref="C91:D91"/>
    <mergeCell ref="C92:D92"/>
    <mergeCell ref="C93:D93"/>
    <mergeCell ref="C82:D82"/>
    <mergeCell ref="C83:D83"/>
    <mergeCell ref="C84:D84"/>
    <mergeCell ref="C85:D85"/>
    <mergeCell ref="C86:D86"/>
    <mergeCell ref="C87:D87"/>
    <mergeCell ref="C76:D76"/>
    <mergeCell ref="C77:D77"/>
    <mergeCell ref="C78:D78"/>
    <mergeCell ref="C79:D79"/>
    <mergeCell ref="C80:D80"/>
    <mergeCell ref="C81:D81"/>
    <mergeCell ref="C70:D70"/>
    <mergeCell ref="C71:D71"/>
    <mergeCell ref="C72:D72"/>
    <mergeCell ref="C73:D73"/>
    <mergeCell ref="C74:D74"/>
    <mergeCell ref="C75:D75"/>
    <mergeCell ref="C60:D60"/>
    <mergeCell ref="C62:D62"/>
    <mergeCell ref="C64:D64"/>
    <mergeCell ref="C65:D65"/>
    <mergeCell ref="C67:D67"/>
    <mergeCell ref="C69:D69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4:D34"/>
    <mergeCell ref="C35:D35"/>
    <mergeCell ref="C36:D36"/>
    <mergeCell ref="C38:D38"/>
    <mergeCell ref="C40:D40"/>
    <mergeCell ref="C41:D41"/>
    <mergeCell ref="C9:D9"/>
    <mergeCell ref="C10:D10"/>
    <mergeCell ref="C12:D12"/>
    <mergeCell ref="C13:D13"/>
    <mergeCell ref="C15:D15"/>
    <mergeCell ref="A1:G1"/>
    <mergeCell ref="A3:B3"/>
    <mergeCell ref="A4:B4"/>
    <mergeCell ref="E4:G4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351:D351"/>
    <mergeCell ref="C353:D353"/>
    <mergeCell ref="C354:D354"/>
    <mergeCell ref="C355:D355"/>
    <mergeCell ref="C357:D357"/>
    <mergeCell ref="C358:D358"/>
    <mergeCell ref="C359:D359"/>
    <mergeCell ref="C374:D374"/>
    <mergeCell ref="C375:D375"/>
    <mergeCell ref="C376:D376"/>
    <mergeCell ref="C377:D377"/>
    <mergeCell ref="C378:D378"/>
    <mergeCell ref="C379:D379"/>
    <mergeCell ref="C380:D380"/>
    <mergeCell ref="C659:D659"/>
    <mergeCell ref="C660:D660"/>
    <mergeCell ref="C665:D665"/>
    <mergeCell ref="C372:D372"/>
    <mergeCell ref="C373:D373"/>
    <mergeCell ref="C381:D381"/>
    <mergeCell ref="C382:D382"/>
    <mergeCell ref="C383:D383"/>
    <mergeCell ref="C384:D384"/>
    <mergeCell ref="C365:D365"/>
    <mergeCell ref="C366:D366"/>
    <mergeCell ref="C367:D367"/>
    <mergeCell ref="C368:D368"/>
    <mergeCell ref="C369:D369"/>
    <mergeCell ref="C370:D370"/>
    <mergeCell ref="C399:D399"/>
    <mergeCell ref="C400:D400"/>
    <mergeCell ref="C401:D401"/>
    <mergeCell ref="C1357:D1357"/>
    <mergeCell ref="C1358:D1358"/>
    <mergeCell ref="C1359:D1359"/>
    <mergeCell ref="C1360:D1360"/>
    <mergeCell ref="C1361:D1361"/>
    <mergeCell ref="C1362:D1362"/>
    <mergeCell ref="C1363:D1363"/>
    <mergeCell ref="C1364:D1364"/>
    <mergeCell ref="C1365:D1365"/>
    <mergeCell ref="C924:D924"/>
    <mergeCell ref="C925:D925"/>
    <mergeCell ref="C926:D926"/>
    <mergeCell ref="C927:D927"/>
    <mergeCell ref="C1099:D1099"/>
    <mergeCell ref="C1100:D1100"/>
    <mergeCell ref="C1305:D1305"/>
    <mergeCell ref="C1306:D1306"/>
    <mergeCell ref="C932:D932"/>
    <mergeCell ref="C933:D933"/>
    <mergeCell ref="C934:D934"/>
    <mergeCell ref="C935:D935"/>
    <mergeCell ref="C936:D936"/>
    <mergeCell ref="C937:D937"/>
    <mergeCell ref="C950:D950"/>
    <mergeCell ref="C952:D952"/>
    <mergeCell ref="C954:D954"/>
    <mergeCell ref="C947:D947"/>
    <mergeCell ref="C948:D948"/>
    <mergeCell ref="C949:D949"/>
    <mergeCell ref="C938:D938"/>
    <mergeCell ref="C939:D939"/>
    <mergeCell ref="C940:D940"/>
    <mergeCell ref="C1787:D1787"/>
    <mergeCell ref="C1416:D1416"/>
    <mergeCell ref="C1417:D1417"/>
    <mergeCell ref="C1418:D1418"/>
    <mergeCell ref="C1428:D1428"/>
    <mergeCell ref="C1429:D1429"/>
    <mergeCell ref="C1430:D1430"/>
    <mergeCell ref="C1431:D1431"/>
    <mergeCell ref="C1432:D1432"/>
    <mergeCell ref="C1433:D1433"/>
    <mergeCell ref="C1434:D1434"/>
    <mergeCell ref="C1435:D1435"/>
    <mergeCell ref="C1440:D1440"/>
    <mergeCell ref="C1442:D1442"/>
    <mergeCell ref="C1443:D1443"/>
    <mergeCell ref="C1444:D1444"/>
    <mergeCell ref="C1445:D1445"/>
    <mergeCell ref="C1446:D1446"/>
    <mergeCell ref="C1425:D1425"/>
    <mergeCell ref="C1426:D1426"/>
    <mergeCell ref="C1427:D1427"/>
    <mergeCell ref="C1422:D1422"/>
    <mergeCell ref="C1423:D1423"/>
    <mergeCell ref="C1420:D1420"/>
    <mergeCell ref="C1421:D1421"/>
    <mergeCell ref="C1461:D1461"/>
    <mergeCell ref="C1463:D1463"/>
    <mergeCell ref="C1464:D1464"/>
    <mergeCell ref="C1466:D1466"/>
    <mergeCell ref="C1453:D1453"/>
    <mergeCell ref="C1454:D1454"/>
    <mergeCell ref="C1455:D1455"/>
    <mergeCell ref="C1788:D1788"/>
    <mergeCell ref="C1789:D1789"/>
    <mergeCell ref="C1790:D1790"/>
    <mergeCell ref="C1791:D1791"/>
    <mergeCell ref="C1792:D1792"/>
    <mergeCell ref="C1793:D1793"/>
    <mergeCell ref="C1794:D1794"/>
    <mergeCell ref="C1795:D1795"/>
    <mergeCell ref="C1899:D1899"/>
    <mergeCell ref="C1948:D1948"/>
    <mergeCell ref="C1949:D1949"/>
    <mergeCell ref="C1950:D1950"/>
    <mergeCell ref="C1968:D1968"/>
    <mergeCell ref="C1969:D1969"/>
    <mergeCell ref="C1970:D1970"/>
    <mergeCell ref="C1971:D1971"/>
    <mergeCell ref="C1770:D1770"/>
    <mergeCell ref="C1771:D1771"/>
    <mergeCell ref="C1772:D1772"/>
    <mergeCell ref="C1773:D1773"/>
    <mergeCell ref="C1774:D1774"/>
    <mergeCell ref="C1776:D1776"/>
    <mergeCell ref="C1777:D1777"/>
    <mergeCell ref="C1778:D1778"/>
    <mergeCell ref="C1779:D1779"/>
    <mergeCell ref="C1780:D1780"/>
    <mergeCell ref="C1781:D1781"/>
    <mergeCell ref="C1782:D1782"/>
    <mergeCell ref="C1783:D1783"/>
    <mergeCell ref="C1784:D1784"/>
    <mergeCell ref="C1785:D1785"/>
    <mergeCell ref="C1786:D178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76849-274A-4BC6-98C4-ED9633963FA0}">
  <dimension ref="A1:F10"/>
  <sheetViews>
    <sheetView showGridLines="0" workbookViewId="0" topLeftCell="B1">
      <selection activeCell="K7" sqref="K7"/>
    </sheetView>
  </sheetViews>
  <sheetFormatPr defaultColWidth="9.140625" defaultRowHeight="15"/>
  <cols>
    <col min="1" max="5" width="9.140625" style="285" customWidth="1"/>
    <col min="6" max="6" width="18.57421875" style="361" customWidth="1"/>
    <col min="7" max="16384" width="9.140625" style="285" customWidth="1"/>
  </cols>
  <sheetData>
    <row r="1" spans="2:6" ht="15">
      <c r="B1" s="912" t="s">
        <v>5359</v>
      </c>
      <c r="C1" s="912"/>
      <c r="D1" s="912"/>
      <c r="E1" s="912"/>
      <c r="F1" s="912"/>
    </row>
    <row r="2" spans="2:6" ht="27" customHeight="1">
      <c r="B2" s="349" t="s">
        <v>3423</v>
      </c>
      <c r="C2" s="350"/>
      <c r="D2" s="350"/>
      <c r="E2" s="350"/>
      <c r="F2" s="351"/>
    </row>
    <row r="3" spans="1:6" ht="25.5" customHeight="1">
      <c r="A3" s="352" t="s">
        <v>2811</v>
      </c>
      <c r="B3" s="353" t="s">
        <v>2812</v>
      </c>
      <c r="C3" s="354" t="s">
        <v>2813</v>
      </c>
      <c r="D3" s="355"/>
      <c r="E3" s="355"/>
      <c r="F3" s="356"/>
    </row>
    <row r="4" spans="1:6" ht="25.5" customHeight="1" hidden="1">
      <c r="A4" s="352">
        <v>1</v>
      </c>
      <c r="B4" s="357" t="s">
        <v>50</v>
      </c>
      <c r="C4" s="913"/>
      <c r="D4" s="913"/>
      <c r="E4" s="913"/>
      <c r="F4" s="358">
        <v>1870346.32</v>
      </c>
    </row>
    <row r="5" spans="1:6" ht="25.5" customHeight="1">
      <c r="A5" s="352">
        <v>2</v>
      </c>
      <c r="B5" s="359" t="s">
        <v>2676</v>
      </c>
      <c r="C5" s="914" t="s">
        <v>2677</v>
      </c>
      <c r="D5" s="914"/>
      <c r="E5" s="914"/>
      <c r="F5" s="364"/>
    </row>
    <row r="6" spans="1:6" ht="25.5" customHeight="1">
      <c r="A6" s="352">
        <v>3</v>
      </c>
      <c r="B6" s="360" t="s">
        <v>3009</v>
      </c>
      <c r="C6" s="913" t="s">
        <v>3010</v>
      </c>
      <c r="D6" s="913"/>
      <c r="E6" s="913"/>
      <c r="F6" s="365">
        <f>vnitrni_zti!$F$264</f>
        <v>0</v>
      </c>
    </row>
    <row r="7" spans="1:6" ht="25.5" customHeight="1">
      <c r="A7" s="352">
        <v>3</v>
      </c>
      <c r="B7" s="360" t="s">
        <v>3011</v>
      </c>
      <c r="C7" s="913" t="s">
        <v>3012</v>
      </c>
      <c r="D7" s="913"/>
      <c r="E7" s="913"/>
      <c r="F7" s="365">
        <f>venkovni_zti!$F$126</f>
        <v>0</v>
      </c>
    </row>
    <row r="8" spans="1:6" ht="25.5" customHeight="1">
      <c r="A8" s="352"/>
      <c r="B8" s="911" t="s">
        <v>2816</v>
      </c>
      <c r="C8" s="911"/>
      <c r="D8" s="911"/>
      <c r="E8" s="911"/>
      <c r="F8" s="366">
        <f>SUM(F6:F7)</f>
        <v>0</v>
      </c>
    </row>
    <row r="10" ht="15">
      <c r="F10" s="363"/>
    </row>
  </sheetData>
  <mergeCells count="6">
    <mergeCell ref="B8:E8"/>
    <mergeCell ref="B1:F1"/>
    <mergeCell ref="C4:E4"/>
    <mergeCell ref="C5:E5"/>
    <mergeCell ref="C6:E6"/>
    <mergeCell ref="C7:E7"/>
  </mergeCells>
  <printOptions/>
  <pageMargins left="0.39375" right="0.196527777777778" top="0.590277777777778" bottom="0.393055555555556" header="0.511805555555555" footer="0.196527777777778"/>
  <pageSetup horizontalDpi="600" verticalDpi="600" orientation="portrait" paperSize="9" r:id="rId1"/>
  <headerFooter>
    <oddFooter>&amp;L&amp;9Zpracováno programem BUILDpower S,  © RTS, a.s.&amp;R&amp;9Stránka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4FC80-4FC6-44E6-A1AF-F26A59CF8CD4}">
  <dimension ref="A1:CS264"/>
  <sheetViews>
    <sheetView workbookViewId="0" topLeftCell="A228">
      <selection activeCell="F262" sqref="F262"/>
    </sheetView>
  </sheetViews>
  <sheetFormatPr defaultColWidth="9.140625" defaultRowHeight="15" outlineLevelRow="1"/>
  <cols>
    <col min="1" max="1" width="3.421875" style="285" customWidth="1"/>
    <col min="2" max="2" width="12.57421875" style="288" customWidth="1"/>
    <col min="3" max="3" width="57.28125" style="288" customWidth="1"/>
    <col min="4" max="4" width="4.8515625" style="285" customWidth="1"/>
    <col min="5" max="5" width="10.57421875" style="285" customWidth="1"/>
    <col min="6" max="6" width="9.8515625" style="285" customWidth="1"/>
    <col min="7" max="11" width="8.7109375" style="285" customWidth="1"/>
    <col min="12" max="16384" width="9.140625" style="285" customWidth="1"/>
  </cols>
  <sheetData>
    <row r="1" spans="1:7" ht="15.75" customHeight="1">
      <c r="A1" s="919" t="s">
        <v>5359</v>
      </c>
      <c r="B1" s="919"/>
      <c r="C1" s="919"/>
      <c r="D1" s="919"/>
      <c r="E1" s="919"/>
      <c r="F1" s="919"/>
      <c r="G1" s="919"/>
    </row>
    <row r="2" spans="1:7" ht="24.95" customHeight="1">
      <c r="A2" s="341" t="s">
        <v>2672</v>
      </c>
      <c r="B2" s="342" t="s">
        <v>2673</v>
      </c>
      <c r="C2" s="920" t="s">
        <v>2674</v>
      </c>
      <c r="D2" s="920"/>
      <c r="E2" s="920"/>
      <c r="F2" s="920"/>
      <c r="G2" s="920"/>
    </row>
    <row r="3" spans="1:7" ht="24.95" customHeight="1">
      <c r="A3" s="341" t="s">
        <v>2675</v>
      </c>
      <c r="B3" s="342" t="s">
        <v>2676</v>
      </c>
      <c r="C3" s="920" t="s">
        <v>2677</v>
      </c>
      <c r="D3" s="920"/>
      <c r="E3" s="920"/>
      <c r="F3" s="920"/>
      <c r="G3" s="920"/>
    </row>
    <row r="4" spans="1:7" ht="24.95" customHeight="1">
      <c r="A4" s="343" t="s">
        <v>2678</v>
      </c>
      <c r="B4" s="344" t="s">
        <v>3009</v>
      </c>
      <c r="C4" s="921" t="s">
        <v>3010</v>
      </c>
      <c r="D4" s="921"/>
      <c r="E4" s="921"/>
      <c r="F4" s="921"/>
      <c r="G4" s="921"/>
    </row>
    <row r="5" spans="1:7" ht="15">
      <c r="A5" s="337"/>
      <c r="B5" s="338"/>
      <c r="C5" s="338"/>
      <c r="D5" s="340"/>
      <c r="E5" s="337"/>
      <c r="F5" s="337"/>
      <c r="G5" s="337"/>
    </row>
    <row r="6" spans="1:11" ht="38.25">
      <c r="A6" s="292" t="s">
        <v>12</v>
      </c>
      <c r="B6" s="293" t="s">
        <v>13</v>
      </c>
      <c r="C6" s="293" t="s">
        <v>14</v>
      </c>
      <c r="D6" s="294" t="s">
        <v>15</v>
      </c>
      <c r="E6" s="292" t="s">
        <v>2681</v>
      </c>
      <c r="F6" s="295" t="s">
        <v>2682</v>
      </c>
      <c r="G6" s="292" t="s">
        <v>2683</v>
      </c>
      <c r="H6" s="296" t="s">
        <v>2684</v>
      </c>
      <c r="I6" s="296" t="s">
        <v>2685</v>
      </c>
      <c r="J6" s="296" t="s">
        <v>2686</v>
      </c>
      <c r="K6" s="296" t="s">
        <v>2687</v>
      </c>
    </row>
    <row r="7" spans="1:11" ht="15" hidden="1">
      <c r="A7" s="331"/>
      <c r="B7" s="345"/>
      <c r="C7" s="345"/>
      <c r="D7" s="346"/>
      <c r="E7" s="347"/>
      <c r="F7" s="302"/>
      <c r="G7" s="302"/>
      <c r="H7" s="302"/>
      <c r="I7" s="302"/>
      <c r="J7" s="302"/>
      <c r="K7" s="302"/>
    </row>
    <row r="8" spans="1:97" ht="15">
      <c r="A8" s="303" t="s">
        <v>21</v>
      </c>
      <c r="B8" s="304" t="s">
        <v>2731</v>
      </c>
      <c r="C8" s="305" t="s">
        <v>2732</v>
      </c>
      <c r="D8" s="306"/>
      <c r="E8" s="307"/>
      <c r="F8" s="308"/>
      <c r="G8" s="308">
        <f>SUM(G9)</f>
        <v>0</v>
      </c>
      <c r="H8" s="308"/>
      <c r="I8" s="308">
        <f>SUM(I9:I9)</f>
        <v>0</v>
      </c>
      <c r="J8" s="308"/>
      <c r="K8" s="308">
        <f>SUM(K9:K9)</f>
        <v>0</v>
      </c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8"/>
      <c r="AO8" s="348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  <c r="BG8" s="348"/>
      <c r="BH8" s="348"/>
      <c r="BI8" s="348"/>
      <c r="BJ8" s="348"/>
      <c r="BK8" s="348"/>
      <c r="BL8" s="348"/>
      <c r="BM8" s="348"/>
      <c r="BN8" s="348"/>
      <c r="BO8" s="348"/>
      <c r="BP8" s="348"/>
      <c r="BQ8" s="348"/>
      <c r="BR8" s="348"/>
      <c r="BS8" s="348"/>
      <c r="BT8" s="348"/>
      <c r="BU8" s="348"/>
      <c r="BV8" s="348"/>
      <c r="BW8" s="348"/>
      <c r="BX8" s="348"/>
      <c r="BY8" s="348"/>
      <c r="BZ8" s="348"/>
      <c r="CA8" s="348"/>
      <c r="CB8" s="348"/>
      <c r="CC8" s="348"/>
      <c r="CD8" s="348"/>
      <c r="CE8" s="348"/>
      <c r="CF8" s="348"/>
      <c r="CG8" s="348"/>
      <c r="CH8" s="348"/>
      <c r="CI8" s="348"/>
      <c r="CJ8" s="348"/>
      <c r="CK8" s="348"/>
      <c r="CL8" s="348"/>
      <c r="CM8" s="348"/>
      <c r="CN8" s="348"/>
      <c r="CO8" s="348"/>
      <c r="CP8" s="348"/>
      <c r="CQ8" s="348"/>
      <c r="CR8" s="348"/>
      <c r="CS8" s="348"/>
    </row>
    <row r="9" spans="1:97" ht="15" outlineLevel="1">
      <c r="A9" s="329">
        <v>1</v>
      </c>
      <c r="B9" s="323" t="s">
        <v>2733</v>
      </c>
      <c r="C9" s="324" t="s">
        <v>2734</v>
      </c>
      <c r="D9" s="325" t="s">
        <v>48</v>
      </c>
      <c r="E9" s="326">
        <v>30</v>
      </c>
      <c r="F9" s="327">
        <v>0</v>
      </c>
      <c r="G9" s="328">
        <f>ROUND(E9*F9,2)</f>
        <v>0</v>
      </c>
      <c r="H9" s="328">
        <v>0</v>
      </c>
      <c r="I9" s="328">
        <f>ROUND(E9*H9,2)</f>
        <v>0</v>
      </c>
      <c r="J9" s="328">
        <v>0</v>
      </c>
      <c r="K9" s="328">
        <f>ROUND(E9*J9,2)</f>
        <v>0</v>
      </c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8"/>
      <c r="BG9" s="348"/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BY9" s="348"/>
      <c r="BZ9" s="348"/>
      <c r="CA9" s="348"/>
      <c r="CB9" s="348"/>
      <c r="CC9" s="348"/>
      <c r="CD9" s="348"/>
      <c r="CE9" s="348"/>
      <c r="CF9" s="348"/>
      <c r="CG9" s="348"/>
      <c r="CH9" s="348"/>
      <c r="CI9" s="348"/>
      <c r="CJ9" s="348"/>
      <c r="CK9" s="348"/>
      <c r="CL9" s="348"/>
      <c r="CM9" s="348"/>
      <c r="CN9" s="348"/>
      <c r="CO9" s="348"/>
      <c r="CP9" s="348"/>
      <c r="CQ9" s="348"/>
      <c r="CR9" s="348"/>
      <c r="CS9" s="348"/>
    </row>
    <row r="10" spans="1:97" ht="15">
      <c r="A10" s="303" t="s">
        <v>21</v>
      </c>
      <c r="B10" s="304" t="s">
        <v>3013</v>
      </c>
      <c r="C10" s="305" t="s">
        <v>3014</v>
      </c>
      <c r="D10" s="306"/>
      <c r="E10" s="307"/>
      <c r="F10" s="308"/>
      <c r="G10" s="308">
        <f>SUM(G11,G13,G15,G17,G19,G21,G23,G27,G31,G35,G39,G43,G47,G48,G49,G54,G57,G61,G67,G68,G69,G70,G72,G73,G75,G77:G84)</f>
        <v>0</v>
      </c>
      <c r="H10" s="308"/>
      <c r="I10" s="308">
        <f>SUM(I11:I85)</f>
        <v>12.99</v>
      </c>
      <c r="J10" s="308"/>
      <c r="K10" s="308">
        <f>SUM(K11:K85)</f>
        <v>0</v>
      </c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48"/>
      <c r="BD10" s="348"/>
      <c r="BE10" s="348"/>
      <c r="BF10" s="348"/>
      <c r="BG10" s="348"/>
      <c r="BH10" s="348"/>
      <c r="BI10" s="348"/>
      <c r="BJ10" s="348"/>
      <c r="BK10" s="348"/>
      <c r="BL10" s="348"/>
      <c r="BM10" s="348"/>
      <c r="BN10" s="348"/>
      <c r="BO10" s="348"/>
      <c r="BP10" s="348"/>
      <c r="BQ10" s="348"/>
      <c r="BR10" s="348"/>
      <c r="BS10" s="348"/>
      <c r="BT10" s="348"/>
      <c r="BU10" s="348"/>
      <c r="BV10" s="348"/>
      <c r="BW10" s="348"/>
      <c r="BX10" s="348"/>
      <c r="BY10" s="348"/>
      <c r="BZ10" s="348"/>
      <c r="CA10" s="348"/>
      <c r="CB10" s="348"/>
      <c r="CC10" s="348"/>
      <c r="CD10" s="348"/>
      <c r="CE10" s="348"/>
      <c r="CF10" s="348"/>
      <c r="CG10" s="348"/>
      <c r="CH10" s="348"/>
      <c r="CI10" s="348"/>
      <c r="CJ10" s="348"/>
      <c r="CK10" s="348"/>
      <c r="CL10" s="348"/>
      <c r="CM10" s="348"/>
      <c r="CN10" s="348"/>
      <c r="CO10" s="348"/>
      <c r="CP10" s="348"/>
      <c r="CQ10" s="348"/>
      <c r="CR10" s="348"/>
      <c r="CS10" s="348"/>
    </row>
    <row r="11" spans="1:97" ht="33.75" outlineLevel="1">
      <c r="A11" s="309">
        <v>2</v>
      </c>
      <c r="B11" s="310" t="s">
        <v>3019</v>
      </c>
      <c r="C11" s="311" t="s">
        <v>3020</v>
      </c>
      <c r="D11" s="312" t="s">
        <v>694</v>
      </c>
      <c r="E11" s="313">
        <v>42</v>
      </c>
      <c r="F11" s="314">
        <v>0</v>
      </c>
      <c r="G11" s="315">
        <f>ROUND(E11*F11,2)</f>
        <v>0</v>
      </c>
      <c r="H11" s="315">
        <v>0.00042</v>
      </c>
      <c r="I11" s="315">
        <f>ROUND(E11*H11,2)</f>
        <v>0.02</v>
      </c>
      <c r="J11" s="315">
        <v>0</v>
      </c>
      <c r="K11" s="315">
        <f>ROUND(E11*J11,2)</f>
        <v>0</v>
      </c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348"/>
      <c r="AM11" s="348"/>
      <c r="AN11" s="348"/>
      <c r="AO11" s="348"/>
      <c r="AP11" s="348"/>
      <c r="AQ11" s="348"/>
      <c r="AR11" s="348"/>
      <c r="AS11" s="348"/>
      <c r="AT11" s="348"/>
      <c r="AU11" s="348"/>
      <c r="AV11" s="348"/>
      <c r="AW11" s="348"/>
      <c r="AX11" s="348"/>
      <c r="AY11" s="348"/>
      <c r="AZ11" s="348"/>
      <c r="BA11" s="348"/>
      <c r="BB11" s="348"/>
      <c r="BC11" s="348"/>
      <c r="BD11" s="348"/>
      <c r="BE11" s="348"/>
      <c r="BF11" s="348"/>
      <c r="BG11" s="348"/>
      <c r="BH11" s="348"/>
      <c r="BI11" s="348"/>
      <c r="BJ11" s="348"/>
      <c r="BK11" s="348"/>
      <c r="BL11" s="348"/>
      <c r="BM11" s="348"/>
      <c r="BN11" s="348"/>
      <c r="BO11" s="348"/>
      <c r="BP11" s="348"/>
      <c r="BQ11" s="348"/>
      <c r="BR11" s="348"/>
      <c r="BS11" s="348"/>
      <c r="BT11" s="348"/>
      <c r="BU11" s="348"/>
      <c r="BV11" s="348"/>
      <c r="BW11" s="348"/>
      <c r="BX11" s="348"/>
      <c r="BY11" s="348"/>
      <c r="BZ11" s="348"/>
      <c r="CA11" s="348"/>
      <c r="CB11" s="348"/>
      <c r="CC11" s="348"/>
      <c r="CD11" s="348"/>
      <c r="CE11" s="348"/>
      <c r="CF11" s="348"/>
      <c r="CG11" s="348"/>
      <c r="CH11" s="348"/>
      <c r="CI11" s="348"/>
      <c r="CJ11" s="348"/>
      <c r="CK11" s="348"/>
      <c r="CL11" s="348"/>
      <c r="CM11" s="348"/>
      <c r="CN11" s="348"/>
      <c r="CO11" s="348"/>
      <c r="CP11" s="348"/>
      <c r="CQ11" s="348"/>
      <c r="CR11" s="348"/>
      <c r="CS11" s="348"/>
    </row>
    <row r="12" spans="1:97" ht="12.75" customHeight="1" outlineLevel="1">
      <c r="A12" s="316"/>
      <c r="B12" s="317"/>
      <c r="C12" s="917" t="s">
        <v>3021</v>
      </c>
      <c r="D12" s="917"/>
      <c r="E12" s="917"/>
      <c r="F12" s="917"/>
      <c r="G12" s="917"/>
      <c r="H12" s="318"/>
      <c r="I12" s="318"/>
      <c r="J12" s="318"/>
      <c r="K12" s="31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8"/>
      <c r="BM12" s="348"/>
      <c r="BN12" s="348"/>
      <c r="BO12" s="348"/>
      <c r="BP12" s="348"/>
      <c r="BQ12" s="348"/>
      <c r="BR12" s="348"/>
      <c r="BS12" s="348"/>
      <c r="BT12" s="348"/>
      <c r="BU12" s="348"/>
      <c r="BV12" s="348"/>
      <c r="BW12" s="348"/>
      <c r="BX12" s="348"/>
      <c r="BY12" s="348"/>
      <c r="BZ12" s="348"/>
      <c r="CA12" s="348"/>
      <c r="CB12" s="348"/>
      <c r="CC12" s="348"/>
      <c r="CD12" s="348"/>
      <c r="CE12" s="348"/>
      <c r="CF12" s="348"/>
      <c r="CG12" s="348"/>
      <c r="CH12" s="348"/>
      <c r="CI12" s="348"/>
      <c r="CJ12" s="348"/>
      <c r="CK12" s="348"/>
      <c r="CL12" s="348"/>
      <c r="CM12" s="348"/>
      <c r="CN12" s="348"/>
      <c r="CO12" s="348"/>
      <c r="CP12" s="348"/>
      <c r="CQ12" s="348"/>
      <c r="CR12" s="348"/>
      <c r="CS12" s="348"/>
    </row>
    <row r="13" spans="1:97" ht="33.75" outlineLevel="1">
      <c r="A13" s="309">
        <v>3</v>
      </c>
      <c r="B13" s="310" t="s">
        <v>3022</v>
      </c>
      <c r="C13" s="311" t="s">
        <v>3023</v>
      </c>
      <c r="D13" s="312" t="s">
        <v>694</v>
      </c>
      <c r="E13" s="313">
        <v>19</v>
      </c>
      <c r="F13" s="314">
        <v>0</v>
      </c>
      <c r="G13" s="315">
        <f>ROUND(E13*F13,2)</f>
        <v>0</v>
      </c>
      <c r="H13" s="315">
        <v>0.00086</v>
      </c>
      <c r="I13" s="315">
        <f>ROUND(E13*H13,2)</f>
        <v>0.02</v>
      </c>
      <c r="J13" s="315">
        <v>0</v>
      </c>
      <c r="K13" s="315">
        <f>ROUND(E13*J13,2)</f>
        <v>0</v>
      </c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  <c r="BB13" s="348"/>
      <c r="BC13" s="348"/>
      <c r="BD13" s="348"/>
      <c r="BE13" s="348"/>
      <c r="BF13" s="348"/>
      <c r="BG13" s="348"/>
      <c r="BH13" s="348"/>
      <c r="BI13" s="348"/>
      <c r="BJ13" s="348"/>
      <c r="BK13" s="348"/>
      <c r="BL13" s="348"/>
      <c r="BM13" s="348"/>
      <c r="BN13" s="348"/>
      <c r="BO13" s="348"/>
      <c r="BP13" s="348"/>
      <c r="BQ13" s="348"/>
      <c r="BR13" s="348"/>
      <c r="BS13" s="348"/>
      <c r="BT13" s="348"/>
      <c r="BU13" s="348"/>
      <c r="BV13" s="348"/>
      <c r="BW13" s="348"/>
      <c r="BX13" s="348"/>
      <c r="BY13" s="348"/>
      <c r="BZ13" s="348"/>
      <c r="CA13" s="348"/>
      <c r="CB13" s="348"/>
      <c r="CC13" s="348"/>
      <c r="CD13" s="348"/>
      <c r="CE13" s="348"/>
      <c r="CF13" s="348"/>
      <c r="CG13" s="348"/>
      <c r="CH13" s="348"/>
      <c r="CI13" s="348"/>
      <c r="CJ13" s="348"/>
      <c r="CK13" s="348"/>
      <c r="CL13" s="348"/>
      <c r="CM13" s="348"/>
      <c r="CN13" s="348"/>
      <c r="CO13" s="348"/>
      <c r="CP13" s="348"/>
      <c r="CQ13" s="348"/>
      <c r="CR13" s="348"/>
      <c r="CS13" s="348"/>
    </row>
    <row r="14" spans="1:97" ht="12.75" customHeight="1" outlineLevel="1">
      <c r="A14" s="316"/>
      <c r="B14" s="317"/>
      <c r="C14" s="917" t="s">
        <v>3021</v>
      </c>
      <c r="D14" s="917"/>
      <c r="E14" s="917"/>
      <c r="F14" s="917"/>
      <c r="G14" s="917"/>
      <c r="H14" s="318"/>
      <c r="I14" s="318"/>
      <c r="J14" s="318"/>
      <c r="K14" s="31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8"/>
      <c r="BD14" s="348"/>
      <c r="BE14" s="348"/>
      <c r="BF14" s="348"/>
      <c r="BG14" s="348"/>
      <c r="BH14" s="348"/>
      <c r="BI14" s="348"/>
      <c r="BJ14" s="348"/>
      <c r="BK14" s="348"/>
      <c r="BL14" s="348"/>
      <c r="BM14" s="348"/>
      <c r="BN14" s="348"/>
      <c r="BO14" s="348"/>
      <c r="BP14" s="348"/>
      <c r="BQ14" s="348"/>
      <c r="BR14" s="348"/>
      <c r="BS14" s="348"/>
      <c r="BT14" s="348"/>
      <c r="BU14" s="348"/>
      <c r="BV14" s="348"/>
      <c r="BW14" s="348"/>
      <c r="BX14" s="348"/>
      <c r="BY14" s="348"/>
      <c r="BZ14" s="348"/>
      <c r="CA14" s="348"/>
      <c r="CB14" s="348"/>
      <c r="CC14" s="348"/>
      <c r="CD14" s="348"/>
      <c r="CE14" s="348"/>
      <c r="CF14" s="348"/>
      <c r="CG14" s="348"/>
      <c r="CH14" s="348"/>
      <c r="CI14" s="348"/>
      <c r="CJ14" s="348"/>
      <c r="CK14" s="348"/>
      <c r="CL14" s="348"/>
      <c r="CM14" s="348"/>
      <c r="CN14" s="348"/>
      <c r="CO14" s="348"/>
      <c r="CP14" s="348"/>
      <c r="CQ14" s="348"/>
      <c r="CR14" s="348"/>
      <c r="CS14" s="348"/>
    </row>
    <row r="15" spans="1:97" ht="33.75" outlineLevel="1">
      <c r="A15" s="309">
        <v>4</v>
      </c>
      <c r="B15" s="310" t="s">
        <v>3024</v>
      </c>
      <c r="C15" s="311" t="s">
        <v>3025</v>
      </c>
      <c r="D15" s="312" t="s">
        <v>694</v>
      </c>
      <c r="E15" s="313">
        <v>44.5</v>
      </c>
      <c r="F15" s="314">
        <v>0</v>
      </c>
      <c r="G15" s="315">
        <f>ROUND(E15*F15,2)</f>
        <v>0</v>
      </c>
      <c r="H15" s="315">
        <v>0.00252</v>
      </c>
      <c r="I15" s="315">
        <f>ROUND(E15*H15,2)</f>
        <v>0.11</v>
      </c>
      <c r="J15" s="315">
        <v>0</v>
      </c>
      <c r="K15" s="315">
        <f>ROUND(E15*J15,2)</f>
        <v>0</v>
      </c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348"/>
      <c r="BR15" s="348"/>
      <c r="BS15" s="348"/>
      <c r="BT15" s="348"/>
      <c r="BU15" s="348"/>
      <c r="BV15" s="348"/>
      <c r="BW15" s="348"/>
      <c r="BX15" s="348"/>
      <c r="BY15" s="348"/>
      <c r="BZ15" s="348"/>
      <c r="CA15" s="348"/>
      <c r="CB15" s="348"/>
      <c r="CC15" s="348"/>
      <c r="CD15" s="348"/>
      <c r="CE15" s="348"/>
      <c r="CF15" s="348"/>
      <c r="CG15" s="348"/>
      <c r="CH15" s="348"/>
      <c r="CI15" s="348"/>
      <c r="CJ15" s="348"/>
      <c r="CK15" s="348"/>
      <c r="CL15" s="348"/>
      <c r="CM15" s="348"/>
      <c r="CN15" s="348"/>
      <c r="CO15" s="348"/>
      <c r="CP15" s="348"/>
      <c r="CQ15" s="348"/>
      <c r="CR15" s="348"/>
      <c r="CS15" s="348"/>
    </row>
    <row r="16" spans="1:97" ht="12.75" customHeight="1" outlineLevel="1">
      <c r="A16" s="316"/>
      <c r="B16" s="317"/>
      <c r="C16" s="917" t="s">
        <v>3021</v>
      </c>
      <c r="D16" s="917"/>
      <c r="E16" s="917"/>
      <c r="F16" s="917"/>
      <c r="G16" s="917"/>
      <c r="H16" s="318"/>
      <c r="I16" s="318"/>
      <c r="J16" s="318"/>
      <c r="K16" s="31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  <c r="AL16" s="348"/>
      <c r="AM16" s="348"/>
      <c r="AN16" s="348"/>
      <c r="AO16" s="348"/>
      <c r="AP16" s="348"/>
      <c r="AQ16" s="348"/>
      <c r="AR16" s="348"/>
      <c r="AS16" s="348"/>
      <c r="AT16" s="348"/>
      <c r="AU16" s="348"/>
      <c r="AV16" s="348"/>
      <c r="AW16" s="348"/>
      <c r="AX16" s="348"/>
      <c r="AY16" s="348"/>
      <c r="AZ16" s="348"/>
      <c r="BA16" s="348"/>
      <c r="BB16" s="348"/>
      <c r="BC16" s="348"/>
      <c r="BD16" s="348"/>
      <c r="BE16" s="348"/>
      <c r="BF16" s="348"/>
      <c r="BG16" s="348"/>
      <c r="BH16" s="348"/>
      <c r="BI16" s="348"/>
      <c r="BJ16" s="348"/>
      <c r="BK16" s="348"/>
      <c r="BL16" s="348"/>
      <c r="BM16" s="348"/>
      <c r="BN16" s="348"/>
      <c r="BO16" s="348"/>
      <c r="BP16" s="348"/>
      <c r="BQ16" s="348"/>
      <c r="BR16" s="348"/>
      <c r="BS16" s="348"/>
      <c r="BT16" s="348"/>
      <c r="BU16" s="348"/>
      <c r="BV16" s="348"/>
      <c r="BW16" s="348"/>
      <c r="BX16" s="348"/>
      <c r="BY16" s="348"/>
      <c r="BZ16" s="348"/>
      <c r="CA16" s="348"/>
      <c r="CB16" s="348"/>
      <c r="CC16" s="348"/>
      <c r="CD16" s="348"/>
      <c r="CE16" s="348"/>
      <c r="CF16" s="348"/>
      <c r="CG16" s="348"/>
      <c r="CH16" s="348"/>
      <c r="CI16" s="348"/>
      <c r="CJ16" s="348"/>
      <c r="CK16" s="348"/>
      <c r="CL16" s="348"/>
      <c r="CM16" s="348"/>
      <c r="CN16" s="348"/>
      <c r="CO16" s="348"/>
      <c r="CP16" s="348"/>
      <c r="CQ16" s="348"/>
      <c r="CR16" s="348"/>
      <c r="CS16" s="348"/>
    </row>
    <row r="17" spans="1:97" ht="33.75" outlineLevel="1">
      <c r="A17" s="309">
        <v>5</v>
      </c>
      <c r="B17" s="310" t="s">
        <v>3026</v>
      </c>
      <c r="C17" s="311" t="s">
        <v>3027</v>
      </c>
      <c r="D17" s="312" t="s">
        <v>694</v>
      </c>
      <c r="E17" s="313">
        <v>12.5</v>
      </c>
      <c r="F17" s="314">
        <v>0</v>
      </c>
      <c r="G17" s="315">
        <f>ROUND(E17*F17,2)</f>
        <v>0</v>
      </c>
      <c r="H17" s="315">
        <v>0.0011</v>
      </c>
      <c r="I17" s="315">
        <f>ROUND(E17*H17,2)</f>
        <v>0.01</v>
      </c>
      <c r="J17" s="315">
        <v>0</v>
      </c>
      <c r="K17" s="315">
        <f>ROUND(E17*J17,2)</f>
        <v>0</v>
      </c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  <c r="AR17" s="348"/>
      <c r="AS17" s="348"/>
      <c r="AT17" s="348"/>
      <c r="AU17" s="348"/>
      <c r="AV17" s="348"/>
      <c r="AW17" s="348"/>
      <c r="AX17" s="348"/>
      <c r="AY17" s="348"/>
      <c r="AZ17" s="348"/>
      <c r="BA17" s="348"/>
      <c r="BB17" s="348"/>
      <c r="BC17" s="348"/>
      <c r="BD17" s="348"/>
      <c r="BE17" s="348"/>
      <c r="BF17" s="348"/>
      <c r="BG17" s="348"/>
      <c r="BH17" s="348"/>
      <c r="BI17" s="348"/>
      <c r="BJ17" s="348"/>
      <c r="BK17" s="348"/>
      <c r="BL17" s="348"/>
      <c r="BM17" s="348"/>
      <c r="BN17" s="348"/>
      <c r="BO17" s="348"/>
      <c r="BP17" s="348"/>
      <c r="BQ17" s="348"/>
      <c r="BR17" s="348"/>
      <c r="BS17" s="348"/>
      <c r="BT17" s="348"/>
      <c r="BU17" s="348"/>
      <c r="BV17" s="348"/>
      <c r="BW17" s="348"/>
      <c r="BX17" s="348"/>
      <c r="BY17" s="348"/>
      <c r="BZ17" s="348"/>
      <c r="CA17" s="348"/>
      <c r="CB17" s="348"/>
      <c r="CC17" s="348"/>
      <c r="CD17" s="348"/>
      <c r="CE17" s="348"/>
      <c r="CF17" s="348"/>
      <c r="CG17" s="348"/>
      <c r="CH17" s="348"/>
      <c r="CI17" s="348"/>
      <c r="CJ17" s="348"/>
      <c r="CK17" s="348"/>
      <c r="CL17" s="348"/>
      <c r="CM17" s="348"/>
      <c r="CN17" s="348"/>
      <c r="CO17" s="348"/>
      <c r="CP17" s="348"/>
      <c r="CQ17" s="348"/>
      <c r="CR17" s="348"/>
      <c r="CS17" s="348"/>
    </row>
    <row r="18" spans="1:97" ht="12.75" customHeight="1" outlineLevel="1">
      <c r="A18" s="316"/>
      <c r="B18" s="317"/>
      <c r="C18" s="917" t="s">
        <v>3028</v>
      </c>
      <c r="D18" s="917"/>
      <c r="E18" s="917"/>
      <c r="F18" s="917"/>
      <c r="G18" s="917"/>
      <c r="H18" s="318"/>
      <c r="I18" s="318"/>
      <c r="J18" s="318"/>
      <c r="K18" s="31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8"/>
      <c r="AO18" s="348"/>
      <c r="AP18" s="348"/>
      <c r="AQ18" s="348"/>
      <c r="AR18" s="348"/>
      <c r="AS18" s="348"/>
      <c r="AT18" s="348"/>
      <c r="AU18" s="348"/>
      <c r="AV18" s="348"/>
      <c r="AW18" s="348"/>
      <c r="AX18" s="348"/>
      <c r="AY18" s="348"/>
      <c r="AZ18" s="348"/>
      <c r="BA18" s="348"/>
      <c r="BB18" s="348"/>
      <c r="BC18" s="348"/>
      <c r="BD18" s="348"/>
      <c r="BE18" s="348"/>
      <c r="BF18" s="348"/>
      <c r="BG18" s="348"/>
      <c r="BH18" s="348"/>
      <c r="BI18" s="348"/>
      <c r="BJ18" s="348"/>
      <c r="BK18" s="348"/>
      <c r="BL18" s="348"/>
      <c r="BM18" s="348"/>
      <c r="BN18" s="348"/>
      <c r="BO18" s="348"/>
      <c r="BP18" s="348"/>
      <c r="BQ18" s="348"/>
      <c r="BR18" s="348"/>
      <c r="BS18" s="348"/>
      <c r="BT18" s="348"/>
      <c r="BU18" s="348"/>
      <c r="BV18" s="348"/>
      <c r="BW18" s="348"/>
      <c r="BX18" s="348"/>
      <c r="BY18" s="348"/>
      <c r="BZ18" s="348"/>
      <c r="CA18" s="348"/>
      <c r="CB18" s="348"/>
      <c r="CC18" s="348"/>
      <c r="CD18" s="348"/>
      <c r="CE18" s="348"/>
      <c r="CF18" s="348"/>
      <c r="CG18" s="348"/>
      <c r="CH18" s="348"/>
      <c r="CI18" s="348"/>
      <c r="CJ18" s="348"/>
      <c r="CK18" s="348"/>
      <c r="CL18" s="348"/>
      <c r="CM18" s="348"/>
      <c r="CN18" s="348"/>
      <c r="CO18" s="348"/>
      <c r="CP18" s="348"/>
      <c r="CQ18" s="348"/>
      <c r="CR18" s="348"/>
      <c r="CS18" s="348"/>
    </row>
    <row r="19" spans="1:97" ht="33.75" outlineLevel="1">
      <c r="A19" s="309">
        <v>6</v>
      </c>
      <c r="B19" s="310" t="s">
        <v>3029</v>
      </c>
      <c r="C19" s="311" t="s">
        <v>3030</v>
      </c>
      <c r="D19" s="312" t="s">
        <v>694</v>
      </c>
      <c r="E19" s="313">
        <v>53.5</v>
      </c>
      <c r="F19" s="314">
        <v>0</v>
      </c>
      <c r="G19" s="315">
        <f>ROUND(E19*F19,2)</f>
        <v>0</v>
      </c>
      <c r="H19" s="315">
        <v>0.00199</v>
      </c>
      <c r="I19" s="315">
        <f>ROUND(E19*H19,2)</f>
        <v>0.11</v>
      </c>
      <c r="J19" s="315">
        <v>0</v>
      </c>
      <c r="K19" s="315">
        <f>ROUND(E19*J19,2)</f>
        <v>0</v>
      </c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  <c r="AR19" s="348"/>
      <c r="AS19" s="348"/>
      <c r="AT19" s="348"/>
      <c r="AU19" s="348"/>
      <c r="AV19" s="348"/>
      <c r="AW19" s="348"/>
      <c r="AX19" s="348"/>
      <c r="AY19" s="348"/>
      <c r="AZ19" s="348"/>
      <c r="BA19" s="348"/>
      <c r="BB19" s="348"/>
      <c r="BC19" s="348"/>
      <c r="BD19" s="348"/>
      <c r="BE19" s="348"/>
      <c r="BF19" s="348"/>
      <c r="BG19" s="348"/>
      <c r="BH19" s="348"/>
      <c r="BI19" s="348"/>
      <c r="BJ19" s="348"/>
      <c r="BK19" s="348"/>
      <c r="BL19" s="348"/>
      <c r="BM19" s="348"/>
      <c r="BN19" s="348"/>
      <c r="BO19" s="348"/>
      <c r="BP19" s="348"/>
      <c r="BQ19" s="348"/>
      <c r="BR19" s="348"/>
      <c r="BS19" s="348"/>
      <c r="BT19" s="348"/>
      <c r="BU19" s="348"/>
      <c r="BV19" s="348"/>
      <c r="BW19" s="348"/>
      <c r="BX19" s="348"/>
      <c r="BY19" s="348"/>
      <c r="BZ19" s="348"/>
      <c r="CA19" s="348"/>
      <c r="CB19" s="348"/>
      <c r="CC19" s="348"/>
      <c r="CD19" s="348"/>
      <c r="CE19" s="348"/>
      <c r="CF19" s="348"/>
      <c r="CG19" s="348"/>
      <c r="CH19" s="348"/>
      <c r="CI19" s="348"/>
      <c r="CJ19" s="348"/>
      <c r="CK19" s="348"/>
      <c r="CL19" s="348"/>
      <c r="CM19" s="348"/>
      <c r="CN19" s="348"/>
      <c r="CO19" s="348"/>
      <c r="CP19" s="348"/>
      <c r="CQ19" s="348"/>
      <c r="CR19" s="348"/>
      <c r="CS19" s="348"/>
    </row>
    <row r="20" spans="1:97" ht="12.75" customHeight="1" outlineLevel="1">
      <c r="A20" s="316"/>
      <c r="B20" s="317"/>
      <c r="C20" s="917" t="s">
        <v>3028</v>
      </c>
      <c r="D20" s="917"/>
      <c r="E20" s="917"/>
      <c r="F20" s="917"/>
      <c r="G20" s="917"/>
      <c r="H20" s="318"/>
      <c r="I20" s="318"/>
      <c r="J20" s="318"/>
      <c r="K20" s="31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348"/>
      <c r="AP20" s="348"/>
      <c r="AQ20" s="348"/>
      <c r="AR20" s="348"/>
      <c r="AS20" s="348"/>
      <c r="AT20" s="348"/>
      <c r="AU20" s="348"/>
      <c r="AV20" s="348"/>
      <c r="AW20" s="348"/>
      <c r="AX20" s="348"/>
      <c r="AY20" s="348"/>
      <c r="AZ20" s="348"/>
      <c r="BA20" s="348"/>
      <c r="BB20" s="348"/>
      <c r="BC20" s="348"/>
      <c r="BD20" s="348"/>
      <c r="BE20" s="348"/>
      <c r="BF20" s="348"/>
      <c r="BG20" s="348"/>
      <c r="BH20" s="348"/>
      <c r="BI20" s="348"/>
      <c r="BJ20" s="348"/>
      <c r="BK20" s="348"/>
      <c r="BL20" s="348"/>
      <c r="BM20" s="348"/>
      <c r="BN20" s="348"/>
      <c r="BO20" s="348"/>
      <c r="BP20" s="348"/>
      <c r="BQ20" s="348"/>
      <c r="BR20" s="348"/>
      <c r="BS20" s="348"/>
      <c r="BT20" s="348"/>
      <c r="BU20" s="348"/>
      <c r="BV20" s="348"/>
      <c r="BW20" s="348"/>
      <c r="BX20" s="348"/>
      <c r="BY20" s="348"/>
      <c r="BZ20" s="348"/>
      <c r="CA20" s="348"/>
      <c r="CB20" s="348"/>
      <c r="CC20" s="348"/>
      <c r="CD20" s="348"/>
      <c r="CE20" s="348"/>
      <c r="CF20" s="348"/>
      <c r="CG20" s="348"/>
      <c r="CH20" s="348"/>
      <c r="CI20" s="348"/>
      <c r="CJ20" s="348"/>
      <c r="CK20" s="348"/>
      <c r="CL20" s="348"/>
      <c r="CM20" s="348"/>
      <c r="CN20" s="348"/>
      <c r="CO20" s="348"/>
      <c r="CP20" s="348"/>
      <c r="CQ20" s="348"/>
      <c r="CR20" s="348"/>
      <c r="CS20" s="348"/>
    </row>
    <row r="21" spans="1:97" ht="33.75" outlineLevel="1">
      <c r="A21" s="309">
        <v>7</v>
      </c>
      <c r="B21" s="310" t="s">
        <v>3031</v>
      </c>
      <c r="C21" s="311" t="s">
        <v>3032</v>
      </c>
      <c r="D21" s="312" t="s">
        <v>694</v>
      </c>
      <c r="E21" s="313">
        <v>12</v>
      </c>
      <c r="F21" s="314">
        <v>0</v>
      </c>
      <c r="G21" s="315">
        <f>ROUND(E21*F21,2)</f>
        <v>0</v>
      </c>
      <c r="H21" s="315">
        <v>0.0032</v>
      </c>
      <c r="I21" s="315">
        <f>ROUND(E21*H21,2)</f>
        <v>0.04</v>
      </c>
      <c r="J21" s="315">
        <v>0</v>
      </c>
      <c r="K21" s="315">
        <f>ROUND(E21*J21,2)</f>
        <v>0</v>
      </c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8"/>
      <c r="BF21" s="348"/>
      <c r="BG21" s="348"/>
      <c r="BH21" s="348"/>
      <c r="BI21" s="348"/>
      <c r="BJ21" s="348"/>
      <c r="BK21" s="348"/>
      <c r="BL21" s="348"/>
      <c r="BM21" s="348"/>
      <c r="BN21" s="348"/>
      <c r="BO21" s="348"/>
      <c r="BP21" s="348"/>
      <c r="BQ21" s="348"/>
      <c r="BR21" s="348"/>
      <c r="BS21" s="348"/>
      <c r="BT21" s="348"/>
      <c r="BU21" s="348"/>
      <c r="BV21" s="348"/>
      <c r="BW21" s="348"/>
      <c r="BX21" s="348"/>
      <c r="BY21" s="348"/>
      <c r="BZ21" s="348"/>
      <c r="CA21" s="348"/>
      <c r="CB21" s="348"/>
      <c r="CC21" s="348"/>
      <c r="CD21" s="348"/>
      <c r="CE21" s="348"/>
      <c r="CF21" s="348"/>
      <c r="CG21" s="348"/>
      <c r="CH21" s="348"/>
      <c r="CI21" s="348"/>
      <c r="CJ21" s="348"/>
      <c r="CK21" s="348"/>
      <c r="CL21" s="348"/>
      <c r="CM21" s="348"/>
      <c r="CN21" s="348"/>
      <c r="CO21" s="348"/>
      <c r="CP21" s="348"/>
      <c r="CQ21" s="348"/>
      <c r="CR21" s="348"/>
      <c r="CS21" s="348"/>
    </row>
    <row r="22" spans="1:97" ht="12.75" customHeight="1" outlineLevel="1">
      <c r="A22" s="316"/>
      <c r="B22" s="317"/>
      <c r="C22" s="917" t="s">
        <v>3021</v>
      </c>
      <c r="D22" s="917"/>
      <c r="E22" s="917"/>
      <c r="F22" s="917"/>
      <c r="G22" s="917"/>
      <c r="H22" s="318"/>
      <c r="I22" s="318"/>
      <c r="J22" s="318"/>
      <c r="K22" s="31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  <c r="AK22" s="348"/>
      <c r="AL22" s="348"/>
      <c r="AM22" s="348"/>
      <c r="AN22" s="348"/>
      <c r="AO22" s="348"/>
      <c r="AP22" s="348"/>
      <c r="AQ22" s="348"/>
      <c r="AR22" s="348"/>
      <c r="AS22" s="348"/>
      <c r="AT22" s="348"/>
      <c r="AU22" s="348"/>
      <c r="AV22" s="348"/>
      <c r="AW22" s="348"/>
      <c r="AX22" s="348"/>
      <c r="AY22" s="348"/>
      <c r="AZ22" s="348"/>
      <c r="BA22" s="348"/>
      <c r="BB22" s="348"/>
      <c r="BC22" s="348"/>
      <c r="BD22" s="348"/>
      <c r="BE22" s="348"/>
      <c r="BF22" s="348"/>
      <c r="BG22" s="348"/>
      <c r="BH22" s="348"/>
      <c r="BI22" s="348"/>
      <c r="BJ22" s="348"/>
      <c r="BK22" s="348"/>
      <c r="BL22" s="348"/>
      <c r="BM22" s="348"/>
      <c r="BN22" s="348"/>
      <c r="BO22" s="348"/>
      <c r="BP22" s="348"/>
      <c r="BQ22" s="348"/>
      <c r="BR22" s="348"/>
      <c r="BS22" s="348"/>
      <c r="BT22" s="348"/>
      <c r="BU22" s="348"/>
      <c r="BV22" s="348"/>
      <c r="BW22" s="348"/>
      <c r="BX22" s="348"/>
      <c r="BY22" s="348"/>
      <c r="BZ22" s="348"/>
      <c r="CA22" s="348"/>
      <c r="CB22" s="348"/>
      <c r="CC22" s="348"/>
      <c r="CD22" s="348"/>
      <c r="CE22" s="348"/>
      <c r="CF22" s="348"/>
      <c r="CG22" s="348"/>
      <c r="CH22" s="348"/>
      <c r="CI22" s="348"/>
      <c r="CJ22" s="348"/>
      <c r="CK22" s="348"/>
      <c r="CL22" s="348"/>
      <c r="CM22" s="348"/>
      <c r="CN22" s="348"/>
      <c r="CO22" s="348"/>
      <c r="CP22" s="348"/>
      <c r="CQ22" s="348"/>
      <c r="CR22" s="348"/>
      <c r="CS22" s="348"/>
    </row>
    <row r="23" spans="1:97" ht="22.5" outlineLevel="1">
      <c r="A23" s="309">
        <v>8</v>
      </c>
      <c r="B23" s="310" t="s">
        <v>3033</v>
      </c>
      <c r="C23" s="311" t="s">
        <v>3034</v>
      </c>
      <c r="D23" s="312" t="s">
        <v>694</v>
      </c>
      <c r="E23" s="313">
        <v>29</v>
      </c>
      <c r="F23" s="314">
        <v>0</v>
      </c>
      <c r="G23" s="315">
        <f>ROUND(E23*F23,2)</f>
        <v>0</v>
      </c>
      <c r="H23" s="315">
        <v>0.00137</v>
      </c>
      <c r="I23" s="315">
        <f>ROUND(E23*H23,2)</f>
        <v>0.04</v>
      </c>
      <c r="J23" s="315">
        <v>0</v>
      </c>
      <c r="K23" s="315">
        <f>ROUND(E23*J23,2)</f>
        <v>0</v>
      </c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348"/>
      <c r="AP23" s="348"/>
      <c r="AQ23" s="348"/>
      <c r="AR23" s="348"/>
      <c r="AS23" s="348"/>
      <c r="AT23" s="348"/>
      <c r="AU23" s="348"/>
      <c r="AV23" s="348"/>
      <c r="AW23" s="348"/>
      <c r="AX23" s="348"/>
      <c r="AY23" s="348"/>
      <c r="AZ23" s="348"/>
      <c r="BA23" s="348"/>
      <c r="BB23" s="348"/>
      <c r="BC23" s="348"/>
      <c r="BD23" s="348"/>
      <c r="BE23" s="348"/>
      <c r="BF23" s="348"/>
      <c r="BG23" s="348"/>
      <c r="BH23" s="348"/>
      <c r="BI23" s="348"/>
      <c r="BJ23" s="348"/>
      <c r="BK23" s="348"/>
      <c r="BL23" s="348"/>
      <c r="BM23" s="348"/>
      <c r="BN23" s="348"/>
      <c r="BO23" s="348"/>
      <c r="BP23" s="348"/>
      <c r="BQ23" s="348"/>
      <c r="BR23" s="348"/>
      <c r="BS23" s="348"/>
      <c r="BT23" s="348"/>
      <c r="BU23" s="348"/>
      <c r="BV23" s="348"/>
      <c r="BW23" s="348"/>
      <c r="BX23" s="348"/>
      <c r="BY23" s="348"/>
      <c r="BZ23" s="348"/>
      <c r="CA23" s="348"/>
      <c r="CB23" s="348"/>
      <c r="CC23" s="348"/>
      <c r="CD23" s="348"/>
      <c r="CE23" s="348"/>
      <c r="CF23" s="348"/>
      <c r="CG23" s="348"/>
      <c r="CH23" s="348"/>
      <c r="CI23" s="348"/>
      <c r="CJ23" s="348"/>
      <c r="CK23" s="348"/>
      <c r="CL23" s="348"/>
      <c r="CM23" s="348"/>
      <c r="CN23" s="348"/>
      <c r="CO23" s="348"/>
      <c r="CP23" s="348"/>
      <c r="CQ23" s="348"/>
      <c r="CR23" s="348"/>
      <c r="CS23" s="348"/>
    </row>
    <row r="24" spans="1:97" ht="12.75" customHeight="1" outlineLevel="1">
      <c r="A24" s="316"/>
      <c r="B24" s="317"/>
      <c r="C24" s="917" t="s">
        <v>3035</v>
      </c>
      <c r="D24" s="917"/>
      <c r="E24" s="917"/>
      <c r="F24" s="917"/>
      <c r="G24" s="917"/>
      <c r="H24" s="318"/>
      <c r="I24" s="318"/>
      <c r="J24" s="318"/>
      <c r="K24" s="31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  <c r="AF24" s="348"/>
      <c r="AG24" s="348"/>
      <c r="AH24" s="348"/>
      <c r="AI24" s="348"/>
      <c r="AJ24" s="348"/>
      <c r="AK24" s="348"/>
      <c r="AL24" s="348"/>
      <c r="AM24" s="348"/>
      <c r="AN24" s="348"/>
      <c r="AO24" s="348"/>
      <c r="AP24" s="348"/>
      <c r="AQ24" s="348"/>
      <c r="AR24" s="348"/>
      <c r="AS24" s="348"/>
      <c r="AT24" s="348"/>
      <c r="AU24" s="348"/>
      <c r="AV24" s="348"/>
      <c r="AW24" s="348"/>
      <c r="AX24" s="348"/>
      <c r="AY24" s="348"/>
      <c r="AZ24" s="348"/>
      <c r="BA24" s="348"/>
      <c r="BB24" s="348"/>
      <c r="BC24" s="348"/>
      <c r="BD24" s="348"/>
      <c r="BE24" s="348"/>
      <c r="BF24" s="348"/>
      <c r="BG24" s="348"/>
      <c r="BH24" s="348"/>
      <c r="BI24" s="348"/>
      <c r="BJ24" s="348"/>
      <c r="BK24" s="348"/>
      <c r="BL24" s="348"/>
      <c r="BM24" s="348"/>
      <c r="BN24" s="348"/>
      <c r="BO24" s="348"/>
      <c r="BP24" s="348"/>
      <c r="BQ24" s="348"/>
      <c r="BR24" s="348"/>
      <c r="BS24" s="348"/>
      <c r="BT24" s="348"/>
      <c r="BU24" s="348"/>
      <c r="BV24" s="348"/>
      <c r="BW24" s="348"/>
      <c r="BX24" s="348"/>
      <c r="BY24" s="348"/>
      <c r="BZ24" s="348"/>
      <c r="CA24" s="348"/>
      <c r="CB24" s="348"/>
      <c r="CC24" s="348"/>
      <c r="CD24" s="348"/>
      <c r="CE24" s="348"/>
      <c r="CF24" s="348"/>
      <c r="CG24" s="348"/>
      <c r="CH24" s="348"/>
      <c r="CI24" s="348"/>
      <c r="CJ24" s="348"/>
      <c r="CK24" s="348"/>
      <c r="CL24" s="348"/>
      <c r="CM24" s="348"/>
      <c r="CN24" s="348"/>
      <c r="CO24" s="348"/>
      <c r="CP24" s="348"/>
      <c r="CQ24" s="348"/>
      <c r="CR24" s="348"/>
      <c r="CS24" s="348"/>
    </row>
    <row r="25" spans="1:97" ht="12.75" customHeight="1" outlineLevel="1">
      <c r="A25" s="316"/>
      <c r="B25" s="317"/>
      <c r="C25" s="918" t="s">
        <v>3036</v>
      </c>
      <c r="D25" s="918"/>
      <c r="E25" s="918"/>
      <c r="F25" s="918"/>
      <c r="G25" s="918"/>
      <c r="H25" s="318"/>
      <c r="I25" s="318"/>
      <c r="J25" s="318"/>
      <c r="K25" s="318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  <c r="AK25" s="348"/>
      <c r="AL25" s="348"/>
      <c r="AM25" s="348"/>
      <c r="AN25" s="348"/>
      <c r="AO25" s="348"/>
      <c r="AP25" s="348"/>
      <c r="AQ25" s="348"/>
      <c r="AR25" s="348"/>
      <c r="AS25" s="348"/>
      <c r="AT25" s="348"/>
      <c r="AU25" s="348"/>
      <c r="AV25" s="348"/>
      <c r="AW25" s="348"/>
      <c r="AX25" s="348"/>
      <c r="AY25" s="348"/>
      <c r="AZ25" s="348"/>
      <c r="BA25" s="348"/>
      <c r="BB25" s="348"/>
      <c r="BC25" s="348"/>
      <c r="BD25" s="348"/>
      <c r="BE25" s="348"/>
      <c r="BF25" s="348"/>
      <c r="BG25" s="348"/>
      <c r="BH25" s="348"/>
      <c r="BI25" s="348"/>
      <c r="BJ25" s="348"/>
      <c r="BK25" s="348"/>
      <c r="BL25" s="348"/>
      <c r="BM25" s="348"/>
      <c r="BN25" s="348"/>
      <c r="BO25" s="348"/>
      <c r="BP25" s="348"/>
      <c r="BQ25" s="348"/>
      <c r="BR25" s="348"/>
      <c r="BS25" s="348"/>
      <c r="BT25" s="348"/>
      <c r="BU25" s="348"/>
      <c r="BV25" s="348"/>
      <c r="BW25" s="348"/>
      <c r="BX25" s="348"/>
      <c r="BY25" s="348"/>
      <c r="BZ25" s="348"/>
      <c r="CA25" s="348"/>
      <c r="CB25" s="348"/>
      <c r="CC25" s="348"/>
      <c r="CD25" s="348"/>
      <c r="CE25" s="348"/>
      <c r="CF25" s="348"/>
      <c r="CG25" s="348"/>
      <c r="CH25" s="348"/>
      <c r="CI25" s="348"/>
      <c r="CJ25" s="348"/>
      <c r="CK25" s="348"/>
      <c r="CL25" s="348"/>
      <c r="CM25" s="348"/>
      <c r="CN25" s="348"/>
      <c r="CO25" s="348"/>
      <c r="CP25" s="348"/>
      <c r="CQ25" s="348"/>
      <c r="CR25" s="348"/>
      <c r="CS25" s="348"/>
    </row>
    <row r="26" spans="1:97" ht="12.75" customHeight="1" outlineLevel="1">
      <c r="A26" s="316"/>
      <c r="B26" s="317"/>
      <c r="C26" s="918" t="s">
        <v>3037</v>
      </c>
      <c r="D26" s="918"/>
      <c r="E26" s="918"/>
      <c r="F26" s="918"/>
      <c r="G26" s="918"/>
      <c r="H26" s="318"/>
      <c r="I26" s="318"/>
      <c r="J26" s="318"/>
      <c r="K26" s="31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348"/>
      <c r="AD26" s="348"/>
      <c r="AE26" s="348"/>
      <c r="AF26" s="348"/>
      <c r="AG26" s="348"/>
      <c r="AH26" s="348"/>
      <c r="AI26" s="348"/>
      <c r="AJ26" s="348"/>
      <c r="AK26" s="348"/>
      <c r="AL26" s="348"/>
      <c r="AM26" s="348"/>
      <c r="AN26" s="348"/>
      <c r="AO26" s="348"/>
      <c r="AP26" s="348"/>
      <c r="AQ26" s="348"/>
      <c r="AR26" s="348"/>
      <c r="AS26" s="348"/>
      <c r="AT26" s="348"/>
      <c r="AU26" s="348"/>
      <c r="AV26" s="348"/>
      <c r="AW26" s="348"/>
      <c r="AX26" s="348"/>
      <c r="AY26" s="348"/>
      <c r="AZ26" s="348"/>
      <c r="BA26" s="348"/>
      <c r="BB26" s="348"/>
      <c r="BC26" s="348"/>
      <c r="BD26" s="348"/>
      <c r="BE26" s="348"/>
      <c r="BF26" s="348"/>
      <c r="BG26" s="348"/>
      <c r="BH26" s="348"/>
      <c r="BI26" s="348"/>
      <c r="BJ26" s="348"/>
      <c r="BK26" s="348"/>
      <c r="BL26" s="348"/>
      <c r="BM26" s="348"/>
      <c r="BN26" s="348"/>
      <c r="BO26" s="348"/>
      <c r="BP26" s="348"/>
      <c r="BQ26" s="348"/>
      <c r="BR26" s="348"/>
      <c r="BS26" s="348"/>
      <c r="BT26" s="348"/>
      <c r="BU26" s="348"/>
      <c r="BV26" s="348"/>
      <c r="BW26" s="348"/>
      <c r="BX26" s="348"/>
      <c r="BY26" s="348"/>
      <c r="BZ26" s="348"/>
      <c r="CA26" s="348"/>
      <c r="CB26" s="348"/>
      <c r="CC26" s="348"/>
      <c r="CD26" s="348"/>
      <c r="CE26" s="348"/>
      <c r="CF26" s="348"/>
      <c r="CG26" s="348"/>
      <c r="CH26" s="348"/>
      <c r="CI26" s="348"/>
      <c r="CJ26" s="348"/>
      <c r="CK26" s="348"/>
      <c r="CL26" s="348"/>
      <c r="CM26" s="348"/>
      <c r="CN26" s="348"/>
      <c r="CO26" s="348"/>
      <c r="CP26" s="348"/>
      <c r="CQ26" s="348"/>
      <c r="CR26" s="348"/>
      <c r="CS26" s="348"/>
    </row>
    <row r="27" spans="1:97" ht="22.5" outlineLevel="1">
      <c r="A27" s="309">
        <v>9</v>
      </c>
      <c r="B27" s="310" t="s">
        <v>3038</v>
      </c>
      <c r="C27" s="311" t="s">
        <v>3039</v>
      </c>
      <c r="D27" s="312" t="s">
        <v>694</v>
      </c>
      <c r="E27" s="313">
        <v>8</v>
      </c>
      <c r="F27" s="314">
        <v>0</v>
      </c>
      <c r="G27" s="315">
        <f>ROUND(E27*F27,2)</f>
        <v>0</v>
      </c>
      <c r="H27" s="315">
        <v>0.00173</v>
      </c>
      <c r="I27" s="315">
        <f>ROUND(E27*H27,2)</f>
        <v>0.01</v>
      </c>
      <c r="J27" s="315">
        <v>0</v>
      </c>
      <c r="K27" s="315">
        <f>ROUND(E27*J27,2)</f>
        <v>0</v>
      </c>
      <c r="L27" s="348"/>
      <c r="M27" s="348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  <c r="AC27" s="348"/>
      <c r="AD27" s="348"/>
      <c r="AE27" s="348"/>
      <c r="AF27" s="348"/>
      <c r="AG27" s="348"/>
      <c r="AH27" s="348"/>
      <c r="AI27" s="348"/>
      <c r="AJ27" s="348"/>
      <c r="AK27" s="348"/>
      <c r="AL27" s="348"/>
      <c r="AM27" s="348"/>
      <c r="AN27" s="348"/>
      <c r="AO27" s="348"/>
      <c r="AP27" s="348"/>
      <c r="AQ27" s="348"/>
      <c r="AR27" s="348"/>
      <c r="AS27" s="348"/>
      <c r="AT27" s="348"/>
      <c r="AU27" s="348"/>
      <c r="AV27" s="348"/>
      <c r="AW27" s="348"/>
      <c r="AX27" s="348"/>
      <c r="AY27" s="348"/>
      <c r="AZ27" s="348"/>
      <c r="BA27" s="348"/>
      <c r="BB27" s="348"/>
      <c r="BC27" s="348"/>
      <c r="BD27" s="348"/>
      <c r="BE27" s="348"/>
      <c r="BF27" s="348"/>
      <c r="BG27" s="348"/>
      <c r="BH27" s="348"/>
      <c r="BI27" s="348"/>
      <c r="BJ27" s="348"/>
      <c r="BK27" s="348"/>
      <c r="BL27" s="348"/>
      <c r="BM27" s="348"/>
      <c r="BN27" s="348"/>
      <c r="BO27" s="348"/>
      <c r="BP27" s="348"/>
      <c r="BQ27" s="348"/>
      <c r="BR27" s="348"/>
      <c r="BS27" s="348"/>
      <c r="BT27" s="348"/>
      <c r="BU27" s="348"/>
      <c r="BV27" s="348"/>
      <c r="BW27" s="348"/>
      <c r="BX27" s="348"/>
      <c r="BY27" s="348"/>
      <c r="BZ27" s="348"/>
      <c r="CA27" s="348"/>
      <c r="CB27" s="348"/>
      <c r="CC27" s="348"/>
      <c r="CD27" s="348"/>
      <c r="CE27" s="348"/>
      <c r="CF27" s="348"/>
      <c r="CG27" s="348"/>
      <c r="CH27" s="348"/>
      <c r="CI27" s="348"/>
      <c r="CJ27" s="348"/>
      <c r="CK27" s="348"/>
      <c r="CL27" s="348"/>
      <c r="CM27" s="348"/>
      <c r="CN27" s="348"/>
      <c r="CO27" s="348"/>
      <c r="CP27" s="348"/>
      <c r="CQ27" s="348"/>
      <c r="CR27" s="348"/>
      <c r="CS27" s="348"/>
    </row>
    <row r="28" spans="1:97" ht="12.75" customHeight="1" outlineLevel="1">
      <c r="A28" s="316"/>
      <c r="B28" s="317"/>
      <c r="C28" s="917" t="s">
        <v>3035</v>
      </c>
      <c r="D28" s="917"/>
      <c r="E28" s="917"/>
      <c r="F28" s="917"/>
      <c r="G28" s="917"/>
      <c r="H28" s="318"/>
      <c r="I28" s="318"/>
      <c r="J28" s="318"/>
      <c r="K28" s="318"/>
      <c r="L28" s="348"/>
      <c r="M28" s="348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348"/>
      <c r="AD28" s="348"/>
      <c r="AE28" s="348"/>
      <c r="AF28" s="348"/>
      <c r="AG28" s="348"/>
      <c r="AH28" s="348"/>
      <c r="AI28" s="348"/>
      <c r="AJ28" s="348"/>
      <c r="AK28" s="348"/>
      <c r="AL28" s="348"/>
      <c r="AM28" s="348"/>
      <c r="AN28" s="348"/>
      <c r="AO28" s="348"/>
      <c r="AP28" s="348"/>
      <c r="AQ28" s="348"/>
      <c r="AR28" s="348"/>
      <c r="AS28" s="348"/>
      <c r="AT28" s="348"/>
      <c r="AU28" s="348"/>
      <c r="AV28" s="348"/>
      <c r="AW28" s="348"/>
      <c r="AX28" s="348"/>
      <c r="AY28" s="348"/>
      <c r="AZ28" s="348"/>
      <c r="BA28" s="348"/>
      <c r="BB28" s="348"/>
      <c r="BC28" s="348"/>
      <c r="BD28" s="348"/>
      <c r="BE28" s="348"/>
      <c r="BF28" s="348"/>
      <c r="BG28" s="348"/>
      <c r="BH28" s="348"/>
      <c r="BI28" s="348"/>
      <c r="BJ28" s="348"/>
      <c r="BK28" s="348"/>
      <c r="BL28" s="348"/>
      <c r="BM28" s="348"/>
      <c r="BN28" s="348"/>
      <c r="BO28" s="348"/>
      <c r="BP28" s="348"/>
      <c r="BQ28" s="348"/>
      <c r="BR28" s="348"/>
      <c r="BS28" s="348"/>
      <c r="BT28" s="348"/>
      <c r="BU28" s="348"/>
      <c r="BV28" s="348"/>
      <c r="BW28" s="348"/>
      <c r="BX28" s="348"/>
      <c r="BY28" s="348"/>
      <c r="BZ28" s="348"/>
      <c r="CA28" s="348"/>
      <c r="CB28" s="348"/>
      <c r="CC28" s="348"/>
      <c r="CD28" s="348"/>
      <c r="CE28" s="348"/>
      <c r="CF28" s="348"/>
      <c r="CG28" s="348"/>
      <c r="CH28" s="348"/>
      <c r="CI28" s="348"/>
      <c r="CJ28" s="348"/>
      <c r="CK28" s="348"/>
      <c r="CL28" s="348"/>
      <c r="CM28" s="348"/>
      <c r="CN28" s="348"/>
      <c r="CO28" s="348"/>
      <c r="CP28" s="348"/>
      <c r="CQ28" s="348"/>
      <c r="CR28" s="348"/>
      <c r="CS28" s="348"/>
    </row>
    <row r="29" spans="1:97" ht="12.75" customHeight="1" outlineLevel="1">
      <c r="A29" s="316"/>
      <c r="B29" s="317"/>
      <c r="C29" s="918" t="s">
        <v>3036</v>
      </c>
      <c r="D29" s="918"/>
      <c r="E29" s="918"/>
      <c r="F29" s="918"/>
      <c r="G29" s="918"/>
      <c r="H29" s="318"/>
      <c r="I29" s="318"/>
      <c r="J29" s="318"/>
      <c r="K29" s="31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48"/>
      <c r="AN29" s="348"/>
      <c r="AO29" s="348"/>
      <c r="AP29" s="348"/>
      <c r="AQ29" s="348"/>
      <c r="AR29" s="348"/>
      <c r="AS29" s="348"/>
      <c r="AT29" s="348"/>
      <c r="AU29" s="348"/>
      <c r="AV29" s="348"/>
      <c r="AW29" s="348"/>
      <c r="AX29" s="348"/>
      <c r="AY29" s="348"/>
      <c r="AZ29" s="348"/>
      <c r="BA29" s="348"/>
      <c r="BB29" s="348"/>
      <c r="BC29" s="348"/>
      <c r="BD29" s="348"/>
      <c r="BE29" s="348"/>
      <c r="BF29" s="348"/>
      <c r="BG29" s="348"/>
      <c r="BH29" s="348"/>
      <c r="BI29" s="348"/>
      <c r="BJ29" s="348"/>
      <c r="BK29" s="348"/>
      <c r="BL29" s="348"/>
      <c r="BM29" s="348"/>
      <c r="BN29" s="348"/>
      <c r="BO29" s="348"/>
      <c r="BP29" s="348"/>
      <c r="BQ29" s="348"/>
      <c r="BR29" s="348"/>
      <c r="BS29" s="348"/>
      <c r="BT29" s="348"/>
      <c r="BU29" s="348"/>
      <c r="BV29" s="348"/>
      <c r="BW29" s="348"/>
      <c r="BX29" s="348"/>
      <c r="BY29" s="348"/>
      <c r="BZ29" s="348"/>
      <c r="CA29" s="348"/>
      <c r="CB29" s="348"/>
      <c r="CC29" s="348"/>
      <c r="CD29" s="348"/>
      <c r="CE29" s="348"/>
      <c r="CF29" s="348"/>
      <c r="CG29" s="348"/>
      <c r="CH29" s="348"/>
      <c r="CI29" s="348"/>
      <c r="CJ29" s="348"/>
      <c r="CK29" s="348"/>
      <c r="CL29" s="348"/>
      <c r="CM29" s="348"/>
      <c r="CN29" s="348"/>
      <c r="CO29" s="348"/>
      <c r="CP29" s="348"/>
      <c r="CQ29" s="348"/>
      <c r="CR29" s="348"/>
      <c r="CS29" s="348"/>
    </row>
    <row r="30" spans="1:97" ht="12.75" customHeight="1" outlineLevel="1">
      <c r="A30" s="316"/>
      <c r="B30" s="317"/>
      <c r="C30" s="918" t="s">
        <v>3037</v>
      </c>
      <c r="D30" s="918"/>
      <c r="E30" s="918"/>
      <c r="F30" s="918"/>
      <c r="G30" s="918"/>
      <c r="H30" s="318"/>
      <c r="I30" s="318"/>
      <c r="J30" s="318"/>
      <c r="K30" s="31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  <c r="AH30" s="348"/>
      <c r="AI30" s="348"/>
      <c r="AJ30" s="348"/>
      <c r="AK30" s="348"/>
      <c r="AL30" s="348"/>
      <c r="AM30" s="348"/>
      <c r="AN30" s="348"/>
      <c r="AO30" s="348"/>
      <c r="AP30" s="348"/>
      <c r="AQ30" s="348"/>
      <c r="AR30" s="348"/>
      <c r="AS30" s="348"/>
      <c r="AT30" s="348"/>
      <c r="AU30" s="348"/>
      <c r="AV30" s="348"/>
      <c r="AW30" s="348"/>
      <c r="AX30" s="348"/>
      <c r="AY30" s="348"/>
      <c r="AZ30" s="348"/>
      <c r="BA30" s="348"/>
      <c r="BB30" s="348"/>
      <c r="BC30" s="348"/>
      <c r="BD30" s="348"/>
      <c r="BE30" s="348"/>
      <c r="BF30" s="348"/>
      <c r="BG30" s="348"/>
      <c r="BH30" s="348"/>
      <c r="BI30" s="348"/>
      <c r="BJ30" s="348"/>
      <c r="BK30" s="348"/>
      <c r="BL30" s="348"/>
      <c r="BM30" s="348"/>
      <c r="BN30" s="348"/>
      <c r="BO30" s="348"/>
      <c r="BP30" s="348"/>
      <c r="BQ30" s="348"/>
      <c r="BR30" s="348"/>
      <c r="BS30" s="348"/>
      <c r="BT30" s="348"/>
      <c r="BU30" s="348"/>
      <c r="BV30" s="348"/>
      <c r="BW30" s="348"/>
      <c r="BX30" s="348"/>
      <c r="BY30" s="348"/>
      <c r="BZ30" s="348"/>
      <c r="CA30" s="348"/>
      <c r="CB30" s="348"/>
      <c r="CC30" s="348"/>
      <c r="CD30" s="348"/>
      <c r="CE30" s="348"/>
      <c r="CF30" s="348"/>
      <c r="CG30" s="348"/>
      <c r="CH30" s="348"/>
      <c r="CI30" s="348"/>
      <c r="CJ30" s="348"/>
      <c r="CK30" s="348"/>
      <c r="CL30" s="348"/>
      <c r="CM30" s="348"/>
      <c r="CN30" s="348"/>
      <c r="CO30" s="348"/>
      <c r="CP30" s="348"/>
      <c r="CQ30" s="348"/>
      <c r="CR30" s="348"/>
      <c r="CS30" s="348"/>
    </row>
    <row r="31" spans="1:97" ht="22.5" outlineLevel="1">
      <c r="A31" s="309">
        <v>10</v>
      </c>
      <c r="B31" s="310" t="s">
        <v>3040</v>
      </c>
      <c r="C31" s="311" t="s">
        <v>3041</v>
      </c>
      <c r="D31" s="312" t="s">
        <v>694</v>
      </c>
      <c r="E31" s="313">
        <v>66</v>
      </c>
      <c r="F31" s="314">
        <v>0</v>
      </c>
      <c r="G31" s="315">
        <f>ROUND(E31*F31,2)</f>
        <v>0</v>
      </c>
      <c r="H31" s="315">
        <v>0.00247</v>
      </c>
      <c r="I31" s="315">
        <f>ROUND(E31*H31,2)</f>
        <v>0.16</v>
      </c>
      <c r="J31" s="315">
        <v>0</v>
      </c>
      <c r="K31" s="315">
        <f>ROUND(E31*J31,2)</f>
        <v>0</v>
      </c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  <c r="AG31" s="348"/>
      <c r="AH31" s="348"/>
      <c r="AI31" s="348"/>
      <c r="AJ31" s="348"/>
      <c r="AK31" s="348"/>
      <c r="AL31" s="348"/>
      <c r="AM31" s="348"/>
      <c r="AN31" s="348"/>
      <c r="AO31" s="348"/>
      <c r="AP31" s="348"/>
      <c r="AQ31" s="348"/>
      <c r="AR31" s="348"/>
      <c r="AS31" s="348"/>
      <c r="AT31" s="348"/>
      <c r="AU31" s="348"/>
      <c r="AV31" s="348"/>
      <c r="AW31" s="348"/>
      <c r="AX31" s="348"/>
      <c r="AY31" s="348"/>
      <c r="AZ31" s="348"/>
      <c r="BA31" s="348"/>
      <c r="BB31" s="348"/>
      <c r="BC31" s="348"/>
      <c r="BD31" s="348"/>
      <c r="BE31" s="348"/>
      <c r="BF31" s="348"/>
      <c r="BG31" s="348"/>
      <c r="BH31" s="348"/>
      <c r="BI31" s="348"/>
      <c r="BJ31" s="348"/>
      <c r="BK31" s="348"/>
      <c r="BL31" s="348"/>
      <c r="BM31" s="348"/>
      <c r="BN31" s="348"/>
      <c r="BO31" s="348"/>
      <c r="BP31" s="348"/>
      <c r="BQ31" s="348"/>
      <c r="BR31" s="348"/>
      <c r="BS31" s="348"/>
      <c r="BT31" s="348"/>
      <c r="BU31" s="348"/>
      <c r="BV31" s="348"/>
      <c r="BW31" s="348"/>
      <c r="BX31" s="348"/>
      <c r="BY31" s="348"/>
      <c r="BZ31" s="348"/>
      <c r="CA31" s="348"/>
      <c r="CB31" s="348"/>
      <c r="CC31" s="348"/>
      <c r="CD31" s="348"/>
      <c r="CE31" s="348"/>
      <c r="CF31" s="348"/>
      <c r="CG31" s="348"/>
      <c r="CH31" s="348"/>
      <c r="CI31" s="348"/>
      <c r="CJ31" s="348"/>
      <c r="CK31" s="348"/>
      <c r="CL31" s="348"/>
      <c r="CM31" s="348"/>
      <c r="CN31" s="348"/>
      <c r="CO31" s="348"/>
      <c r="CP31" s="348"/>
      <c r="CQ31" s="348"/>
      <c r="CR31" s="348"/>
      <c r="CS31" s="348"/>
    </row>
    <row r="32" spans="1:97" ht="12.75" customHeight="1" outlineLevel="1">
      <c r="A32" s="316"/>
      <c r="B32" s="317"/>
      <c r="C32" s="917" t="s">
        <v>3035</v>
      </c>
      <c r="D32" s="917"/>
      <c r="E32" s="917"/>
      <c r="F32" s="917"/>
      <c r="G32" s="917"/>
      <c r="H32" s="318"/>
      <c r="I32" s="318"/>
      <c r="J32" s="318"/>
      <c r="K32" s="31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  <c r="AC32" s="348"/>
      <c r="AD32" s="348"/>
      <c r="AE32" s="348"/>
      <c r="AF32" s="348"/>
      <c r="AG32" s="348"/>
      <c r="AH32" s="348"/>
      <c r="AI32" s="348"/>
      <c r="AJ32" s="348"/>
      <c r="AK32" s="348"/>
      <c r="AL32" s="348"/>
      <c r="AM32" s="348"/>
      <c r="AN32" s="348"/>
      <c r="AO32" s="348"/>
      <c r="AP32" s="348"/>
      <c r="AQ32" s="348"/>
      <c r="AR32" s="348"/>
      <c r="AS32" s="348"/>
      <c r="AT32" s="348"/>
      <c r="AU32" s="348"/>
      <c r="AV32" s="348"/>
      <c r="AW32" s="348"/>
      <c r="AX32" s="348"/>
      <c r="AY32" s="348"/>
      <c r="AZ32" s="348"/>
      <c r="BA32" s="348"/>
      <c r="BB32" s="348"/>
      <c r="BC32" s="348"/>
      <c r="BD32" s="348"/>
      <c r="BE32" s="348"/>
      <c r="BF32" s="348"/>
      <c r="BG32" s="348"/>
      <c r="BH32" s="348"/>
      <c r="BI32" s="348"/>
      <c r="BJ32" s="348"/>
      <c r="BK32" s="348"/>
      <c r="BL32" s="348"/>
      <c r="BM32" s="348"/>
      <c r="BN32" s="348"/>
      <c r="BO32" s="348"/>
      <c r="BP32" s="348"/>
      <c r="BQ32" s="348"/>
      <c r="BR32" s="348"/>
      <c r="BS32" s="348"/>
      <c r="BT32" s="348"/>
      <c r="BU32" s="348"/>
      <c r="BV32" s="348"/>
      <c r="BW32" s="348"/>
      <c r="BX32" s="348"/>
      <c r="BY32" s="348"/>
      <c r="BZ32" s="348"/>
      <c r="CA32" s="348"/>
      <c r="CB32" s="348"/>
      <c r="CC32" s="348"/>
      <c r="CD32" s="348"/>
      <c r="CE32" s="348"/>
      <c r="CF32" s="348"/>
      <c r="CG32" s="348"/>
      <c r="CH32" s="348"/>
      <c r="CI32" s="348"/>
      <c r="CJ32" s="348"/>
      <c r="CK32" s="348"/>
      <c r="CL32" s="348"/>
      <c r="CM32" s="348"/>
      <c r="CN32" s="348"/>
      <c r="CO32" s="348"/>
      <c r="CP32" s="348"/>
      <c r="CQ32" s="348"/>
      <c r="CR32" s="348"/>
      <c r="CS32" s="348"/>
    </row>
    <row r="33" spans="1:97" ht="12.75" customHeight="1" outlineLevel="1">
      <c r="A33" s="316"/>
      <c r="B33" s="317"/>
      <c r="C33" s="918" t="s">
        <v>3036</v>
      </c>
      <c r="D33" s="918"/>
      <c r="E33" s="918"/>
      <c r="F33" s="918"/>
      <c r="G33" s="918"/>
      <c r="H33" s="318"/>
      <c r="I33" s="318"/>
      <c r="J33" s="318"/>
      <c r="K33" s="318"/>
      <c r="L33" s="348"/>
      <c r="M33" s="348"/>
      <c r="N33" s="348"/>
      <c r="O33" s="348"/>
      <c r="P33" s="348"/>
      <c r="Q33" s="348"/>
      <c r="R33" s="348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  <c r="AC33" s="348"/>
      <c r="AD33" s="348"/>
      <c r="AE33" s="348"/>
      <c r="AF33" s="348"/>
      <c r="AG33" s="348"/>
      <c r="AH33" s="348"/>
      <c r="AI33" s="348"/>
      <c r="AJ33" s="348"/>
      <c r="AK33" s="348"/>
      <c r="AL33" s="348"/>
      <c r="AM33" s="348"/>
      <c r="AN33" s="348"/>
      <c r="AO33" s="348"/>
      <c r="AP33" s="348"/>
      <c r="AQ33" s="348"/>
      <c r="AR33" s="348"/>
      <c r="AS33" s="348"/>
      <c r="AT33" s="348"/>
      <c r="AU33" s="348"/>
      <c r="AV33" s="348"/>
      <c r="AW33" s="348"/>
      <c r="AX33" s="348"/>
      <c r="AY33" s="348"/>
      <c r="AZ33" s="348"/>
      <c r="BA33" s="348"/>
      <c r="BB33" s="348"/>
      <c r="BC33" s="348"/>
      <c r="BD33" s="348"/>
      <c r="BE33" s="348"/>
      <c r="BF33" s="348"/>
      <c r="BG33" s="348"/>
      <c r="BH33" s="348"/>
      <c r="BI33" s="348"/>
      <c r="BJ33" s="348"/>
      <c r="BK33" s="348"/>
      <c r="BL33" s="348"/>
      <c r="BM33" s="348"/>
      <c r="BN33" s="348"/>
      <c r="BO33" s="348"/>
      <c r="BP33" s="348"/>
      <c r="BQ33" s="348"/>
      <c r="BR33" s="348"/>
      <c r="BS33" s="348"/>
      <c r="BT33" s="348"/>
      <c r="BU33" s="348"/>
      <c r="BV33" s="348"/>
      <c r="BW33" s="348"/>
      <c r="BX33" s="348"/>
      <c r="BY33" s="348"/>
      <c r="BZ33" s="348"/>
      <c r="CA33" s="348"/>
      <c r="CB33" s="348"/>
      <c r="CC33" s="348"/>
      <c r="CD33" s="348"/>
      <c r="CE33" s="348"/>
      <c r="CF33" s="348"/>
      <c r="CG33" s="348"/>
      <c r="CH33" s="348"/>
      <c r="CI33" s="348"/>
      <c r="CJ33" s="348"/>
      <c r="CK33" s="348"/>
      <c r="CL33" s="348"/>
      <c r="CM33" s="348"/>
      <c r="CN33" s="348"/>
      <c r="CO33" s="348"/>
      <c r="CP33" s="348"/>
      <c r="CQ33" s="348"/>
      <c r="CR33" s="348"/>
      <c r="CS33" s="348"/>
    </row>
    <row r="34" spans="1:97" ht="12.75" customHeight="1" outlineLevel="1">
      <c r="A34" s="316"/>
      <c r="B34" s="317"/>
      <c r="C34" s="918" t="s">
        <v>3037</v>
      </c>
      <c r="D34" s="918"/>
      <c r="E34" s="918"/>
      <c r="F34" s="918"/>
      <c r="G34" s="918"/>
      <c r="H34" s="318"/>
      <c r="I34" s="318"/>
      <c r="J34" s="318"/>
      <c r="K34" s="31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8"/>
      <c r="AD34" s="348"/>
      <c r="AE34" s="348"/>
      <c r="AF34" s="348"/>
      <c r="AG34" s="348"/>
      <c r="AH34" s="348"/>
      <c r="AI34" s="348"/>
      <c r="AJ34" s="348"/>
      <c r="AK34" s="348"/>
      <c r="AL34" s="348"/>
      <c r="AM34" s="348"/>
      <c r="AN34" s="348"/>
      <c r="AO34" s="348"/>
      <c r="AP34" s="348"/>
      <c r="AQ34" s="348"/>
      <c r="AR34" s="348"/>
      <c r="AS34" s="348"/>
      <c r="AT34" s="348"/>
      <c r="AU34" s="348"/>
      <c r="AV34" s="348"/>
      <c r="AW34" s="348"/>
      <c r="AX34" s="348"/>
      <c r="AY34" s="348"/>
      <c r="AZ34" s="348"/>
      <c r="BA34" s="348"/>
      <c r="BB34" s="348"/>
      <c r="BC34" s="348"/>
      <c r="BD34" s="348"/>
      <c r="BE34" s="348"/>
      <c r="BF34" s="348"/>
      <c r="BG34" s="348"/>
      <c r="BH34" s="348"/>
      <c r="BI34" s="348"/>
      <c r="BJ34" s="348"/>
      <c r="BK34" s="348"/>
      <c r="BL34" s="348"/>
      <c r="BM34" s="348"/>
      <c r="BN34" s="348"/>
      <c r="BO34" s="348"/>
      <c r="BP34" s="348"/>
      <c r="BQ34" s="348"/>
      <c r="BR34" s="348"/>
      <c r="BS34" s="348"/>
      <c r="BT34" s="348"/>
      <c r="BU34" s="348"/>
      <c r="BV34" s="348"/>
      <c r="BW34" s="348"/>
      <c r="BX34" s="348"/>
      <c r="BY34" s="348"/>
      <c r="BZ34" s="348"/>
      <c r="CA34" s="348"/>
      <c r="CB34" s="348"/>
      <c r="CC34" s="348"/>
      <c r="CD34" s="348"/>
      <c r="CE34" s="348"/>
      <c r="CF34" s="348"/>
      <c r="CG34" s="348"/>
      <c r="CH34" s="348"/>
      <c r="CI34" s="348"/>
      <c r="CJ34" s="348"/>
      <c r="CK34" s="348"/>
      <c r="CL34" s="348"/>
      <c r="CM34" s="348"/>
      <c r="CN34" s="348"/>
      <c r="CO34" s="348"/>
      <c r="CP34" s="348"/>
      <c r="CQ34" s="348"/>
      <c r="CR34" s="348"/>
      <c r="CS34" s="348"/>
    </row>
    <row r="35" spans="1:97" ht="22.5" outlineLevel="1">
      <c r="A35" s="309">
        <v>11</v>
      </c>
      <c r="B35" s="310" t="s">
        <v>3042</v>
      </c>
      <c r="C35" s="311" t="s">
        <v>3043</v>
      </c>
      <c r="D35" s="312" t="s">
        <v>694</v>
      </c>
      <c r="E35" s="313">
        <v>33</v>
      </c>
      <c r="F35" s="314">
        <v>0</v>
      </c>
      <c r="G35" s="315">
        <f>ROUND(E35*F35,2)</f>
        <v>0</v>
      </c>
      <c r="H35" s="315">
        <v>0.00136</v>
      </c>
      <c r="I35" s="315">
        <f>ROUND(E35*H35,2)</f>
        <v>0.04</v>
      </c>
      <c r="J35" s="315">
        <v>0</v>
      </c>
      <c r="K35" s="315">
        <f>ROUND(E35*J35,2)</f>
        <v>0</v>
      </c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  <c r="AC35" s="348"/>
      <c r="AD35" s="348"/>
      <c r="AE35" s="348"/>
      <c r="AF35" s="348"/>
      <c r="AG35" s="348"/>
      <c r="AH35" s="348"/>
      <c r="AI35" s="348"/>
      <c r="AJ35" s="348"/>
      <c r="AK35" s="348"/>
      <c r="AL35" s="348"/>
      <c r="AM35" s="348"/>
      <c r="AN35" s="348"/>
      <c r="AO35" s="348"/>
      <c r="AP35" s="348"/>
      <c r="AQ35" s="348"/>
      <c r="AR35" s="348"/>
      <c r="AS35" s="348"/>
      <c r="AT35" s="348"/>
      <c r="AU35" s="348"/>
      <c r="AV35" s="348"/>
      <c r="AW35" s="348"/>
      <c r="AX35" s="348"/>
      <c r="AY35" s="348"/>
      <c r="AZ35" s="348"/>
      <c r="BA35" s="348"/>
      <c r="BB35" s="348"/>
      <c r="BC35" s="348"/>
      <c r="BD35" s="348"/>
      <c r="BE35" s="348"/>
      <c r="BF35" s="348"/>
      <c r="BG35" s="348"/>
      <c r="BH35" s="348"/>
      <c r="BI35" s="348"/>
      <c r="BJ35" s="348"/>
      <c r="BK35" s="348"/>
      <c r="BL35" s="348"/>
      <c r="BM35" s="348"/>
      <c r="BN35" s="348"/>
      <c r="BO35" s="348"/>
      <c r="BP35" s="348"/>
      <c r="BQ35" s="348"/>
      <c r="BR35" s="348"/>
      <c r="BS35" s="348"/>
      <c r="BT35" s="348"/>
      <c r="BU35" s="348"/>
      <c r="BV35" s="348"/>
      <c r="BW35" s="348"/>
      <c r="BX35" s="348"/>
      <c r="BY35" s="348"/>
      <c r="BZ35" s="348"/>
      <c r="CA35" s="348"/>
      <c r="CB35" s="348"/>
      <c r="CC35" s="348"/>
      <c r="CD35" s="348"/>
      <c r="CE35" s="348"/>
      <c r="CF35" s="348"/>
      <c r="CG35" s="348"/>
      <c r="CH35" s="348"/>
      <c r="CI35" s="348"/>
      <c r="CJ35" s="348"/>
      <c r="CK35" s="348"/>
      <c r="CL35" s="348"/>
      <c r="CM35" s="348"/>
      <c r="CN35" s="348"/>
      <c r="CO35" s="348"/>
      <c r="CP35" s="348"/>
      <c r="CQ35" s="348"/>
      <c r="CR35" s="348"/>
      <c r="CS35" s="348"/>
    </row>
    <row r="36" spans="1:97" ht="12.75" customHeight="1" outlineLevel="1">
      <c r="A36" s="316"/>
      <c r="B36" s="317"/>
      <c r="C36" s="917" t="s">
        <v>3035</v>
      </c>
      <c r="D36" s="917"/>
      <c r="E36" s="917"/>
      <c r="F36" s="917"/>
      <c r="G36" s="917"/>
      <c r="H36" s="318"/>
      <c r="I36" s="318"/>
      <c r="J36" s="318"/>
      <c r="K36" s="31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348"/>
      <c r="AL36" s="348"/>
      <c r="AM36" s="348"/>
      <c r="AN36" s="348"/>
      <c r="AO36" s="348"/>
      <c r="AP36" s="348"/>
      <c r="AQ36" s="348"/>
      <c r="AR36" s="348"/>
      <c r="AS36" s="348"/>
      <c r="AT36" s="348"/>
      <c r="AU36" s="348"/>
      <c r="AV36" s="348"/>
      <c r="AW36" s="348"/>
      <c r="AX36" s="348"/>
      <c r="AY36" s="348"/>
      <c r="AZ36" s="348"/>
      <c r="BA36" s="348"/>
      <c r="BB36" s="348"/>
      <c r="BC36" s="348"/>
      <c r="BD36" s="348"/>
      <c r="BE36" s="348"/>
      <c r="BF36" s="348"/>
      <c r="BG36" s="348"/>
      <c r="BH36" s="348"/>
      <c r="BI36" s="348"/>
      <c r="BJ36" s="348"/>
      <c r="BK36" s="348"/>
      <c r="BL36" s="348"/>
      <c r="BM36" s="348"/>
      <c r="BN36" s="348"/>
      <c r="BO36" s="348"/>
      <c r="BP36" s="348"/>
      <c r="BQ36" s="348"/>
      <c r="BR36" s="348"/>
      <c r="BS36" s="348"/>
      <c r="BT36" s="348"/>
      <c r="BU36" s="348"/>
      <c r="BV36" s="348"/>
      <c r="BW36" s="348"/>
      <c r="BX36" s="348"/>
      <c r="BY36" s="348"/>
      <c r="BZ36" s="348"/>
      <c r="CA36" s="348"/>
      <c r="CB36" s="348"/>
      <c r="CC36" s="348"/>
      <c r="CD36" s="348"/>
      <c r="CE36" s="348"/>
      <c r="CF36" s="348"/>
      <c r="CG36" s="348"/>
      <c r="CH36" s="348"/>
      <c r="CI36" s="348"/>
      <c r="CJ36" s="348"/>
      <c r="CK36" s="348"/>
      <c r="CL36" s="348"/>
      <c r="CM36" s="348"/>
      <c r="CN36" s="348"/>
      <c r="CO36" s="348"/>
      <c r="CP36" s="348"/>
      <c r="CQ36" s="348"/>
      <c r="CR36" s="348"/>
      <c r="CS36" s="348"/>
    </row>
    <row r="37" spans="1:97" ht="12.75" customHeight="1" outlineLevel="1">
      <c r="A37" s="316"/>
      <c r="B37" s="317"/>
      <c r="C37" s="918" t="s">
        <v>3036</v>
      </c>
      <c r="D37" s="918"/>
      <c r="E37" s="918"/>
      <c r="F37" s="918"/>
      <c r="G37" s="918"/>
      <c r="H37" s="318"/>
      <c r="I37" s="318"/>
      <c r="J37" s="318"/>
      <c r="K37" s="31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348"/>
      <c r="AL37" s="348"/>
      <c r="AM37" s="348"/>
      <c r="AN37" s="348"/>
      <c r="AO37" s="348"/>
      <c r="AP37" s="348"/>
      <c r="AQ37" s="348"/>
      <c r="AR37" s="348"/>
      <c r="AS37" s="348"/>
      <c r="AT37" s="348"/>
      <c r="AU37" s="348"/>
      <c r="AV37" s="348"/>
      <c r="AW37" s="348"/>
      <c r="AX37" s="348"/>
      <c r="AY37" s="348"/>
      <c r="AZ37" s="348"/>
      <c r="BA37" s="348"/>
      <c r="BB37" s="348"/>
      <c r="BC37" s="348"/>
      <c r="BD37" s="348"/>
      <c r="BE37" s="348"/>
      <c r="BF37" s="348"/>
      <c r="BG37" s="348"/>
      <c r="BH37" s="348"/>
      <c r="BI37" s="348"/>
      <c r="BJ37" s="348"/>
      <c r="BK37" s="348"/>
      <c r="BL37" s="348"/>
      <c r="BM37" s="348"/>
      <c r="BN37" s="348"/>
      <c r="BO37" s="348"/>
      <c r="BP37" s="348"/>
      <c r="BQ37" s="348"/>
      <c r="BR37" s="348"/>
      <c r="BS37" s="348"/>
      <c r="BT37" s="348"/>
      <c r="BU37" s="348"/>
      <c r="BV37" s="348"/>
      <c r="BW37" s="348"/>
      <c r="BX37" s="348"/>
      <c r="BY37" s="348"/>
      <c r="BZ37" s="348"/>
      <c r="CA37" s="348"/>
      <c r="CB37" s="348"/>
      <c r="CC37" s="348"/>
      <c r="CD37" s="348"/>
      <c r="CE37" s="348"/>
      <c r="CF37" s="348"/>
      <c r="CG37" s="348"/>
      <c r="CH37" s="348"/>
      <c r="CI37" s="348"/>
      <c r="CJ37" s="348"/>
      <c r="CK37" s="348"/>
      <c r="CL37" s="348"/>
      <c r="CM37" s="348"/>
      <c r="CN37" s="348"/>
      <c r="CO37" s="348"/>
      <c r="CP37" s="348"/>
      <c r="CQ37" s="348"/>
      <c r="CR37" s="348"/>
      <c r="CS37" s="348"/>
    </row>
    <row r="38" spans="1:97" ht="12.75" customHeight="1" outlineLevel="1">
      <c r="A38" s="316"/>
      <c r="B38" s="317"/>
      <c r="C38" s="918" t="s">
        <v>3037</v>
      </c>
      <c r="D38" s="918"/>
      <c r="E38" s="918"/>
      <c r="F38" s="918"/>
      <c r="G38" s="918"/>
      <c r="H38" s="318"/>
      <c r="I38" s="318"/>
      <c r="J38" s="318"/>
      <c r="K38" s="31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  <c r="AJ38" s="348"/>
      <c r="AK38" s="348"/>
      <c r="AL38" s="348"/>
      <c r="AM38" s="348"/>
      <c r="AN38" s="348"/>
      <c r="AO38" s="348"/>
      <c r="AP38" s="348"/>
      <c r="AQ38" s="348"/>
      <c r="AR38" s="348"/>
      <c r="AS38" s="348"/>
      <c r="AT38" s="348"/>
      <c r="AU38" s="348"/>
      <c r="AV38" s="348"/>
      <c r="AW38" s="348"/>
      <c r="AX38" s="348"/>
      <c r="AY38" s="348"/>
      <c r="AZ38" s="348"/>
      <c r="BA38" s="348"/>
      <c r="BB38" s="348"/>
      <c r="BC38" s="348"/>
      <c r="BD38" s="348"/>
      <c r="BE38" s="348"/>
      <c r="BF38" s="348"/>
      <c r="BG38" s="348"/>
      <c r="BH38" s="348"/>
      <c r="BI38" s="348"/>
      <c r="BJ38" s="348"/>
      <c r="BK38" s="348"/>
      <c r="BL38" s="348"/>
      <c r="BM38" s="348"/>
      <c r="BN38" s="348"/>
      <c r="BO38" s="348"/>
      <c r="BP38" s="348"/>
      <c r="BQ38" s="348"/>
      <c r="BR38" s="348"/>
      <c r="BS38" s="348"/>
      <c r="BT38" s="348"/>
      <c r="BU38" s="348"/>
      <c r="BV38" s="348"/>
      <c r="BW38" s="348"/>
      <c r="BX38" s="348"/>
      <c r="BY38" s="348"/>
      <c r="BZ38" s="348"/>
      <c r="CA38" s="348"/>
      <c r="CB38" s="348"/>
      <c r="CC38" s="348"/>
      <c r="CD38" s="348"/>
      <c r="CE38" s="348"/>
      <c r="CF38" s="348"/>
      <c r="CG38" s="348"/>
      <c r="CH38" s="348"/>
      <c r="CI38" s="348"/>
      <c r="CJ38" s="348"/>
      <c r="CK38" s="348"/>
      <c r="CL38" s="348"/>
      <c r="CM38" s="348"/>
      <c r="CN38" s="348"/>
      <c r="CO38" s="348"/>
      <c r="CP38" s="348"/>
      <c r="CQ38" s="348"/>
      <c r="CR38" s="348"/>
      <c r="CS38" s="348"/>
    </row>
    <row r="39" spans="1:97" ht="22.5" outlineLevel="1">
      <c r="A39" s="309">
        <v>12</v>
      </c>
      <c r="B39" s="310" t="s">
        <v>3044</v>
      </c>
      <c r="C39" s="311" t="s">
        <v>3045</v>
      </c>
      <c r="D39" s="312" t="s">
        <v>694</v>
      </c>
      <c r="E39" s="313">
        <v>12</v>
      </c>
      <c r="F39" s="314">
        <v>0</v>
      </c>
      <c r="G39" s="315">
        <f>ROUND(E39*F39,2)</f>
        <v>0</v>
      </c>
      <c r="H39" s="315">
        <v>0.0016</v>
      </c>
      <c r="I39" s="315">
        <f>ROUND(E39*H39,2)</f>
        <v>0.02</v>
      </c>
      <c r="J39" s="315">
        <v>0</v>
      </c>
      <c r="K39" s="315">
        <f>ROUND(E39*J39,2)</f>
        <v>0</v>
      </c>
      <c r="L39" s="348"/>
      <c r="M39" s="348"/>
      <c r="N39" s="348"/>
      <c r="O39" s="348"/>
      <c r="P39" s="348"/>
      <c r="Q39" s="348"/>
      <c r="R39" s="348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  <c r="AG39" s="348"/>
      <c r="AH39" s="348"/>
      <c r="AI39" s="348"/>
      <c r="AJ39" s="348"/>
      <c r="AK39" s="348"/>
      <c r="AL39" s="348"/>
      <c r="AM39" s="348"/>
      <c r="AN39" s="348"/>
      <c r="AO39" s="348"/>
      <c r="AP39" s="348"/>
      <c r="AQ39" s="348"/>
      <c r="AR39" s="348"/>
      <c r="AS39" s="348"/>
      <c r="AT39" s="348"/>
      <c r="AU39" s="348"/>
      <c r="AV39" s="348"/>
      <c r="AW39" s="348"/>
      <c r="AX39" s="348"/>
      <c r="AY39" s="348"/>
      <c r="AZ39" s="348"/>
      <c r="BA39" s="348"/>
      <c r="BB39" s="348"/>
      <c r="BC39" s="348"/>
      <c r="BD39" s="348"/>
      <c r="BE39" s="348"/>
      <c r="BF39" s="348"/>
      <c r="BG39" s="348"/>
      <c r="BH39" s="348"/>
      <c r="BI39" s="348"/>
      <c r="BJ39" s="348"/>
      <c r="BK39" s="348"/>
      <c r="BL39" s="348"/>
      <c r="BM39" s="348"/>
      <c r="BN39" s="348"/>
      <c r="BO39" s="348"/>
      <c r="BP39" s="348"/>
      <c r="BQ39" s="348"/>
      <c r="BR39" s="348"/>
      <c r="BS39" s="348"/>
      <c r="BT39" s="348"/>
      <c r="BU39" s="348"/>
      <c r="BV39" s="348"/>
      <c r="BW39" s="348"/>
      <c r="BX39" s="348"/>
      <c r="BY39" s="348"/>
      <c r="BZ39" s="348"/>
      <c r="CA39" s="348"/>
      <c r="CB39" s="348"/>
      <c r="CC39" s="348"/>
      <c r="CD39" s="348"/>
      <c r="CE39" s="348"/>
      <c r="CF39" s="348"/>
      <c r="CG39" s="348"/>
      <c r="CH39" s="348"/>
      <c r="CI39" s="348"/>
      <c r="CJ39" s="348"/>
      <c r="CK39" s="348"/>
      <c r="CL39" s="348"/>
      <c r="CM39" s="348"/>
      <c r="CN39" s="348"/>
      <c r="CO39" s="348"/>
      <c r="CP39" s="348"/>
      <c r="CQ39" s="348"/>
      <c r="CR39" s="348"/>
      <c r="CS39" s="348"/>
    </row>
    <row r="40" spans="1:97" ht="12.75" customHeight="1" outlineLevel="1">
      <c r="A40" s="316"/>
      <c r="B40" s="317"/>
      <c r="C40" s="917" t="s">
        <v>3035</v>
      </c>
      <c r="D40" s="917"/>
      <c r="E40" s="917"/>
      <c r="F40" s="917"/>
      <c r="G40" s="917"/>
      <c r="H40" s="318"/>
      <c r="I40" s="318"/>
      <c r="J40" s="318"/>
      <c r="K40" s="318"/>
      <c r="L40" s="348"/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  <c r="AI40" s="348"/>
      <c r="AJ40" s="348"/>
      <c r="AK40" s="348"/>
      <c r="AL40" s="348"/>
      <c r="AM40" s="348"/>
      <c r="AN40" s="348"/>
      <c r="AO40" s="348"/>
      <c r="AP40" s="348"/>
      <c r="AQ40" s="348"/>
      <c r="AR40" s="348"/>
      <c r="AS40" s="348"/>
      <c r="AT40" s="348"/>
      <c r="AU40" s="348"/>
      <c r="AV40" s="348"/>
      <c r="AW40" s="348"/>
      <c r="AX40" s="348"/>
      <c r="AY40" s="348"/>
      <c r="AZ40" s="348"/>
      <c r="BA40" s="348"/>
      <c r="BB40" s="348"/>
      <c r="BC40" s="348"/>
      <c r="BD40" s="348"/>
      <c r="BE40" s="348"/>
      <c r="BF40" s="348"/>
      <c r="BG40" s="348"/>
      <c r="BH40" s="348"/>
      <c r="BI40" s="348"/>
      <c r="BJ40" s="348"/>
      <c r="BK40" s="348"/>
      <c r="BL40" s="348"/>
      <c r="BM40" s="348"/>
      <c r="BN40" s="348"/>
      <c r="BO40" s="348"/>
      <c r="BP40" s="348"/>
      <c r="BQ40" s="348"/>
      <c r="BR40" s="348"/>
      <c r="BS40" s="348"/>
      <c r="BT40" s="348"/>
      <c r="BU40" s="348"/>
      <c r="BV40" s="348"/>
      <c r="BW40" s="348"/>
      <c r="BX40" s="348"/>
      <c r="BY40" s="348"/>
      <c r="BZ40" s="348"/>
      <c r="CA40" s="348"/>
      <c r="CB40" s="348"/>
      <c r="CC40" s="348"/>
      <c r="CD40" s="348"/>
      <c r="CE40" s="348"/>
      <c r="CF40" s="348"/>
      <c r="CG40" s="348"/>
      <c r="CH40" s="348"/>
      <c r="CI40" s="348"/>
      <c r="CJ40" s="348"/>
      <c r="CK40" s="348"/>
      <c r="CL40" s="348"/>
      <c r="CM40" s="348"/>
      <c r="CN40" s="348"/>
      <c r="CO40" s="348"/>
      <c r="CP40" s="348"/>
      <c r="CQ40" s="348"/>
      <c r="CR40" s="348"/>
      <c r="CS40" s="348"/>
    </row>
    <row r="41" spans="1:97" ht="12.75" customHeight="1" outlineLevel="1">
      <c r="A41" s="316"/>
      <c r="B41" s="317"/>
      <c r="C41" s="918" t="s">
        <v>3036</v>
      </c>
      <c r="D41" s="918"/>
      <c r="E41" s="918"/>
      <c r="F41" s="918"/>
      <c r="G41" s="918"/>
      <c r="H41" s="318"/>
      <c r="I41" s="318"/>
      <c r="J41" s="318"/>
      <c r="K41" s="31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8"/>
      <c r="X41" s="348"/>
      <c r="Y41" s="348"/>
      <c r="Z41" s="348"/>
      <c r="AA41" s="348"/>
      <c r="AB41" s="348"/>
      <c r="AC41" s="348"/>
      <c r="AD41" s="348"/>
      <c r="AE41" s="348"/>
      <c r="AF41" s="348"/>
      <c r="AG41" s="348"/>
      <c r="AH41" s="348"/>
      <c r="AI41" s="348"/>
      <c r="AJ41" s="348"/>
      <c r="AK41" s="348"/>
      <c r="AL41" s="348"/>
      <c r="AM41" s="348"/>
      <c r="AN41" s="348"/>
      <c r="AO41" s="348"/>
      <c r="AP41" s="348"/>
      <c r="AQ41" s="348"/>
      <c r="AR41" s="348"/>
      <c r="AS41" s="348"/>
      <c r="AT41" s="348"/>
      <c r="AU41" s="348"/>
      <c r="AV41" s="348"/>
      <c r="AW41" s="348"/>
      <c r="AX41" s="348"/>
      <c r="AY41" s="348"/>
      <c r="AZ41" s="348"/>
      <c r="BA41" s="348"/>
      <c r="BB41" s="348"/>
      <c r="BC41" s="348"/>
      <c r="BD41" s="348"/>
      <c r="BE41" s="348"/>
      <c r="BF41" s="348"/>
      <c r="BG41" s="348"/>
      <c r="BH41" s="348"/>
      <c r="BI41" s="348"/>
      <c r="BJ41" s="348"/>
      <c r="BK41" s="348"/>
      <c r="BL41" s="348"/>
      <c r="BM41" s="348"/>
      <c r="BN41" s="348"/>
      <c r="BO41" s="348"/>
      <c r="BP41" s="348"/>
      <c r="BQ41" s="348"/>
      <c r="BR41" s="348"/>
      <c r="BS41" s="348"/>
      <c r="BT41" s="348"/>
      <c r="BU41" s="348"/>
      <c r="BV41" s="348"/>
      <c r="BW41" s="348"/>
      <c r="BX41" s="348"/>
      <c r="BY41" s="348"/>
      <c r="BZ41" s="348"/>
      <c r="CA41" s="348"/>
      <c r="CB41" s="348"/>
      <c r="CC41" s="348"/>
      <c r="CD41" s="348"/>
      <c r="CE41" s="348"/>
      <c r="CF41" s="348"/>
      <c r="CG41" s="348"/>
      <c r="CH41" s="348"/>
      <c r="CI41" s="348"/>
      <c r="CJ41" s="348"/>
      <c r="CK41" s="348"/>
      <c r="CL41" s="348"/>
      <c r="CM41" s="348"/>
      <c r="CN41" s="348"/>
      <c r="CO41" s="348"/>
      <c r="CP41" s="348"/>
      <c r="CQ41" s="348"/>
      <c r="CR41" s="348"/>
      <c r="CS41" s="348"/>
    </row>
    <row r="42" spans="1:97" ht="12.75" customHeight="1" outlineLevel="1">
      <c r="A42" s="316"/>
      <c r="B42" s="317"/>
      <c r="C42" s="918" t="s">
        <v>3037</v>
      </c>
      <c r="D42" s="918"/>
      <c r="E42" s="918"/>
      <c r="F42" s="918"/>
      <c r="G42" s="918"/>
      <c r="H42" s="318"/>
      <c r="I42" s="318"/>
      <c r="J42" s="318"/>
      <c r="K42" s="318"/>
      <c r="L42" s="348"/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8"/>
      <c r="AL42" s="348"/>
      <c r="AM42" s="348"/>
      <c r="AN42" s="348"/>
      <c r="AO42" s="348"/>
      <c r="AP42" s="348"/>
      <c r="AQ42" s="348"/>
      <c r="AR42" s="348"/>
      <c r="AS42" s="348"/>
      <c r="AT42" s="348"/>
      <c r="AU42" s="348"/>
      <c r="AV42" s="348"/>
      <c r="AW42" s="348"/>
      <c r="AX42" s="348"/>
      <c r="AY42" s="348"/>
      <c r="AZ42" s="348"/>
      <c r="BA42" s="348"/>
      <c r="BB42" s="348"/>
      <c r="BC42" s="348"/>
      <c r="BD42" s="348"/>
      <c r="BE42" s="348"/>
      <c r="BF42" s="348"/>
      <c r="BG42" s="348"/>
      <c r="BH42" s="348"/>
      <c r="BI42" s="348"/>
      <c r="BJ42" s="348"/>
      <c r="BK42" s="348"/>
      <c r="BL42" s="348"/>
      <c r="BM42" s="348"/>
      <c r="BN42" s="348"/>
      <c r="BO42" s="348"/>
      <c r="BP42" s="348"/>
      <c r="BQ42" s="348"/>
      <c r="BR42" s="348"/>
      <c r="BS42" s="348"/>
      <c r="BT42" s="348"/>
      <c r="BU42" s="348"/>
      <c r="BV42" s="348"/>
      <c r="BW42" s="348"/>
      <c r="BX42" s="348"/>
      <c r="BY42" s="348"/>
      <c r="BZ42" s="348"/>
      <c r="CA42" s="348"/>
      <c r="CB42" s="348"/>
      <c r="CC42" s="348"/>
      <c r="CD42" s="348"/>
      <c r="CE42" s="348"/>
      <c r="CF42" s="348"/>
      <c r="CG42" s="348"/>
      <c r="CH42" s="348"/>
      <c r="CI42" s="348"/>
      <c r="CJ42" s="348"/>
      <c r="CK42" s="348"/>
      <c r="CL42" s="348"/>
      <c r="CM42" s="348"/>
      <c r="CN42" s="348"/>
      <c r="CO42" s="348"/>
      <c r="CP42" s="348"/>
      <c r="CQ42" s="348"/>
      <c r="CR42" s="348"/>
      <c r="CS42" s="348"/>
    </row>
    <row r="43" spans="1:97" ht="22.5" outlineLevel="1">
      <c r="A43" s="309">
        <v>13</v>
      </c>
      <c r="B43" s="310" t="s">
        <v>3046</v>
      </c>
      <c r="C43" s="311" t="s">
        <v>3047</v>
      </c>
      <c r="D43" s="312" t="s">
        <v>694</v>
      </c>
      <c r="E43" s="313">
        <v>12</v>
      </c>
      <c r="F43" s="314">
        <v>0</v>
      </c>
      <c r="G43" s="315">
        <f>ROUND(E43*F43,2)</f>
        <v>0</v>
      </c>
      <c r="H43" s="315">
        <v>0.00245</v>
      </c>
      <c r="I43" s="315">
        <f>ROUND(E43*H43,2)</f>
        <v>0.03</v>
      </c>
      <c r="J43" s="315">
        <v>0</v>
      </c>
      <c r="K43" s="315">
        <f>ROUND(E43*J43,2)</f>
        <v>0</v>
      </c>
      <c r="L43" s="348"/>
      <c r="M43" s="348"/>
      <c r="N43" s="348"/>
      <c r="O43" s="348"/>
      <c r="P43" s="348"/>
      <c r="Q43" s="348"/>
      <c r="R43" s="348"/>
      <c r="S43" s="348"/>
      <c r="T43" s="348"/>
      <c r="U43" s="348"/>
      <c r="V43" s="348"/>
      <c r="W43" s="348"/>
      <c r="X43" s="348"/>
      <c r="Y43" s="348"/>
      <c r="Z43" s="348"/>
      <c r="AA43" s="348"/>
      <c r="AB43" s="348"/>
      <c r="AC43" s="348"/>
      <c r="AD43" s="348"/>
      <c r="AE43" s="348"/>
      <c r="AF43" s="348"/>
      <c r="AG43" s="348"/>
      <c r="AH43" s="348"/>
      <c r="AI43" s="348"/>
      <c r="AJ43" s="348"/>
      <c r="AK43" s="348"/>
      <c r="AL43" s="348"/>
      <c r="AM43" s="348"/>
      <c r="AN43" s="348"/>
      <c r="AO43" s="348"/>
      <c r="AP43" s="348"/>
      <c r="AQ43" s="348"/>
      <c r="AR43" s="348"/>
      <c r="AS43" s="348"/>
      <c r="AT43" s="348"/>
      <c r="AU43" s="348"/>
      <c r="AV43" s="348"/>
      <c r="AW43" s="348"/>
      <c r="AX43" s="348"/>
      <c r="AY43" s="348"/>
      <c r="AZ43" s="348"/>
      <c r="BA43" s="348"/>
      <c r="BB43" s="348"/>
      <c r="BC43" s="348"/>
      <c r="BD43" s="348"/>
      <c r="BE43" s="348"/>
      <c r="BF43" s="348"/>
      <c r="BG43" s="348"/>
      <c r="BH43" s="348"/>
      <c r="BI43" s="348"/>
      <c r="BJ43" s="348"/>
      <c r="BK43" s="348"/>
      <c r="BL43" s="348"/>
      <c r="BM43" s="348"/>
      <c r="BN43" s="348"/>
      <c r="BO43" s="348"/>
      <c r="BP43" s="348"/>
      <c r="BQ43" s="348"/>
      <c r="BR43" s="348"/>
      <c r="BS43" s="348"/>
      <c r="BT43" s="348"/>
      <c r="BU43" s="348"/>
      <c r="BV43" s="348"/>
      <c r="BW43" s="348"/>
      <c r="BX43" s="348"/>
      <c r="BY43" s="348"/>
      <c r="BZ43" s="348"/>
      <c r="CA43" s="348"/>
      <c r="CB43" s="348"/>
      <c r="CC43" s="348"/>
      <c r="CD43" s="348"/>
      <c r="CE43" s="348"/>
      <c r="CF43" s="348"/>
      <c r="CG43" s="348"/>
      <c r="CH43" s="348"/>
      <c r="CI43" s="348"/>
      <c r="CJ43" s="348"/>
      <c r="CK43" s="348"/>
      <c r="CL43" s="348"/>
      <c r="CM43" s="348"/>
      <c r="CN43" s="348"/>
      <c r="CO43" s="348"/>
      <c r="CP43" s="348"/>
      <c r="CQ43" s="348"/>
      <c r="CR43" s="348"/>
      <c r="CS43" s="348"/>
    </row>
    <row r="44" spans="1:97" ht="12.75" customHeight="1" outlineLevel="1">
      <c r="A44" s="316"/>
      <c r="B44" s="317"/>
      <c r="C44" s="917" t="s">
        <v>3035</v>
      </c>
      <c r="D44" s="917"/>
      <c r="E44" s="917"/>
      <c r="F44" s="917"/>
      <c r="G44" s="917"/>
      <c r="H44" s="318"/>
      <c r="I44" s="318"/>
      <c r="J44" s="318"/>
      <c r="K44" s="318"/>
      <c r="L44" s="348"/>
      <c r="M44" s="348"/>
      <c r="N44" s="348"/>
      <c r="O44" s="348"/>
      <c r="P44" s="348"/>
      <c r="Q44" s="348"/>
      <c r="R44" s="348"/>
      <c r="S44" s="348"/>
      <c r="T44" s="348"/>
      <c r="U44" s="348"/>
      <c r="V44" s="348"/>
      <c r="W44" s="348"/>
      <c r="X44" s="348"/>
      <c r="Y44" s="348"/>
      <c r="Z44" s="348"/>
      <c r="AA44" s="348"/>
      <c r="AB44" s="348"/>
      <c r="AC44" s="348"/>
      <c r="AD44" s="348"/>
      <c r="AE44" s="348"/>
      <c r="AF44" s="348"/>
      <c r="AG44" s="348"/>
      <c r="AH44" s="348"/>
      <c r="AI44" s="348"/>
      <c r="AJ44" s="348"/>
      <c r="AK44" s="348"/>
      <c r="AL44" s="348"/>
      <c r="AM44" s="348"/>
      <c r="AN44" s="348"/>
      <c r="AO44" s="348"/>
      <c r="AP44" s="348"/>
      <c r="AQ44" s="348"/>
      <c r="AR44" s="348"/>
      <c r="AS44" s="348"/>
      <c r="AT44" s="348"/>
      <c r="AU44" s="348"/>
      <c r="AV44" s="348"/>
      <c r="AW44" s="348"/>
      <c r="AX44" s="348"/>
      <c r="AY44" s="348"/>
      <c r="AZ44" s="348"/>
      <c r="BA44" s="348"/>
      <c r="BB44" s="348"/>
      <c r="BC44" s="348"/>
      <c r="BD44" s="348"/>
      <c r="BE44" s="348"/>
      <c r="BF44" s="348"/>
      <c r="BG44" s="348"/>
      <c r="BH44" s="348"/>
      <c r="BI44" s="348"/>
      <c r="BJ44" s="348"/>
      <c r="BK44" s="348"/>
      <c r="BL44" s="348"/>
      <c r="BM44" s="348"/>
      <c r="BN44" s="348"/>
      <c r="BO44" s="348"/>
      <c r="BP44" s="348"/>
      <c r="BQ44" s="348"/>
      <c r="BR44" s="348"/>
      <c r="BS44" s="348"/>
      <c r="BT44" s="348"/>
      <c r="BU44" s="348"/>
      <c r="BV44" s="348"/>
      <c r="BW44" s="348"/>
      <c r="BX44" s="348"/>
      <c r="BY44" s="348"/>
      <c r="BZ44" s="348"/>
      <c r="CA44" s="348"/>
      <c r="CB44" s="348"/>
      <c r="CC44" s="348"/>
      <c r="CD44" s="348"/>
      <c r="CE44" s="348"/>
      <c r="CF44" s="348"/>
      <c r="CG44" s="348"/>
      <c r="CH44" s="348"/>
      <c r="CI44" s="348"/>
      <c r="CJ44" s="348"/>
      <c r="CK44" s="348"/>
      <c r="CL44" s="348"/>
      <c r="CM44" s="348"/>
      <c r="CN44" s="348"/>
      <c r="CO44" s="348"/>
      <c r="CP44" s="348"/>
      <c r="CQ44" s="348"/>
      <c r="CR44" s="348"/>
      <c r="CS44" s="348"/>
    </row>
    <row r="45" spans="1:97" ht="12.75" customHeight="1" outlineLevel="1">
      <c r="A45" s="316"/>
      <c r="B45" s="317"/>
      <c r="C45" s="918" t="s">
        <v>3036</v>
      </c>
      <c r="D45" s="918"/>
      <c r="E45" s="918"/>
      <c r="F45" s="918"/>
      <c r="G45" s="918"/>
      <c r="H45" s="318"/>
      <c r="I45" s="318"/>
      <c r="J45" s="318"/>
      <c r="K45" s="31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348"/>
      <c r="AC45" s="348"/>
      <c r="AD45" s="348"/>
      <c r="AE45" s="348"/>
      <c r="AF45" s="348"/>
      <c r="AG45" s="348"/>
      <c r="AH45" s="348"/>
      <c r="AI45" s="348"/>
      <c r="AJ45" s="348"/>
      <c r="AK45" s="348"/>
      <c r="AL45" s="348"/>
      <c r="AM45" s="348"/>
      <c r="AN45" s="348"/>
      <c r="AO45" s="348"/>
      <c r="AP45" s="348"/>
      <c r="AQ45" s="348"/>
      <c r="AR45" s="348"/>
      <c r="AS45" s="348"/>
      <c r="AT45" s="348"/>
      <c r="AU45" s="348"/>
      <c r="AV45" s="348"/>
      <c r="AW45" s="348"/>
      <c r="AX45" s="348"/>
      <c r="AY45" s="348"/>
      <c r="AZ45" s="348"/>
      <c r="BA45" s="348"/>
      <c r="BB45" s="348"/>
      <c r="BC45" s="348"/>
      <c r="BD45" s="348"/>
      <c r="BE45" s="348"/>
      <c r="BF45" s="348"/>
      <c r="BG45" s="348"/>
      <c r="BH45" s="348"/>
      <c r="BI45" s="348"/>
      <c r="BJ45" s="348"/>
      <c r="BK45" s="348"/>
      <c r="BL45" s="348"/>
      <c r="BM45" s="348"/>
      <c r="BN45" s="348"/>
      <c r="BO45" s="348"/>
      <c r="BP45" s="348"/>
      <c r="BQ45" s="348"/>
      <c r="BR45" s="348"/>
      <c r="BS45" s="348"/>
      <c r="BT45" s="348"/>
      <c r="BU45" s="348"/>
      <c r="BV45" s="348"/>
      <c r="BW45" s="348"/>
      <c r="BX45" s="348"/>
      <c r="BY45" s="348"/>
      <c r="BZ45" s="348"/>
      <c r="CA45" s="348"/>
      <c r="CB45" s="348"/>
      <c r="CC45" s="348"/>
      <c r="CD45" s="348"/>
      <c r="CE45" s="348"/>
      <c r="CF45" s="348"/>
      <c r="CG45" s="348"/>
      <c r="CH45" s="348"/>
      <c r="CI45" s="348"/>
      <c r="CJ45" s="348"/>
      <c r="CK45" s="348"/>
      <c r="CL45" s="348"/>
      <c r="CM45" s="348"/>
      <c r="CN45" s="348"/>
      <c r="CO45" s="348"/>
      <c r="CP45" s="348"/>
      <c r="CQ45" s="348"/>
      <c r="CR45" s="348"/>
      <c r="CS45" s="348"/>
    </row>
    <row r="46" spans="1:97" ht="12.75" customHeight="1" outlineLevel="1">
      <c r="A46" s="316"/>
      <c r="B46" s="317"/>
      <c r="C46" s="918" t="s">
        <v>3037</v>
      </c>
      <c r="D46" s="918"/>
      <c r="E46" s="918"/>
      <c r="F46" s="918"/>
      <c r="G46" s="918"/>
      <c r="H46" s="318"/>
      <c r="I46" s="318"/>
      <c r="J46" s="318"/>
      <c r="K46" s="318"/>
      <c r="L46" s="348"/>
      <c r="M46" s="348"/>
      <c r="N46" s="348"/>
      <c r="O46" s="348"/>
      <c r="P46" s="348"/>
      <c r="Q46" s="348"/>
      <c r="R46" s="348"/>
      <c r="S46" s="348"/>
      <c r="T46" s="348"/>
      <c r="U46" s="348"/>
      <c r="V46" s="348"/>
      <c r="W46" s="348"/>
      <c r="X46" s="348"/>
      <c r="Y46" s="348"/>
      <c r="Z46" s="348"/>
      <c r="AA46" s="348"/>
      <c r="AB46" s="348"/>
      <c r="AC46" s="348"/>
      <c r="AD46" s="348"/>
      <c r="AE46" s="348"/>
      <c r="AF46" s="348"/>
      <c r="AG46" s="348"/>
      <c r="AH46" s="348"/>
      <c r="AI46" s="348"/>
      <c r="AJ46" s="348"/>
      <c r="AK46" s="348"/>
      <c r="AL46" s="348"/>
      <c r="AM46" s="348"/>
      <c r="AN46" s="348"/>
      <c r="AO46" s="348"/>
      <c r="AP46" s="348"/>
      <c r="AQ46" s="348"/>
      <c r="AR46" s="348"/>
      <c r="AS46" s="348"/>
      <c r="AT46" s="348"/>
      <c r="AU46" s="348"/>
      <c r="AV46" s="348"/>
      <c r="AW46" s="348"/>
      <c r="AX46" s="348"/>
      <c r="AY46" s="348"/>
      <c r="AZ46" s="348"/>
      <c r="BA46" s="348"/>
      <c r="BB46" s="348"/>
      <c r="BC46" s="348"/>
      <c r="BD46" s="348"/>
      <c r="BE46" s="348"/>
      <c r="BF46" s="348"/>
      <c r="BG46" s="348"/>
      <c r="BH46" s="348"/>
      <c r="BI46" s="348"/>
      <c r="BJ46" s="348"/>
      <c r="BK46" s="348"/>
      <c r="BL46" s="348"/>
      <c r="BM46" s="348"/>
      <c r="BN46" s="348"/>
      <c r="BO46" s="348"/>
      <c r="BP46" s="348"/>
      <c r="BQ46" s="348"/>
      <c r="BR46" s="348"/>
      <c r="BS46" s="348"/>
      <c r="BT46" s="348"/>
      <c r="BU46" s="348"/>
      <c r="BV46" s="348"/>
      <c r="BW46" s="348"/>
      <c r="BX46" s="348"/>
      <c r="BY46" s="348"/>
      <c r="BZ46" s="348"/>
      <c r="CA46" s="348"/>
      <c r="CB46" s="348"/>
      <c r="CC46" s="348"/>
      <c r="CD46" s="348"/>
      <c r="CE46" s="348"/>
      <c r="CF46" s="348"/>
      <c r="CG46" s="348"/>
      <c r="CH46" s="348"/>
      <c r="CI46" s="348"/>
      <c r="CJ46" s="348"/>
      <c r="CK46" s="348"/>
      <c r="CL46" s="348"/>
      <c r="CM46" s="348"/>
      <c r="CN46" s="348"/>
      <c r="CO46" s="348"/>
      <c r="CP46" s="348"/>
      <c r="CQ46" s="348"/>
      <c r="CR46" s="348"/>
      <c r="CS46" s="348"/>
    </row>
    <row r="47" spans="1:97" ht="33.75" outlineLevel="1">
      <c r="A47" s="329">
        <v>14</v>
      </c>
      <c r="B47" s="323" t="s">
        <v>3048</v>
      </c>
      <c r="C47" s="324" t="s">
        <v>3049</v>
      </c>
      <c r="D47" s="325" t="s">
        <v>549</v>
      </c>
      <c r="E47" s="326">
        <v>3</v>
      </c>
      <c r="F47" s="327">
        <v>0</v>
      </c>
      <c r="G47" s="328">
        <f>ROUND(E47*F47,2)</f>
        <v>0</v>
      </c>
      <c r="H47" s="328">
        <v>0.00028</v>
      </c>
      <c r="I47" s="328">
        <f>ROUND(E47*H47,2)</f>
        <v>0</v>
      </c>
      <c r="J47" s="328">
        <v>0</v>
      </c>
      <c r="K47" s="328">
        <f>ROUND(E47*J47,2)</f>
        <v>0</v>
      </c>
      <c r="L47" s="348"/>
      <c r="M47" s="348"/>
      <c r="N47" s="348"/>
      <c r="O47" s="348"/>
      <c r="P47" s="348"/>
      <c r="Q47" s="348"/>
      <c r="R47" s="348"/>
      <c r="S47" s="348"/>
      <c r="T47" s="348"/>
      <c r="U47" s="348"/>
      <c r="V47" s="348"/>
      <c r="W47" s="348"/>
      <c r="X47" s="348"/>
      <c r="Y47" s="348"/>
      <c r="Z47" s="348"/>
      <c r="AA47" s="348"/>
      <c r="AB47" s="348"/>
      <c r="AC47" s="348"/>
      <c r="AD47" s="348"/>
      <c r="AE47" s="348"/>
      <c r="AF47" s="348"/>
      <c r="AG47" s="348"/>
      <c r="AH47" s="348"/>
      <c r="AI47" s="348"/>
      <c r="AJ47" s="348"/>
      <c r="AK47" s="348"/>
      <c r="AL47" s="348"/>
      <c r="AM47" s="348"/>
      <c r="AN47" s="348"/>
      <c r="AO47" s="348"/>
      <c r="AP47" s="348"/>
      <c r="AQ47" s="348"/>
      <c r="AR47" s="348"/>
      <c r="AS47" s="348"/>
      <c r="AT47" s="348"/>
      <c r="AU47" s="348"/>
      <c r="AV47" s="348"/>
      <c r="AW47" s="348"/>
      <c r="AX47" s="348"/>
      <c r="AY47" s="348"/>
      <c r="AZ47" s="348"/>
      <c r="BA47" s="348"/>
      <c r="BB47" s="348"/>
      <c r="BC47" s="348"/>
      <c r="BD47" s="348"/>
      <c r="BE47" s="348"/>
      <c r="BF47" s="348"/>
      <c r="BG47" s="348"/>
      <c r="BH47" s="348"/>
      <c r="BI47" s="348"/>
      <c r="BJ47" s="348"/>
      <c r="BK47" s="348"/>
      <c r="BL47" s="348"/>
      <c r="BM47" s="348"/>
      <c r="BN47" s="348"/>
      <c r="BO47" s="348"/>
      <c r="BP47" s="348"/>
      <c r="BQ47" s="348"/>
      <c r="BR47" s="348"/>
      <c r="BS47" s="348"/>
      <c r="BT47" s="348"/>
      <c r="BU47" s="348"/>
      <c r="BV47" s="348"/>
      <c r="BW47" s="348"/>
      <c r="BX47" s="348"/>
      <c r="BY47" s="348"/>
      <c r="BZ47" s="348"/>
      <c r="CA47" s="348"/>
      <c r="CB47" s="348"/>
      <c r="CC47" s="348"/>
      <c r="CD47" s="348"/>
      <c r="CE47" s="348"/>
      <c r="CF47" s="348"/>
      <c r="CG47" s="348"/>
      <c r="CH47" s="348"/>
      <c r="CI47" s="348"/>
      <c r="CJ47" s="348"/>
      <c r="CK47" s="348"/>
      <c r="CL47" s="348"/>
      <c r="CM47" s="348"/>
      <c r="CN47" s="348"/>
      <c r="CO47" s="348"/>
      <c r="CP47" s="348"/>
      <c r="CQ47" s="348"/>
      <c r="CR47" s="348"/>
      <c r="CS47" s="348"/>
    </row>
    <row r="48" spans="1:97" ht="33.75" outlineLevel="1">
      <c r="A48" s="329">
        <v>15</v>
      </c>
      <c r="B48" s="323" t="s">
        <v>3050</v>
      </c>
      <c r="C48" s="324" t="s">
        <v>3051</v>
      </c>
      <c r="D48" s="325" t="s">
        <v>549</v>
      </c>
      <c r="E48" s="326">
        <v>6</v>
      </c>
      <c r="F48" s="327">
        <v>0</v>
      </c>
      <c r="G48" s="328">
        <f>ROUND(E48*F48,2)</f>
        <v>0</v>
      </c>
      <c r="H48" s="328">
        <v>0.00075</v>
      </c>
      <c r="I48" s="328">
        <f>ROUND(E48*H48,2)</f>
        <v>0</v>
      </c>
      <c r="J48" s="328">
        <v>0</v>
      </c>
      <c r="K48" s="328">
        <f>ROUND(E48*J48,2)</f>
        <v>0</v>
      </c>
      <c r="L48" s="348"/>
      <c r="M48" s="348"/>
      <c r="N48" s="348"/>
      <c r="O48" s="348"/>
      <c r="P48" s="348"/>
      <c r="Q48" s="348"/>
      <c r="R48" s="348"/>
      <c r="S48" s="348"/>
      <c r="T48" s="348"/>
      <c r="U48" s="348"/>
      <c r="V48" s="348"/>
      <c r="W48" s="348"/>
      <c r="X48" s="348"/>
      <c r="Y48" s="348"/>
      <c r="Z48" s="348"/>
      <c r="AA48" s="348"/>
      <c r="AB48" s="348"/>
      <c r="AC48" s="348"/>
      <c r="AD48" s="348"/>
      <c r="AE48" s="348"/>
      <c r="AF48" s="348"/>
      <c r="AG48" s="348"/>
      <c r="AH48" s="348"/>
      <c r="AI48" s="348"/>
      <c r="AJ48" s="348"/>
      <c r="AK48" s="348"/>
      <c r="AL48" s="348"/>
      <c r="AM48" s="348"/>
      <c r="AN48" s="348"/>
      <c r="AO48" s="348"/>
      <c r="AP48" s="348"/>
      <c r="AQ48" s="348"/>
      <c r="AR48" s="348"/>
      <c r="AS48" s="348"/>
      <c r="AT48" s="348"/>
      <c r="AU48" s="348"/>
      <c r="AV48" s="348"/>
      <c r="AW48" s="348"/>
      <c r="AX48" s="348"/>
      <c r="AY48" s="348"/>
      <c r="AZ48" s="348"/>
      <c r="BA48" s="348"/>
      <c r="BB48" s="348"/>
      <c r="BC48" s="348"/>
      <c r="BD48" s="348"/>
      <c r="BE48" s="348"/>
      <c r="BF48" s="348"/>
      <c r="BG48" s="348"/>
      <c r="BH48" s="348"/>
      <c r="BI48" s="348"/>
      <c r="BJ48" s="348"/>
      <c r="BK48" s="348"/>
      <c r="BL48" s="348"/>
      <c r="BM48" s="348"/>
      <c r="BN48" s="348"/>
      <c r="BO48" s="348"/>
      <c r="BP48" s="348"/>
      <c r="BQ48" s="348"/>
      <c r="BR48" s="348"/>
      <c r="BS48" s="348"/>
      <c r="BT48" s="348"/>
      <c r="BU48" s="348"/>
      <c r="BV48" s="348"/>
      <c r="BW48" s="348"/>
      <c r="BX48" s="348"/>
      <c r="BY48" s="348"/>
      <c r="BZ48" s="348"/>
      <c r="CA48" s="348"/>
      <c r="CB48" s="348"/>
      <c r="CC48" s="348"/>
      <c r="CD48" s="348"/>
      <c r="CE48" s="348"/>
      <c r="CF48" s="348"/>
      <c r="CG48" s="348"/>
      <c r="CH48" s="348"/>
      <c r="CI48" s="348"/>
      <c r="CJ48" s="348"/>
      <c r="CK48" s="348"/>
      <c r="CL48" s="348"/>
      <c r="CM48" s="348"/>
      <c r="CN48" s="348"/>
      <c r="CO48" s="348"/>
      <c r="CP48" s="348"/>
      <c r="CQ48" s="348"/>
      <c r="CR48" s="348"/>
      <c r="CS48" s="348"/>
    </row>
    <row r="49" spans="1:97" ht="15" outlineLevel="1">
      <c r="A49" s="309">
        <v>16</v>
      </c>
      <c r="B49" s="310" t="s">
        <v>3052</v>
      </c>
      <c r="C49" s="311" t="s">
        <v>3053</v>
      </c>
      <c r="D49" s="312" t="s">
        <v>549</v>
      </c>
      <c r="E49" s="313">
        <v>24</v>
      </c>
      <c r="F49" s="314">
        <v>0</v>
      </c>
      <c r="G49" s="315">
        <f>ROUND(E49*F49,2)</f>
        <v>0</v>
      </c>
      <c r="H49" s="315">
        <v>0</v>
      </c>
      <c r="I49" s="315">
        <f>ROUND(E49*H49,2)</f>
        <v>0</v>
      </c>
      <c r="J49" s="315">
        <v>0</v>
      </c>
      <c r="K49" s="315">
        <f>ROUND(E49*J49,2)</f>
        <v>0</v>
      </c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48"/>
      <c r="AH49" s="348"/>
      <c r="AI49" s="348"/>
      <c r="AJ49" s="348"/>
      <c r="AK49" s="348"/>
      <c r="AL49" s="348"/>
      <c r="AM49" s="348"/>
      <c r="AN49" s="348"/>
      <c r="AO49" s="348"/>
      <c r="AP49" s="348"/>
      <c r="AQ49" s="348"/>
      <c r="AR49" s="348"/>
      <c r="AS49" s="348"/>
      <c r="AT49" s="348"/>
      <c r="AU49" s="348"/>
      <c r="AV49" s="348"/>
      <c r="AW49" s="348"/>
      <c r="AX49" s="348"/>
      <c r="AY49" s="348"/>
      <c r="AZ49" s="348"/>
      <c r="BA49" s="348"/>
      <c r="BB49" s="348"/>
      <c r="BC49" s="348"/>
      <c r="BD49" s="348"/>
      <c r="BE49" s="348"/>
      <c r="BF49" s="348"/>
      <c r="BG49" s="348"/>
      <c r="BH49" s="348"/>
      <c r="BI49" s="348"/>
      <c r="BJ49" s="348"/>
      <c r="BK49" s="348"/>
      <c r="BL49" s="348"/>
      <c r="BM49" s="348"/>
      <c r="BN49" s="348"/>
      <c r="BO49" s="348"/>
      <c r="BP49" s="348"/>
      <c r="BQ49" s="348"/>
      <c r="BR49" s="348"/>
      <c r="BS49" s="348"/>
      <c r="BT49" s="348"/>
      <c r="BU49" s="348"/>
      <c r="BV49" s="348"/>
      <c r="BW49" s="348"/>
      <c r="BX49" s="348"/>
      <c r="BY49" s="348"/>
      <c r="BZ49" s="348"/>
      <c r="CA49" s="348"/>
      <c r="CB49" s="348"/>
      <c r="CC49" s="348"/>
      <c r="CD49" s="348"/>
      <c r="CE49" s="348"/>
      <c r="CF49" s="348"/>
      <c r="CG49" s="348"/>
      <c r="CH49" s="348"/>
      <c r="CI49" s="348"/>
      <c r="CJ49" s="348"/>
      <c r="CK49" s="348"/>
      <c r="CL49" s="348"/>
      <c r="CM49" s="348"/>
      <c r="CN49" s="348"/>
      <c r="CO49" s="348"/>
      <c r="CP49" s="348"/>
      <c r="CQ49" s="348"/>
      <c r="CR49" s="348"/>
      <c r="CS49" s="348"/>
    </row>
    <row r="50" spans="1:97" ht="12.75" customHeight="1" outlineLevel="1">
      <c r="A50" s="316"/>
      <c r="B50" s="317"/>
      <c r="C50" s="917" t="s">
        <v>3054</v>
      </c>
      <c r="D50" s="917"/>
      <c r="E50" s="917"/>
      <c r="F50" s="917"/>
      <c r="G50" s="917"/>
      <c r="H50" s="318"/>
      <c r="I50" s="318"/>
      <c r="J50" s="318"/>
      <c r="K50" s="318"/>
      <c r="L50" s="348"/>
      <c r="M50" s="348"/>
      <c r="N50" s="348"/>
      <c r="O50" s="348"/>
      <c r="P50" s="348"/>
      <c r="Q50" s="348"/>
      <c r="R50" s="348"/>
      <c r="S50" s="348"/>
      <c r="T50" s="348"/>
      <c r="U50" s="348"/>
      <c r="V50" s="348"/>
      <c r="W50" s="348"/>
      <c r="X50" s="348"/>
      <c r="Y50" s="348"/>
      <c r="Z50" s="348"/>
      <c r="AA50" s="348"/>
      <c r="AB50" s="348"/>
      <c r="AC50" s="348"/>
      <c r="AD50" s="348"/>
      <c r="AE50" s="348"/>
      <c r="AF50" s="348"/>
      <c r="AG50" s="348"/>
      <c r="AH50" s="348"/>
      <c r="AI50" s="348"/>
      <c r="AJ50" s="348"/>
      <c r="AK50" s="348"/>
      <c r="AL50" s="348"/>
      <c r="AM50" s="348"/>
      <c r="AN50" s="348"/>
      <c r="AO50" s="348"/>
      <c r="AP50" s="348"/>
      <c r="AQ50" s="348"/>
      <c r="AR50" s="348"/>
      <c r="AS50" s="348"/>
      <c r="AT50" s="348"/>
      <c r="AU50" s="348"/>
      <c r="AV50" s="348"/>
      <c r="AW50" s="348"/>
      <c r="AX50" s="348"/>
      <c r="AY50" s="348"/>
      <c r="AZ50" s="348"/>
      <c r="BA50" s="348"/>
      <c r="BB50" s="348"/>
      <c r="BC50" s="348"/>
      <c r="BD50" s="348"/>
      <c r="BE50" s="348"/>
      <c r="BF50" s="348"/>
      <c r="BG50" s="348"/>
      <c r="BH50" s="348"/>
      <c r="BI50" s="348"/>
      <c r="BJ50" s="348"/>
      <c r="BK50" s="348"/>
      <c r="BL50" s="348"/>
      <c r="BM50" s="348"/>
      <c r="BN50" s="348"/>
      <c r="BO50" s="348"/>
      <c r="BP50" s="348"/>
      <c r="BQ50" s="348"/>
      <c r="BR50" s="348"/>
      <c r="BS50" s="348"/>
      <c r="BT50" s="348"/>
      <c r="BU50" s="348"/>
      <c r="BV50" s="348"/>
      <c r="BW50" s="348"/>
      <c r="BX50" s="348"/>
      <c r="BY50" s="348"/>
      <c r="BZ50" s="348"/>
      <c r="CA50" s="348"/>
      <c r="CB50" s="348"/>
      <c r="CC50" s="348"/>
      <c r="CD50" s="348"/>
      <c r="CE50" s="348"/>
      <c r="CF50" s="348"/>
      <c r="CG50" s="348"/>
      <c r="CH50" s="348"/>
      <c r="CI50" s="348"/>
      <c r="CJ50" s="348"/>
      <c r="CK50" s="348"/>
      <c r="CL50" s="348"/>
      <c r="CM50" s="348"/>
      <c r="CN50" s="348"/>
      <c r="CO50" s="348"/>
      <c r="CP50" s="348"/>
      <c r="CQ50" s="348"/>
      <c r="CR50" s="348"/>
      <c r="CS50" s="348"/>
    </row>
    <row r="51" spans="1:97" ht="15" outlineLevel="1">
      <c r="A51" s="316"/>
      <c r="B51" s="317"/>
      <c r="C51" s="319" t="s">
        <v>3055</v>
      </c>
      <c r="D51" s="320"/>
      <c r="E51" s="321">
        <v>3</v>
      </c>
      <c r="F51" s="318"/>
      <c r="G51" s="318"/>
      <c r="H51" s="318"/>
      <c r="I51" s="318"/>
      <c r="J51" s="318"/>
      <c r="K51" s="318"/>
      <c r="L51" s="348"/>
      <c r="M51" s="348"/>
      <c r="N51" s="348"/>
      <c r="O51" s="348"/>
      <c r="P51" s="348"/>
      <c r="Q51" s="348"/>
      <c r="R51" s="348"/>
      <c r="S51" s="348"/>
      <c r="T51" s="348"/>
      <c r="U51" s="348"/>
      <c r="V51" s="348"/>
      <c r="W51" s="348"/>
      <c r="X51" s="348"/>
      <c r="Y51" s="348"/>
      <c r="Z51" s="348"/>
      <c r="AA51" s="348"/>
      <c r="AB51" s="348"/>
      <c r="AC51" s="348"/>
      <c r="AD51" s="348"/>
      <c r="AE51" s="348"/>
      <c r="AF51" s="348"/>
      <c r="AG51" s="348"/>
      <c r="AH51" s="348"/>
      <c r="AI51" s="348"/>
      <c r="AJ51" s="348"/>
      <c r="AK51" s="348"/>
      <c r="AL51" s="348"/>
      <c r="AM51" s="348"/>
      <c r="AN51" s="348"/>
      <c r="AO51" s="348"/>
      <c r="AP51" s="348"/>
      <c r="AQ51" s="348"/>
      <c r="AR51" s="348"/>
      <c r="AS51" s="348"/>
      <c r="AT51" s="348"/>
      <c r="AU51" s="348"/>
      <c r="AV51" s="348"/>
      <c r="AW51" s="348"/>
      <c r="AX51" s="348"/>
      <c r="AY51" s="348"/>
      <c r="AZ51" s="348"/>
      <c r="BA51" s="348"/>
      <c r="BB51" s="348"/>
      <c r="BC51" s="348"/>
      <c r="BD51" s="348"/>
      <c r="BE51" s="348"/>
      <c r="BF51" s="348"/>
      <c r="BG51" s="348"/>
      <c r="BH51" s="348"/>
      <c r="BI51" s="348"/>
      <c r="BJ51" s="348"/>
      <c r="BK51" s="348"/>
      <c r="BL51" s="348"/>
      <c r="BM51" s="348"/>
      <c r="BN51" s="348"/>
      <c r="BO51" s="348"/>
      <c r="BP51" s="348"/>
      <c r="BQ51" s="348"/>
      <c r="BR51" s="348"/>
      <c r="BS51" s="348"/>
      <c r="BT51" s="348"/>
      <c r="BU51" s="348"/>
      <c r="BV51" s="348"/>
      <c r="BW51" s="348"/>
      <c r="BX51" s="348"/>
      <c r="BY51" s="348"/>
      <c r="BZ51" s="348"/>
      <c r="CA51" s="348"/>
      <c r="CB51" s="348"/>
      <c r="CC51" s="348"/>
      <c r="CD51" s="348"/>
      <c r="CE51" s="348"/>
      <c r="CF51" s="348"/>
      <c r="CG51" s="348"/>
      <c r="CH51" s="348"/>
      <c r="CI51" s="348"/>
      <c r="CJ51" s="348"/>
      <c r="CK51" s="348"/>
      <c r="CL51" s="348"/>
      <c r="CM51" s="348"/>
      <c r="CN51" s="348"/>
      <c r="CO51" s="348"/>
      <c r="CP51" s="348"/>
      <c r="CQ51" s="348"/>
      <c r="CR51" s="348"/>
      <c r="CS51" s="348"/>
    </row>
    <row r="52" spans="1:97" ht="15" outlineLevel="1">
      <c r="A52" s="316"/>
      <c r="B52" s="317"/>
      <c r="C52" s="319" t="s">
        <v>3056</v>
      </c>
      <c r="D52" s="320"/>
      <c r="E52" s="321">
        <v>20</v>
      </c>
      <c r="F52" s="318"/>
      <c r="G52" s="318"/>
      <c r="H52" s="318"/>
      <c r="I52" s="318"/>
      <c r="J52" s="318"/>
      <c r="K52" s="31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8"/>
      <c r="AH52" s="348"/>
      <c r="AI52" s="348"/>
      <c r="AJ52" s="348"/>
      <c r="AK52" s="348"/>
      <c r="AL52" s="348"/>
      <c r="AM52" s="348"/>
      <c r="AN52" s="348"/>
      <c r="AO52" s="348"/>
      <c r="AP52" s="348"/>
      <c r="AQ52" s="348"/>
      <c r="AR52" s="348"/>
      <c r="AS52" s="348"/>
      <c r="AT52" s="348"/>
      <c r="AU52" s="348"/>
      <c r="AV52" s="348"/>
      <c r="AW52" s="348"/>
      <c r="AX52" s="348"/>
      <c r="AY52" s="348"/>
      <c r="AZ52" s="348"/>
      <c r="BA52" s="348"/>
      <c r="BB52" s="348"/>
      <c r="BC52" s="348"/>
      <c r="BD52" s="348"/>
      <c r="BE52" s="348"/>
      <c r="BF52" s="348"/>
      <c r="BG52" s="348"/>
      <c r="BH52" s="348"/>
      <c r="BI52" s="348"/>
      <c r="BJ52" s="348"/>
      <c r="BK52" s="348"/>
      <c r="BL52" s="348"/>
      <c r="BM52" s="348"/>
      <c r="BN52" s="348"/>
      <c r="BO52" s="348"/>
      <c r="BP52" s="348"/>
      <c r="BQ52" s="348"/>
      <c r="BR52" s="348"/>
      <c r="BS52" s="348"/>
      <c r="BT52" s="348"/>
      <c r="BU52" s="348"/>
      <c r="BV52" s="348"/>
      <c r="BW52" s="348"/>
      <c r="BX52" s="348"/>
      <c r="BY52" s="348"/>
      <c r="BZ52" s="348"/>
      <c r="CA52" s="348"/>
      <c r="CB52" s="348"/>
      <c r="CC52" s="348"/>
      <c r="CD52" s="348"/>
      <c r="CE52" s="348"/>
      <c r="CF52" s="348"/>
      <c r="CG52" s="348"/>
      <c r="CH52" s="348"/>
      <c r="CI52" s="348"/>
      <c r="CJ52" s="348"/>
      <c r="CK52" s="348"/>
      <c r="CL52" s="348"/>
      <c r="CM52" s="348"/>
      <c r="CN52" s="348"/>
      <c r="CO52" s="348"/>
      <c r="CP52" s="348"/>
      <c r="CQ52" s="348"/>
      <c r="CR52" s="348"/>
      <c r="CS52" s="348"/>
    </row>
    <row r="53" spans="1:97" ht="15" outlineLevel="1">
      <c r="A53" s="316"/>
      <c r="B53" s="317"/>
      <c r="C53" s="319" t="s">
        <v>3057</v>
      </c>
      <c r="D53" s="320"/>
      <c r="E53" s="321">
        <v>1</v>
      </c>
      <c r="F53" s="318"/>
      <c r="G53" s="318"/>
      <c r="H53" s="318"/>
      <c r="I53" s="318"/>
      <c r="J53" s="318"/>
      <c r="K53" s="318"/>
      <c r="L53" s="348"/>
      <c r="M53" s="348"/>
      <c r="N53" s="348"/>
      <c r="O53" s="348"/>
      <c r="P53" s="348"/>
      <c r="Q53" s="348"/>
      <c r="R53" s="348"/>
      <c r="S53" s="348"/>
      <c r="T53" s="348"/>
      <c r="U53" s="348"/>
      <c r="V53" s="348"/>
      <c r="W53" s="348"/>
      <c r="X53" s="348"/>
      <c r="Y53" s="348"/>
      <c r="Z53" s="348"/>
      <c r="AA53" s="348"/>
      <c r="AB53" s="348"/>
      <c r="AC53" s="348"/>
      <c r="AD53" s="348"/>
      <c r="AE53" s="348"/>
      <c r="AF53" s="348"/>
      <c r="AG53" s="348"/>
      <c r="AH53" s="348"/>
      <c r="AI53" s="348"/>
      <c r="AJ53" s="348"/>
      <c r="AK53" s="348"/>
      <c r="AL53" s="348"/>
      <c r="AM53" s="348"/>
      <c r="AN53" s="348"/>
      <c r="AO53" s="348"/>
      <c r="AP53" s="348"/>
      <c r="AQ53" s="348"/>
      <c r="AR53" s="348"/>
      <c r="AS53" s="348"/>
      <c r="AT53" s="348"/>
      <c r="AU53" s="348"/>
      <c r="AV53" s="348"/>
      <c r="AW53" s="348"/>
      <c r="AX53" s="348"/>
      <c r="AY53" s="348"/>
      <c r="AZ53" s="348"/>
      <c r="BA53" s="348"/>
      <c r="BB53" s="348"/>
      <c r="BC53" s="348"/>
      <c r="BD53" s="348"/>
      <c r="BE53" s="348"/>
      <c r="BF53" s="348"/>
      <c r="BG53" s="348"/>
      <c r="BH53" s="348"/>
      <c r="BI53" s="348"/>
      <c r="BJ53" s="348"/>
      <c r="BK53" s="348"/>
      <c r="BL53" s="348"/>
      <c r="BM53" s="348"/>
      <c r="BN53" s="348"/>
      <c r="BO53" s="348"/>
      <c r="BP53" s="348"/>
      <c r="BQ53" s="348"/>
      <c r="BR53" s="348"/>
      <c r="BS53" s="348"/>
      <c r="BT53" s="348"/>
      <c r="BU53" s="348"/>
      <c r="BV53" s="348"/>
      <c r="BW53" s="348"/>
      <c r="BX53" s="348"/>
      <c r="BY53" s="348"/>
      <c r="BZ53" s="348"/>
      <c r="CA53" s="348"/>
      <c r="CB53" s="348"/>
      <c r="CC53" s="348"/>
      <c r="CD53" s="348"/>
      <c r="CE53" s="348"/>
      <c r="CF53" s="348"/>
      <c r="CG53" s="348"/>
      <c r="CH53" s="348"/>
      <c r="CI53" s="348"/>
      <c r="CJ53" s="348"/>
      <c r="CK53" s="348"/>
      <c r="CL53" s="348"/>
      <c r="CM53" s="348"/>
      <c r="CN53" s="348"/>
      <c r="CO53" s="348"/>
      <c r="CP53" s="348"/>
      <c r="CQ53" s="348"/>
      <c r="CR53" s="348"/>
      <c r="CS53" s="348"/>
    </row>
    <row r="54" spans="1:97" ht="15" outlineLevel="1">
      <c r="A54" s="309">
        <v>17</v>
      </c>
      <c r="B54" s="310" t="s">
        <v>3058</v>
      </c>
      <c r="C54" s="311" t="s">
        <v>3059</v>
      </c>
      <c r="D54" s="312" t="s">
        <v>549</v>
      </c>
      <c r="E54" s="313">
        <v>3</v>
      </c>
      <c r="F54" s="314">
        <v>0</v>
      </c>
      <c r="G54" s="315">
        <f>ROUND(E54*F54,2)</f>
        <v>0</v>
      </c>
      <c r="H54" s="315">
        <v>0</v>
      </c>
      <c r="I54" s="315">
        <f>ROUND(E54*H54,2)</f>
        <v>0</v>
      </c>
      <c r="J54" s="315">
        <v>0</v>
      </c>
      <c r="K54" s="315">
        <f>ROUND(E54*J54,2)</f>
        <v>0</v>
      </c>
      <c r="L54" s="348"/>
      <c r="M54" s="348"/>
      <c r="N54" s="348"/>
      <c r="O54" s="348"/>
      <c r="P54" s="348"/>
      <c r="Q54" s="348"/>
      <c r="R54" s="348"/>
      <c r="S54" s="348"/>
      <c r="T54" s="348"/>
      <c r="U54" s="348"/>
      <c r="V54" s="348"/>
      <c r="W54" s="348"/>
      <c r="X54" s="348"/>
      <c r="Y54" s="348"/>
      <c r="Z54" s="348"/>
      <c r="AA54" s="348"/>
      <c r="AB54" s="348"/>
      <c r="AC54" s="348"/>
      <c r="AD54" s="348"/>
      <c r="AE54" s="348"/>
      <c r="AF54" s="348"/>
      <c r="AG54" s="348"/>
      <c r="AH54" s="348"/>
      <c r="AI54" s="348"/>
      <c r="AJ54" s="348"/>
      <c r="AK54" s="348"/>
      <c r="AL54" s="348"/>
      <c r="AM54" s="348"/>
      <c r="AN54" s="348"/>
      <c r="AO54" s="348"/>
      <c r="AP54" s="348"/>
      <c r="AQ54" s="348"/>
      <c r="AR54" s="348"/>
      <c r="AS54" s="348"/>
      <c r="AT54" s="348"/>
      <c r="AU54" s="348"/>
      <c r="AV54" s="348"/>
      <c r="AW54" s="348"/>
      <c r="AX54" s="348"/>
      <c r="AY54" s="348"/>
      <c r="AZ54" s="348"/>
      <c r="BA54" s="348"/>
      <c r="BB54" s="348"/>
      <c r="BC54" s="348"/>
      <c r="BD54" s="348"/>
      <c r="BE54" s="348"/>
      <c r="BF54" s="348"/>
      <c r="BG54" s="348"/>
      <c r="BH54" s="348"/>
      <c r="BI54" s="348"/>
      <c r="BJ54" s="348"/>
      <c r="BK54" s="348"/>
      <c r="BL54" s="348"/>
      <c r="BM54" s="348"/>
      <c r="BN54" s="348"/>
      <c r="BO54" s="348"/>
      <c r="BP54" s="348"/>
      <c r="BQ54" s="348"/>
      <c r="BR54" s="348"/>
      <c r="BS54" s="348"/>
      <c r="BT54" s="348"/>
      <c r="BU54" s="348"/>
      <c r="BV54" s="348"/>
      <c r="BW54" s="348"/>
      <c r="BX54" s="348"/>
      <c r="BY54" s="348"/>
      <c r="BZ54" s="348"/>
      <c r="CA54" s="348"/>
      <c r="CB54" s="348"/>
      <c r="CC54" s="348"/>
      <c r="CD54" s="348"/>
      <c r="CE54" s="348"/>
      <c r="CF54" s="348"/>
      <c r="CG54" s="348"/>
      <c r="CH54" s="348"/>
      <c r="CI54" s="348"/>
      <c r="CJ54" s="348"/>
      <c r="CK54" s="348"/>
      <c r="CL54" s="348"/>
      <c r="CM54" s="348"/>
      <c r="CN54" s="348"/>
      <c r="CO54" s="348"/>
      <c r="CP54" s="348"/>
      <c r="CQ54" s="348"/>
      <c r="CR54" s="348"/>
      <c r="CS54" s="348"/>
    </row>
    <row r="55" spans="1:97" ht="12.75" customHeight="1" outlineLevel="1">
      <c r="A55" s="316"/>
      <c r="B55" s="317"/>
      <c r="C55" s="917" t="s">
        <v>3054</v>
      </c>
      <c r="D55" s="917"/>
      <c r="E55" s="917"/>
      <c r="F55" s="917"/>
      <c r="G55" s="917"/>
      <c r="H55" s="318"/>
      <c r="I55" s="318"/>
      <c r="J55" s="318"/>
      <c r="K55" s="318"/>
      <c r="L55" s="348"/>
      <c r="M55" s="348"/>
      <c r="N55" s="348"/>
      <c r="O55" s="348"/>
      <c r="P55" s="348"/>
      <c r="Q55" s="348"/>
      <c r="R55" s="348"/>
      <c r="S55" s="348"/>
      <c r="T55" s="348"/>
      <c r="U55" s="348"/>
      <c r="V55" s="348"/>
      <c r="W55" s="348"/>
      <c r="X55" s="348"/>
      <c r="Y55" s="348"/>
      <c r="Z55" s="348"/>
      <c r="AA55" s="348"/>
      <c r="AB55" s="348"/>
      <c r="AC55" s="348"/>
      <c r="AD55" s="348"/>
      <c r="AE55" s="348"/>
      <c r="AF55" s="348"/>
      <c r="AG55" s="348"/>
      <c r="AH55" s="348"/>
      <c r="AI55" s="348"/>
      <c r="AJ55" s="348"/>
      <c r="AK55" s="348"/>
      <c r="AL55" s="348"/>
      <c r="AM55" s="348"/>
      <c r="AN55" s="348"/>
      <c r="AO55" s="348"/>
      <c r="AP55" s="348"/>
      <c r="AQ55" s="348"/>
      <c r="AR55" s="348"/>
      <c r="AS55" s="348"/>
      <c r="AT55" s="348"/>
      <c r="AU55" s="348"/>
      <c r="AV55" s="348"/>
      <c r="AW55" s="348"/>
      <c r="AX55" s="348"/>
      <c r="AY55" s="348"/>
      <c r="AZ55" s="348"/>
      <c r="BA55" s="348"/>
      <c r="BB55" s="348"/>
      <c r="BC55" s="348"/>
      <c r="BD55" s="348"/>
      <c r="BE55" s="348"/>
      <c r="BF55" s="348"/>
      <c r="BG55" s="348"/>
      <c r="BH55" s="348"/>
      <c r="BI55" s="348"/>
      <c r="BJ55" s="348"/>
      <c r="BK55" s="348"/>
      <c r="BL55" s="348"/>
      <c r="BM55" s="348"/>
      <c r="BN55" s="348"/>
      <c r="BO55" s="348"/>
      <c r="BP55" s="348"/>
      <c r="BQ55" s="348"/>
      <c r="BR55" s="348"/>
      <c r="BS55" s="348"/>
      <c r="BT55" s="348"/>
      <c r="BU55" s="348"/>
      <c r="BV55" s="348"/>
      <c r="BW55" s="348"/>
      <c r="BX55" s="348"/>
      <c r="BY55" s="348"/>
      <c r="BZ55" s="348"/>
      <c r="CA55" s="348"/>
      <c r="CB55" s="348"/>
      <c r="CC55" s="348"/>
      <c r="CD55" s="348"/>
      <c r="CE55" s="348"/>
      <c r="CF55" s="348"/>
      <c r="CG55" s="348"/>
      <c r="CH55" s="348"/>
      <c r="CI55" s="348"/>
      <c r="CJ55" s="348"/>
      <c r="CK55" s="348"/>
      <c r="CL55" s="348"/>
      <c r="CM55" s="348"/>
      <c r="CN55" s="348"/>
      <c r="CO55" s="348"/>
      <c r="CP55" s="348"/>
      <c r="CQ55" s="348"/>
      <c r="CR55" s="348"/>
      <c r="CS55" s="348"/>
    </row>
    <row r="56" spans="1:97" ht="15" outlineLevel="1">
      <c r="A56" s="316"/>
      <c r="B56" s="317"/>
      <c r="C56" s="319" t="s">
        <v>3060</v>
      </c>
      <c r="D56" s="320"/>
      <c r="E56" s="321">
        <v>3</v>
      </c>
      <c r="F56" s="318"/>
      <c r="G56" s="318"/>
      <c r="H56" s="318"/>
      <c r="I56" s="318"/>
      <c r="J56" s="318"/>
      <c r="K56" s="318"/>
      <c r="L56" s="348"/>
      <c r="M56" s="348"/>
      <c r="N56" s="348"/>
      <c r="O56" s="348"/>
      <c r="P56" s="348"/>
      <c r="Q56" s="348"/>
      <c r="R56" s="348"/>
      <c r="S56" s="348"/>
      <c r="T56" s="348"/>
      <c r="U56" s="348"/>
      <c r="V56" s="348"/>
      <c r="W56" s="348"/>
      <c r="X56" s="348"/>
      <c r="Y56" s="348"/>
      <c r="Z56" s="348"/>
      <c r="AA56" s="348"/>
      <c r="AB56" s="348"/>
      <c r="AC56" s="348"/>
      <c r="AD56" s="348"/>
      <c r="AE56" s="348"/>
      <c r="AF56" s="348"/>
      <c r="AG56" s="348"/>
      <c r="AH56" s="348"/>
      <c r="AI56" s="348"/>
      <c r="AJ56" s="348"/>
      <c r="AK56" s="348"/>
      <c r="AL56" s="348"/>
      <c r="AM56" s="348"/>
      <c r="AN56" s="348"/>
      <c r="AO56" s="348"/>
      <c r="AP56" s="348"/>
      <c r="AQ56" s="348"/>
      <c r="AR56" s="348"/>
      <c r="AS56" s="348"/>
      <c r="AT56" s="348"/>
      <c r="AU56" s="348"/>
      <c r="AV56" s="348"/>
      <c r="AW56" s="348"/>
      <c r="AX56" s="348"/>
      <c r="AY56" s="348"/>
      <c r="AZ56" s="348"/>
      <c r="BA56" s="348"/>
      <c r="BB56" s="348"/>
      <c r="BC56" s="348"/>
      <c r="BD56" s="348"/>
      <c r="BE56" s="348"/>
      <c r="BF56" s="348"/>
      <c r="BG56" s="348"/>
      <c r="BH56" s="348"/>
      <c r="BI56" s="348"/>
      <c r="BJ56" s="348"/>
      <c r="BK56" s="348"/>
      <c r="BL56" s="348"/>
      <c r="BM56" s="348"/>
      <c r="BN56" s="348"/>
      <c r="BO56" s="348"/>
      <c r="BP56" s="348"/>
      <c r="BQ56" s="348"/>
      <c r="BR56" s="348"/>
      <c r="BS56" s="348"/>
      <c r="BT56" s="348"/>
      <c r="BU56" s="348"/>
      <c r="BV56" s="348"/>
      <c r="BW56" s="348"/>
      <c r="BX56" s="348"/>
      <c r="BY56" s="348"/>
      <c r="BZ56" s="348"/>
      <c r="CA56" s="348"/>
      <c r="CB56" s="348"/>
      <c r="CC56" s="348"/>
      <c r="CD56" s="348"/>
      <c r="CE56" s="348"/>
      <c r="CF56" s="348"/>
      <c r="CG56" s="348"/>
      <c r="CH56" s="348"/>
      <c r="CI56" s="348"/>
      <c r="CJ56" s="348"/>
      <c r="CK56" s="348"/>
      <c r="CL56" s="348"/>
      <c r="CM56" s="348"/>
      <c r="CN56" s="348"/>
      <c r="CO56" s="348"/>
      <c r="CP56" s="348"/>
      <c r="CQ56" s="348"/>
      <c r="CR56" s="348"/>
      <c r="CS56" s="348"/>
    </row>
    <row r="57" spans="1:97" ht="15" outlineLevel="1">
      <c r="A57" s="309">
        <v>18</v>
      </c>
      <c r="B57" s="310" t="s">
        <v>3061</v>
      </c>
      <c r="C57" s="311" t="s">
        <v>3062</v>
      </c>
      <c r="D57" s="312" t="s">
        <v>549</v>
      </c>
      <c r="E57" s="313">
        <v>7</v>
      </c>
      <c r="F57" s="314">
        <v>0</v>
      </c>
      <c r="G57" s="315">
        <f>ROUND(E57*F57,2)</f>
        <v>0</v>
      </c>
      <c r="H57" s="315">
        <v>0</v>
      </c>
      <c r="I57" s="315">
        <f>ROUND(E57*H57,2)</f>
        <v>0</v>
      </c>
      <c r="J57" s="315">
        <v>0</v>
      </c>
      <c r="K57" s="315">
        <f>ROUND(E57*J57,2)</f>
        <v>0</v>
      </c>
      <c r="L57" s="348"/>
      <c r="M57" s="348"/>
      <c r="N57" s="348"/>
      <c r="O57" s="348"/>
      <c r="P57" s="348"/>
      <c r="Q57" s="348"/>
      <c r="R57" s="348"/>
      <c r="S57" s="348"/>
      <c r="T57" s="348"/>
      <c r="U57" s="348"/>
      <c r="V57" s="348"/>
      <c r="W57" s="348"/>
      <c r="X57" s="348"/>
      <c r="Y57" s="348"/>
      <c r="Z57" s="348"/>
      <c r="AA57" s="348"/>
      <c r="AB57" s="348"/>
      <c r="AC57" s="348"/>
      <c r="AD57" s="348"/>
      <c r="AE57" s="348"/>
      <c r="AF57" s="348"/>
      <c r="AG57" s="348"/>
      <c r="AH57" s="348"/>
      <c r="AI57" s="348"/>
      <c r="AJ57" s="348"/>
      <c r="AK57" s="348"/>
      <c r="AL57" s="348"/>
      <c r="AM57" s="348"/>
      <c r="AN57" s="348"/>
      <c r="AO57" s="348"/>
      <c r="AP57" s="348"/>
      <c r="AQ57" s="348"/>
      <c r="AR57" s="348"/>
      <c r="AS57" s="348"/>
      <c r="AT57" s="348"/>
      <c r="AU57" s="348"/>
      <c r="AV57" s="348"/>
      <c r="AW57" s="348"/>
      <c r="AX57" s="348"/>
      <c r="AY57" s="348"/>
      <c r="AZ57" s="348"/>
      <c r="BA57" s="348"/>
      <c r="BB57" s="348"/>
      <c r="BC57" s="348"/>
      <c r="BD57" s="348"/>
      <c r="BE57" s="348"/>
      <c r="BF57" s="348"/>
      <c r="BG57" s="348"/>
      <c r="BH57" s="348"/>
      <c r="BI57" s="348"/>
      <c r="BJ57" s="348"/>
      <c r="BK57" s="348"/>
      <c r="BL57" s="348"/>
      <c r="BM57" s="348"/>
      <c r="BN57" s="348"/>
      <c r="BO57" s="348"/>
      <c r="BP57" s="348"/>
      <c r="BQ57" s="348"/>
      <c r="BR57" s="348"/>
      <c r="BS57" s="348"/>
      <c r="BT57" s="348"/>
      <c r="BU57" s="348"/>
      <c r="BV57" s="348"/>
      <c r="BW57" s="348"/>
      <c r="BX57" s="348"/>
      <c r="BY57" s="348"/>
      <c r="BZ57" s="348"/>
      <c r="CA57" s="348"/>
      <c r="CB57" s="348"/>
      <c r="CC57" s="348"/>
      <c r="CD57" s="348"/>
      <c r="CE57" s="348"/>
      <c r="CF57" s="348"/>
      <c r="CG57" s="348"/>
      <c r="CH57" s="348"/>
      <c r="CI57" s="348"/>
      <c r="CJ57" s="348"/>
      <c r="CK57" s="348"/>
      <c r="CL57" s="348"/>
      <c r="CM57" s="348"/>
      <c r="CN57" s="348"/>
      <c r="CO57" s="348"/>
      <c r="CP57" s="348"/>
      <c r="CQ57" s="348"/>
      <c r="CR57" s="348"/>
      <c r="CS57" s="348"/>
    </row>
    <row r="58" spans="1:97" ht="12.75" customHeight="1" outlineLevel="1">
      <c r="A58" s="316"/>
      <c r="B58" s="317"/>
      <c r="C58" s="917" t="s">
        <v>3054</v>
      </c>
      <c r="D58" s="917"/>
      <c r="E58" s="917"/>
      <c r="F58" s="917"/>
      <c r="G58" s="917"/>
      <c r="H58" s="318"/>
      <c r="I58" s="318"/>
      <c r="J58" s="318"/>
      <c r="K58" s="318"/>
      <c r="L58" s="348"/>
      <c r="M58" s="348"/>
      <c r="N58" s="348"/>
      <c r="O58" s="348"/>
      <c r="P58" s="348"/>
      <c r="Q58" s="348"/>
      <c r="R58" s="348"/>
      <c r="S58" s="348"/>
      <c r="T58" s="348"/>
      <c r="U58" s="348"/>
      <c r="V58" s="348"/>
      <c r="W58" s="348"/>
      <c r="X58" s="348"/>
      <c r="Y58" s="348"/>
      <c r="Z58" s="348"/>
      <c r="AA58" s="348"/>
      <c r="AB58" s="348"/>
      <c r="AC58" s="348"/>
      <c r="AD58" s="348"/>
      <c r="AE58" s="348"/>
      <c r="AF58" s="348"/>
      <c r="AG58" s="348"/>
      <c r="AH58" s="348"/>
      <c r="AI58" s="348"/>
      <c r="AJ58" s="348"/>
      <c r="AK58" s="348"/>
      <c r="AL58" s="348"/>
      <c r="AM58" s="348"/>
      <c r="AN58" s="348"/>
      <c r="AO58" s="348"/>
      <c r="AP58" s="348"/>
      <c r="AQ58" s="348"/>
      <c r="AR58" s="348"/>
      <c r="AS58" s="348"/>
      <c r="AT58" s="348"/>
      <c r="AU58" s="348"/>
      <c r="AV58" s="348"/>
      <c r="AW58" s="348"/>
      <c r="AX58" s="348"/>
      <c r="AY58" s="348"/>
      <c r="AZ58" s="348"/>
      <c r="BA58" s="348"/>
      <c r="BB58" s="348"/>
      <c r="BC58" s="348"/>
      <c r="BD58" s="348"/>
      <c r="BE58" s="348"/>
      <c r="BF58" s="348"/>
      <c r="BG58" s="348"/>
      <c r="BH58" s="348"/>
      <c r="BI58" s="348"/>
      <c r="BJ58" s="348"/>
      <c r="BK58" s="348"/>
      <c r="BL58" s="348"/>
      <c r="BM58" s="348"/>
      <c r="BN58" s="348"/>
      <c r="BO58" s="348"/>
      <c r="BP58" s="348"/>
      <c r="BQ58" s="348"/>
      <c r="BR58" s="348"/>
      <c r="BS58" s="348"/>
      <c r="BT58" s="348"/>
      <c r="BU58" s="348"/>
      <c r="BV58" s="348"/>
      <c r="BW58" s="348"/>
      <c r="BX58" s="348"/>
      <c r="BY58" s="348"/>
      <c r="BZ58" s="348"/>
      <c r="CA58" s="348"/>
      <c r="CB58" s="348"/>
      <c r="CC58" s="348"/>
      <c r="CD58" s="348"/>
      <c r="CE58" s="348"/>
      <c r="CF58" s="348"/>
      <c r="CG58" s="348"/>
      <c r="CH58" s="348"/>
      <c r="CI58" s="348"/>
      <c r="CJ58" s="348"/>
      <c r="CK58" s="348"/>
      <c r="CL58" s="348"/>
      <c r="CM58" s="348"/>
      <c r="CN58" s="348"/>
      <c r="CO58" s="348"/>
      <c r="CP58" s="348"/>
      <c r="CQ58" s="348"/>
      <c r="CR58" s="348"/>
      <c r="CS58" s="348"/>
    </row>
    <row r="59" spans="1:97" ht="15" outlineLevel="1">
      <c r="A59" s="316"/>
      <c r="B59" s="317"/>
      <c r="C59" s="319" t="s">
        <v>3063</v>
      </c>
      <c r="D59" s="320"/>
      <c r="E59" s="321">
        <v>6</v>
      </c>
      <c r="F59" s="318"/>
      <c r="G59" s="318"/>
      <c r="H59" s="318"/>
      <c r="I59" s="318"/>
      <c r="J59" s="318"/>
      <c r="K59" s="318"/>
      <c r="L59" s="348"/>
      <c r="M59" s="348"/>
      <c r="N59" s="348"/>
      <c r="O59" s="348"/>
      <c r="P59" s="348"/>
      <c r="Q59" s="348"/>
      <c r="R59" s="348"/>
      <c r="S59" s="348"/>
      <c r="T59" s="348"/>
      <c r="U59" s="348"/>
      <c r="V59" s="348"/>
      <c r="W59" s="348"/>
      <c r="X59" s="348"/>
      <c r="Y59" s="348"/>
      <c r="Z59" s="348"/>
      <c r="AA59" s="348"/>
      <c r="AB59" s="348"/>
      <c r="AC59" s="348"/>
      <c r="AD59" s="348"/>
      <c r="AE59" s="348"/>
      <c r="AF59" s="348"/>
      <c r="AG59" s="348"/>
      <c r="AH59" s="348"/>
      <c r="AI59" s="348"/>
      <c r="AJ59" s="348"/>
      <c r="AK59" s="348"/>
      <c r="AL59" s="348"/>
      <c r="AM59" s="348"/>
      <c r="AN59" s="348"/>
      <c r="AO59" s="348"/>
      <c r="AP59" s="348"/>
      <c r="AQ59" s="348"/>
      <c r="AR59" s="348"/>
      <c r="AS59" s="348"/>
      <c r="AT59" s="348"/>
      <c r="AU59" s="348"/>
      <c r="AV59" s="348"/>
      <c r="AW59" s="348"/>
      <c r="AX59" s="348"/>
      <c r="AY59" s="348"/>
      <c r="AZ59" s="348"/>
      <c r="BA59" s="348"/>
      <c r="BB59" s="348"/>
      <c r="BC59" s="348"/>
      <c r="BD59" s="348"/>
      <c r="BE59" s="348"/>
      <c r="BF59" s="348"/>
      <c r="BG59" s="348"/>
      <c r="BH59" s="348"/>
      <c r="BI59" s="348"/>
      <c r="BJ59" s="348"/>
      <c r="BK59" s="348"/>
      <c r="BL59" s="348"/>
      <c r="BM59" s="348"/>
      <c r="BN59" s="348"/>
      <c r="BO59" s="348"/>
      <c r="BP59" s="348"/>
      <c r="BQ59" s="348"/>
      <c r="BR59" s="348"/>
      <c r="BS59" s="348"/>
      <c r="BT59" s="348"/>
      <c r="BU59" s="348"/>
      <c r="BV59" s="348"/>
      <c r="BW59" s="348"/>
      <c r="BX59" s="348"/>
      <c r="BY59" s="348"/>
      <c r="BZ59" s="348"/>
      <c r="CA59" s="348"/>
      <c r="CB59" s="348"/>
      <c r="CC59" s="348"/>
      <c r="CD59" s="348"/>
      <c r="CE59" s="348"/>
      <c r="CF59" s="348"/>
      <c r="CG59" s="348"/>
      <c r="CH59" s="348"/>
      <c r="CI59" s="348"/>
      <c r="CJ59" s="348"/>
      <c r="CK59" s="348"/>
      <c r="CL59" s="348"/>
      <c r="CM59" s="348"/>
      <c r="CN59" s="348"/>
      <c r="CO59" s="348"/>
      <c r="CP59" s="348"/>
      <c r="CQ59" s="348"/>
      <c r="CR59" s="348"/>
      <c r="CS59" s="348"/>
    </row>
    <row r="60" spans="1:97" ht="15" outlineLevel="1">
      <c r="A60" s="316"/>
      <c r="B60" s="317"/>
      <c r="C60" s="319" t="s">
        <v>3064</v>
      </c>
      <c r="D60" s="320"/>
      <c r="E60" s="321">
        <v>1</v>
      </c>
      <c r="F60" s="318"/>
      <c r="G60" s="318"/>
      <c r="H60" s="318"/>
      <c r="I60" s="318"/>
      <c r="J60" s="318"/>
      <c r="K60" s="318"/>
      <c r="L60" s="348"/>
      <c r="M60" s="348"/>
      <c r="N60" s="348"/>
      <c r="O60" s="348"/>
      <c r="P60" s="348"/>
      <c r="Q60" s="348"/>
      <c r="R60" s="348"/>
      <c r="S60" s="348"/>
      <c r="T60" s="348"/>
      <c r="U60" s="348"/>
      <c r="V60" s="348"/>
      <c r="W60" s="348"/>
      <c r="X60" s="348"/>
      <c r="Y60" s="348"/>
      <c r="Z60" s="348"/>
      <c r="AA60" s="348"/>
      <c r="AB60" s="348"/>
      <c r="AC60" s="348"/>
      <c r="AD60" s="348"/>
      <c r="AE60" s="348"/>
      <c r="AF60" s="348"/>
      <c r="AG60" s="348"/>
      <c r="AH60" s="348"/>
      <c r="AI60" s="348"/>
      <c r="AJ60" s="348"/>
      <c r="AK60" s="348"/>
      <c r="AL60" s="348"/>
      <c r="AM60" s="348"/>
      <c r="AN60" s="348"/>
      <c r="AO60" s="348"/>
      <c r="AP60" s="348"/>
      <c r="AQ60" s="348"/>
      <c r="AR60" s="348"/>
      <c r="AS60" s="348"/>
      <c r="AT60" s="348"/>
      <c r="AU60" s="348"/>
      <c r="AV60" s="348"/>
      <c r="AW60" s="348"/>
      <c r="AX60" s="348"/>
      <c r="AY60" s="348"/>
      <c r="AZ60" s="348"/>
      <c r="BA60" s="348"/>
      <c r="BB60" s="348"/>
      <c r="BC60" s="348"/>
      <c r="BD60" s="348"/>
      <c r="BE60" s="348"/>
      <c r="BF60" s="348"/>
      <c r="BG60" s="348"/>
      <c r="BH60" s="348"/>
      <c r="BI60" s="348"/>
      <c r="BJ60" s="348"/>
      <c r="BK60" s="348"/>
      <c r="BL60" s="348"/>
      <c r="BM60" s="348"/>
      <c r="BN60" s="348"/>
      <c r="BO60" s="348"/>
      <c r="BP60" s="348"/>
      <c r="BQ60" s="348"/>
      <c r="BR60" s="348"/>
      <c r="BS60" s="348"/>
      <c r="BT60" s="348"/>
      <c r="BU60" s="348"/>
      <c r="BV60" s="348"/>
      <c r="BW60" s="348"/>
      <c r="BX60" s="348"/>
      <c r="BY60" s="348"/>
      <c r="BZ60" s="348"/>
      <c r="CA60" s="348"/>
      <c r="CB60" s="348"/>
      <c r="CC60" s="348"/>
      <c r="CD60" s="348"/>
      <c r="CE60" s="348"/>
      <c r="CF60" s="348"/>
      <c r="CG60" s="348"/>
      <c r="CH60" s="348"/>
      <c r="CI60" s="348"/>
      <c r="CJ60" s="348"/>
      <c r="CK60" s="348"/>
      <c r="CL60" s="348"/>
      <c r="CM60" s="348"/>
      <c r="CN60" s="348"/>
      <c r="CO60" s="348"/>
      <c r="CP60" s="348"/>
      <c r="CQ60" s="348"/>
      <c r="CR60" s="348"/>
      <c r="CS60" s="348"/>
    </row>
    <row r="61" spans="1:97" ht="15" outlineLevel="1">
      <c r="A61" s="309">
        <v>19</v>
      </c>
      <c r="B61" s="310" t="s">
        <v>3065</v>
      </c>
      <c r="C61" s="311" t="s">
        <v>3066</v>
      </c>
      <c r="D61" s="312" t="s">
        <v>549</v>
      </c>
      <c r="E61" s="313">
        <v>12</v>
      </c>
      <c r="F61" s="314">
        <v>0</v>
      </c>
      <c r="G61" s="315">
        <f>ROUND(E61*F61,2)</f>
        <v>0</v>
      </c>
      <c r="H61" s="315">
        <v>0</v>
      </c>
      <c r="I61" s="315">
        <f>ROUND(E61*H61,2)</f>
        <v>0</v>
      </c>
      <c r="J61" s="315">
        <v>0</v>
      </c>
      <c r="K61" s="315">
        <f>ROUND(E61*J61,2)</f>
        <v>0</v>
      </c>
      <c r="L61" s="348"/>
      <c r="M61" s="348"/>
      <c r="N61" s="348"/>
      <c r="O61" s="348"/>
      <c r="P61" s="348"/>
      <c r="Q61" s="348"/>
      <c r="R61" s="348"/>
      <c r="S61" s="348"/>
      <c r="T61" s="348"/>
      <c r="U61" s="348"/>
      <c r="V61" s="348"/>
      <c r="W61" s="348"/>
      <c r="X61" s="348"/>
      <c r="Y61" s="348"/>
      <c r="Z61" s="348"/>
      <c r="AA61" s="348"/>
      <c r="AB61" s="348"/>
      <c r="AC61" s="348"/>
      <c r="AD61" s="348"/>
      <c r="AE61" s="348"/>
      <c r="AF61" s="348"/>
      <c r="AG61" s="348"/>
      <c r="AH61" s="348"/>
      <c r="AI61" s="348"/>
      <c r="AJ61" s="348"/>
      <c r="AK61" s="348"/>
      <c r="AL61" s="348"/>
      <c r="AM61" s="348"/>
      <c r="AN61" s="348"/>
      <c r="AO61" s="348"/>
      <c r="AP61" s="348"/>
      <c r="AQ61" s="348"/>
      <c r="AR61" s="348"/>
      <c r="AS61" s="348"/>
      <c r="AT61" s="348"/>
      <c r="AU61" s="348"/>
      <c r="AV61" s="348"/>
      <c r="AW61" s="348"/>
      <c r="AX61" s="348"/>
      <c r="AY61" s="348"/>
      <c r="AZ61" s="348"/>
      <c r="BA61" s="348"/>
      <c r="BB61" s="348"/>
      <c r="BC61" s="348"/>
      <c r="BD61" s="348"/>
      <c r="BE61" s="348"/>
      <c r="BF61" s="348"/>
      <c r="BG61" s="348"/>
      <c r="BH61" s="348"/>
      <c r="BI61" s="348"/>
      <c r="BJ61" s="348"/>
      <c r="BK61" s="348"/>
      <c r="BL61" s="348"/>
      <c r="BM61" s="348"/>
      <c r="BN61" s="348"/>
      <c r="BO61" s="348"/>
      <c r="BP61" s="348"/>
      <c r="BQ61" s="348"/>
      <c r="BR61" s="348"/>
      <c r="BS61" s="348"/>
      <c r="BT61" s="348"/>
      <c r="BU61" s="348"/>
      <c r="BV61" s="348"/>
      <c r="BW61" s="348"/>
      <c r="BX61" s="348"/>
      <c r="BY61" s="348"/>
      <c r="BZ61" s="348"/>
      <c r="CA61" s="348"/>
      <c r="CB61" s="348"/>
      <c r="CC61" s="348"/>
      <c r="CD61" s="348"/>
      <c r="CE61" s="348"/>
      <c r="CF61" s="348"/>
      <c r="CG61" s="348"/>
      <c r="CH61" s="348"/>
      <c r="CI61" s="348"/>
      <c r="CJ61" s="348"/>
      <c r="CK61" s="348"/>
      <c r="CL61" s="348"/>
      <c r="CM61" s="348"/>
      <c r="CN61" s="348"/>
      <c r="CO61" s="348"/>
      <c r="CP61" s="348"/>
      <c r="CQ61" s="348"/>
      <c r="CR61" s="348"/>
      <c r="CS61" s="348"/>
    </row>
    <row r="62" spans="1:97" ht="12.75" customHeight="1" outlineLevel="1">
      <c r="A62" s="316"/>
      <c r="B62" s="317"/>
      <c r="C62" s="917" t="s">
        <v>3054</v>
      </c>
      <c r="D62" s="917"/>
      <c r="E62" s="917"/>
      <c r="F62" s="917"/>
      <c r="G62" s="917"/>
      <c r="H62" s="318"/>
      <c r="I62" s="318"/>
      <c r="J62" s="318"/>
      <c r="K62" s="318"/>
      <c r="L62" s="348"/>
      <c r="M62" s="348"/>
      <c r="N62" s="348"/>
      <c r="O62" s="348"/>
      <c r="P62" s="348"/>
      <c r="Q62" s="348"/>
      <c r="R62" s="348"/>
      <c r="S62" s="348"/>
      <c r="T62" s="348"/>
      <c r="U62" s="348"/>
      <c r="V62" s="348"/>
      <c r="W62" s="348"/>
      <c r="X62" s="348"/>
      <c r="Y62" s="348"/>
      <c r="Z62" s="348"/>
      <c r="AA62" s="348"/>
      <c r="AB62" s="348"/>
      <c r="AC62" s="348"/>
      <c r="AD62" s="348"/>
      <c r="AE62" s="348"/>
      <c r="AF62" s="348"/>
      <c r="AG62" s="348"/>
      <c r="AH62" s="348"/>
      <c r="AI62" s="348"/>
      <c r="AJ62" s="348"/>
      <c r="AK62" s="348"/>
      <c r="AL62" s="348"/>
      <c r="AM62" s="348"/>
      <c r="AN62" s="348"/>
      <c r="AO62" s="348"/>
      <c r="AP62" s="348"/>
      <c r="AQ62" s="348"/>
      <c r="AR62" s="348"/>
      <c r="AS62" s="348"/>
      <c r="AT62" s="348"/>
      <c r="AU62" s="348"/>
      <c r="AV62" s="348"/>
      <c r="AW62" s="348"/>
      <c r="AX62" s="348"/>
      <c r="AY62" s="348"/>
      <c r="AZ62" s="348"/>
      <c r="BA62" s="348"/>
      <c r="BB62" s="348"/>
      <c r="BC62" s="348"/>
      <c r="BD62" s="348"/>
      <c r="BE62" s="348"/>
      <c r="BF62" s="348"/>
      <c r="BG62" s="348"/>
      <c r="BH62" s="348"/>
      <c r="BI62" s="348"/>
      <c r="BJ62" s="348"/>
      <c r="BK62" s="348"/>
      <c r="BL62" s="348"/>
      <c r="BM62" s="348"/>
      <c r="BN62" s="348"/>
      <c r="BO62" s="348"/>
      <c r="BP62" s="348"/>
      <c r="BQ62" s="348"/>
      <c r="BR62" s="348"/>
      <c r="BS62" s="348"/>
      <c r="BT62" s="348"/>
      <c r="BU62" s="348"/>
      <c r="BV62" s="348"/>
      <c r="BW62" s="348"/>
      <c r="BX62" s="348"/>
      <c r="BY62" s="348"/>
      <c r="BZ62" s="348"/>
      <c r="CA62" s="348"/>
      <c r="CB62" s="348"/>
      <c r="CC62" s="348"/>
      <c r="CD62" s="348"/>
      <c r="CE62" s="348"/>
      <c r="CF62" s="348"/>
      <c r="CG62" s="348"/>
      <c r="CH62" s="348"/>
      <c r="CI62" s="348"/>
      <c r="CJ62" s="348"/>
      <c r="CK62" s="348"/>
      <c r="CL62" s="348"/>
      <c r="CM62" s="348"/>
      <c r="CN62" s="348"/>
      <c r="CO62" s="348"/>
      <c r="CP62" s="348"/>
      <c r="CQ62" s="348"/>
      <c r="CR62" s="348"/>
      <c r="CS62" s="348"/>
    </row>
    <row r="63" spans="1:97" ht="15" outlineLevel="1">
      <c r="A63" s="316"/>
      <c r="B63" s="317"/>
      <c r="C63" s="319" t="s">
        <v>3067</v>
      </c>
      <c r="D63" s="320"/>
      <c r="E63" s="321">
        <v>9</v>
      </c>
      <c r="F63" s="318"/>
      <c r="G63" s="318"/>
      <c r="H63" s="318"/>
      <c r="I63" s="318"/>
      <c r="J63" s="318"/>
      <c r="K63" s="318"/>
      <c r="L63" s="348"/>
      <c r="M63" s="348"/>
      <c r="N63" s="348"/>
      <c r="O63" s="348"/>
      <c r="P63" s="348"/>
      <c r="Q63" s="348"/>
      <c r="R63" s="348"/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I63" s="348"/>
      <c r="AJ63" s="348"/>
      <c r="AK63" s="348"/>
      <c r="AL63" s="348"/>
      <c r="AM63" s="348"/>
      <c r="AN63" s="348"/>
      <c r="AO63" s="348"/>
      <c r="AP63" s="348"/>
      <c r="AQ63" s="348"/>
      <c r="AR63" s="348"/>
      <c r="AS63" s="348"/>
      <c r="AT63" s="348"/>
      <c r="AU63" s="348"/>
      <c r="AV63" s="348"/>
      <c r="AW63" s="348"/>
      <c r="AX63" s="348"/>
      <c r="AY63" s="348"/>
      <c r="AZ63" s="348"/>
      <c r="BA63" s="348"/>
      <c r="BB63" s="348"/>
      <c r="BC63" s="348"/>
      <c r="BD63" s="348"/>
      <c r="BE63" s="348"/>
      <c r="BF63" s="348"/>
      <c r="BG63" s="348"/>
      <c r="BH63" s="348"/>
      <c r="BI63" s="348"/>
      <c r="BJ63" s="348"/>
      <c r="BK63" s="348"/>
      <c r="BL63" s="348"/>
      <c r="BM63" s="348"/>
      <c r="BN63" s="348"/>
      <c r="BO63" s="348"/>
      <c r="BP63" s="348"/>
      <c r="BQ63" s="348"/>
      <c r="BR63" s="348"/>
      <c r="BS63" s="348"/>
      <c r="BT63" s="348"/>
      <c r="BU63" s="348"/>
      <c r="BV63" s="348"/>
      <c r="BW63" s="348"/>
      <c r="BX63" s="348"/>
      <c r="BY63" s="348"/>
      <c r="BZ63" s="348"/>
      <c r="CA63" s="348"/>
      <c r="CB63" s="348"/>
      <c r="CC63" s="348"/>
      <c r="CD63" s="348"/>
      <c r="CE63" s="348"/>
      <c r="CF63" s="348"/>
      <c r="CG63" s="348"/>
      <c r="CH63" s="348"/>
      <c r="CI63" s="348"/>
      <c r="CJ63" s="348"/>
      <c r="CK63" s="348"/>
      <c r="CL63" s="348"/>
      <c r="CM63" s="348"/>
      <c r="CN63" s="348"/>
      <c r="CO63" s="348"/>
      <c r="CP63" s="348"/>
      <c r="CQ63" s="348"/>
      <c r="CR63" s="348"/>
      <c r="CS63" s="348"/>
    </row>
    <row r="64" spans="1:97" ht="15" outlineLevel="1">
      <c r="A64" s="316"/>
      <c r="B64" s="317"/>
      <c r="C64" s="319" t="s">
        <v>3068</v>
      </c>
      <c r="D64" s="320"/>
      <c r="E64" s="321">
        <v>1</v>
      </c>
      <c r="F64" s="318"/>
      <c r="G64" s="318"/>
      <c r="H64" s="318"/>
      <c r="I64" s="318"/>
      <c r="J64" s="318"/>
      <c r="K64" s="318"/>
      <c r="L64" s="348"/>
      <c r="M64" s="348"/>
      <c r="N64" s="348"/>
      <c r="O64" s="348"/>
      <c r="P64" s="348"/>
      <c r="Q64" s="348"/>
      <c r="R64" s="348"/>
      <c r="S64" s="348"/>
      <c r="T64" s="348"/>
      <c r="U64" s="348"/>
      <c r="V64" s="348"/>
      <c r="W64" s="348"/>
      <c r="X64" s="348"/>
      <c r="Y64" s="348"/>
      <c r="Z64" s="348"/>
      <c r="AA64" s="348"/>
      <c r="AB64" s="348"/>
      <c r="AC64" s="348"/>
      <c r="AD64" s="348"/>
      <c r="AE64" s="348"/>
      <c r="AF64" s="348"/>
      <c r="AG64" s="348"/>
      <c r="AH64" s="348"/>
      <c r="AI64" s="348"/>
      <c r="AJ64" s="348"/>
      <c r="AK64" s="348"/>
      <c r="AL64" s="348"/>
      <c r="AM64" s="348"/>
      <c r="AN64" s="348"/>
      <c r="AO64" s="348"/>
      <c r="AP64" s="348"/>
      <c r="AQ64" s="348"/>
      <c r="AR64" s="348"/>
      <c r="AS64" s="348"/>
      <c r="AT64" s="348"/>
      <c r="AU64" s="348"/>
      <c r="AV64" s="348"/>
      <c r="AW64" s="348"/>
      <c r="AX64" s="348"/>
      <c r="AY64" s="348"/>
      <c r="AZ64" s="348"/>
      <c r="BA64" s="348"/>
      <c r="BB64" s="348"/>
      <c r="BC64" s="348"/>
      <c r="BD64" s="348"/>
      <c r="BE64" s="348"/>
      <c r="BF64" s="348"/>
      <c r="BG64" s="348"/>
      <c r="BH64" s="348"/>
      <c r="BI64" s="348"/>
      <c r="BJ64" s="348"/>
      <c r="BK64" s="348"/>
      <c r="BL64" s="348"/>
      <c r="BM64" s="348"/>
      <c r="BN64" s="348"/>
      <c r="BO64" s="348"/>
      <c r="BP64" s="348"/>
      <c r="BQ64" s="348"/>
      <c r="BR64" s="348"/>
      <c r="BS64" s="348"/>
      <c r="BT64" s="348"/>
      <c r="BU64" s="348"/>
      <c r="BV64" s="348"/>
      <c r="BW64" s="348"/>
      <c r="BX64" s="348"/>
      <c r="BY64" s="348"/>
      <c r="BZ64" s="348"/>
      <c r="CA64" s="348"/>
      <c r="CB64" s="348"/>
      <c r="CC64" s="348"/>
      <c r="CD64" s="348"/>
      <c r="CE64" s="348"/>
      <c r="CF64" s="348"/>
      <c r="CG64" s="348"/>
      <c r="CH64" s="348"/>
      <c r="CI64" s="348"/>
      <c r="CJ64" s="348"/>
      <c r="CK64" s="348"/>
      <c r="CL64" s="348"/>
      <c r="CM64" s="348"/>
      <c r="CN64" s="348"/>
      <c r="CO64" s="348"/>
      <c r="CP64" s="348"/>
      <c r="CQ64" s="348"/>
      <c r="CR64" s="348"/>
      <c r="CS64" s="348"/>
    </row>
    <row r="65" spans="1:97" ht="15" outlineLevel="1">
      <c r="A65" s="316"/>
      <c r="B65" s="317"/>
      <c r="C65" s="319" t="s">
        <v>3069</v>
      </c>
      <c r="D65" s="320"/>
      <c r="E65" s="321">
        <v>1</v>
      </c>
      <c r="F65" s="318"/>
      <c r="G65" s="318"/>
      <c r="H65" s="318"/>
      <c r="I65" s="318"/>
      <c r="J65" s="318"/>
      <c r="K65" s="318"/>
      <c r="L65" s="348"/>
      <c r="M65" s="348"/>
      <c r="N65" s="348"/>
      <c r="O65" s="348"/>
      <c r="P65" s="348"/>
      <c r="Q65" s="348"/>
      <c r="R65" s="348"/>
      <c r="S65" s="348"/>
      <c r="T65" s="348"/>
      <c r="U65" s="348"/>
      <c r="V65" s="348"/>
      <c r="W65" s="348"/>
      <c r="X65" s="348"/>
      <c r="Y65" s="348"/>
      <c r="Z65" s="348"/>
      <c r="AA65" s="348"/>
      <c r="AB65" s="348"/>
      <c r="AC65" s="348"/>
      <c r="AD65" s="348"/>
      <c r="AE65" s="348"/>
      <c r="AF65" s="348"/>
      <c r="AG65" s="348"/>
      <c r="AH65" s="348"/>
      <c r="AI65" s="348"/>
      <c r="AJ65" s="348"/>
      <c r="AK65" s="348"/>
      <c r="AL65" s="348"/>
      <c r="AM65" s="348"/>
      <c r="AN65" s="348"/>
      <c r="AO65" s="348"/>
      <c r="AP65" s="348"/>
      <c r="AQ65" s="348"/>
      <c r="AR65" s="348"/>
      <c r="AS65" s="348"/>
      <c r="AT65" s="348"/>
      <c r="AU65" s="348"/>
      <c r="AV65" s="348"/>
      <c r="AW65" s="348"/>
      <c r="AX65" s="348"/>
      <c r="AY65" s="348"/>
      <c r="AZ65" s="348"/>
      <c r="BA65" s="348"/>
      <c r="BB65" s="348"/>
      <c r="BC65" s="348"/>
      <c r="BD65" s="348"/>
      <c r="BE65" s="348"/>
      <c r="BF65" s="348"/>
      <c r="BG65" s="348"/>
      <c r="BH65" s="348"/>
      <c r="BI65" s="348"/>
      <c r="BJ65" s="348"/>
      <c r="BK65" s="348"/>
      <c r="BL65" s="348"/>
      <c r="BM65" s="348"/>
      <c r="BN65" s="348"/>
      <c r="BO65" s="348"/>
      <c r="BP65" s="348"/>
      <c r="BQ65" s="348"/>
      <c r="BR65" s="348"/>
      <c r="BS65" s="348"/>
      <c r="BT65" s="348"/>
      <c r="BU65" s="348"/>
      <c r="BV65" s="348"/>
      <c r="BW65" s="348"/>
      <c r="BX65" s="348"/>
      <c r="BY65" s="348"/>
      <c r="BZ65" s="348"/>
      <c r="CA65" s="348"/>
      <c r="CB65" s="348"/>
      <c r="CC65" s="348"/>
      <c r="CD65" s="348"/>
      <c r="CE65" s="348"/>
      <c r="CF65" s="348"/>
      <c r="CG65" s="348"/>
      <c r="CH65" s="348"/>
      <c r="CI65" s="348"/>
      <c r="CJ65" s="348"/>
      <c r="CK65" s="348"/>
      <c r="CL65" s="348"/>
      <c r="CM65" s="348"/>
      <c r="CN65" s="348"/>
      <c r="CO65" s="348"/>
      <c r="CP65" s="348"/>
      <c r="CQ65" s="348"/>
      <c r="CR65" s="348"/>
      <c r="CS65" s="348"/>
    </row>
    <row r="66" spans="1:97" ht="15" outlineLevel="1">
      <c r="A66" s="316"/>
      <c r="B66" s="317"/>
      <c r="C66" s="319" t="s">
        <v>3070</v>
      </c>
      <c r="D66" s="320"/>
      <c r="E66" s="321">
        <v>1</v>
      </c>
      <c r="F66" s="318"/>
      <c r="G66" s="318"/>
      <c r="H66" s="318"/>
      <c r="I66" s="318"/>
      <c r="J66" s="318"/>
      <c r="K66" s="318"/>
      <c r="L66" s="348"/>
      <c r="M66" s="348"/>
      <c r="N66" s="348"/>
      <c r="O66" s="348"/>
      <c r="P66" s="348"/>
      <c r="Q66" s="348"/>
      <c r="R66" s="348"/>
      <c r="S66" s="348"/>
      <c r="T66" s="348"/>
      <c r="U66" s="348"/>
      <c r="V66" s="348"/>
      <c r="W66" s="348"/>
      <c r="X66" s="348"/>
      <c r="Y66" s="348"/>
      <c r="Z66" s="348"/>
      <c r="AA66" s="348"/>
      <c r="AB66" s="348"/>
      <c r="AC66" s="348"/>
      <c r="AD66" s="348"/>
      <c r="AE66" s="348"/>
      <c r="AF66" s="348"/>
      <c r="AG66" s="348"/>
      <c r="AH66" s="348"/>
      <c r="AI66" s="348"/>
      <c r="AJ66" s="348"/>
      <c r="AK66" s="348"/>
      <c r="AL66" s="348"/>
      <c r="AM66" s="348"/>
      <c r="AN66" s="348"/>
      <c r="AO66" s="348"/>
      <c r="AP66" s="348"/>
      <c r="AQ66" s="348"/>
      <c r="AR66" s="348"/>
      <c r="AS66" s="348"/>
      <c r="AT66" s="348"/>
      <c r="AU66" s="348"/>
      <c r="AV66" s="348"/>
      <c r="AW66" s="348"/>
      <c r="AX66" s="348"/>
      <c r="AY66" s="348"/>
      <c r="AZ66" s="348"/>
      <c r="BA66" s="348"/>
      <c r="BB66" s="348"/>
      <c r="BC66" s="348"/>
      <c r="BD66" s="348"/>
      <c r="BE66" s="348"/>
      <c r="BF66" s="348"/>
      <c r="BG66" s="348"/>
      <c r="BH66" s="348"/>
      <c r="BI66" s="348"/>
      <c r="BJ66" s="348"/>
      <c r="BK66" s="348"/>
      <c r="BL66" s="348"/>
      <c r="BM66" s="348"/>
      <c r="BN66" s="348"/>
      <c r="BO66" s="348"/>
      <c r="BP66" s="348"/>
      <c r="BQ66" s="348"/>
      <c r="BR66" s="348"/>
      <c r="BS66" s="348"/>
      <c r="BT66" s="348"/>
      <c r="BU66" s="348"/>
      <c r="BV66" s="348"/>
      <c r="BW66" s="348"/>
      <c r="BX66" s="348"/>
      <c r="BY66" s="348"/>
      <c r="BZ66" s="348"/>
      <c r="CA66" s="348"/>
      <c r="CB66" s="348"/>
      <c r="CC66" s="348"/>
      <c r="CD66" s="348"/>
      <c r="CE66" s="348"/>
      <c r="CF66" s="348"/>
      <c r="CG66" s="348"/>
      <c r="CH66" s="348"/>
      <c r="CI66" s="348"/>
      <c r="CJ66" s="348"/>
      <c r="CK66" s="348"/>
      <c r="CL66" s="348"/>
      <c r="CM66" s="348"/>
      <c r="CN66" s="348"/>
      <c r="CO66" s="348"/>
      <c r="CP66" s="348"/>
      <c r="CQ66" s="348"/>
      <c r="CR66" s="348"/>
      <c r="CS66" s="348"/>
    </row>
    <row r="67" spans="1:97" ht="22.5" outlineLevel="1">
      <c r="A67" s="329">
        <v>20</v>
      </c>
      <c r="B67" s="323" t="s">
        <v>3071</v>
      </c>
      <c r="C67" s="324" t="s">
        <v>3072</v>
      </c>
      <c r="D67" s="325" t="s">
        <v>549</v>
      </c>
      <c r="E67" s="326">
        <v>1</v>
      </c>
      <c r="F67" s="327">
        <v>0</v>
      </c>
      <c r="G67" s="328">
        <f aca="true" t="shared" si="0" ref="G67:G73">ROUND(E67*F67,2)</f>
        <v>0</v>
      </c>
      <c r="H67" s="328">
        <v>0.00072</v>
      </c>
      <c r="I67" s="328">
        <f aca="true" t="shared" si="1" ref="I67:I73">ROUND(E67*H67,2)</f>
        <v>0</v>
      </c>
      <c r="J67" s="328">
        <v>0</v>
      </c>
      <c r="K67" s="328">
        <f aca="true" t="shared" si="2" ref="K67:K73">ROUND(E67*J67,2)</f>
        <v>0</v>
      </c>
      <c r="L67" s="348"/>
      <c r="M67" s="348"/>
      <c r="N67" s="348"/>
      <c r="O67" s="348"/>
      <c r="P67" s="348"/>
      <c r="Q67" s="348"/>
      <c r="R67" s="348"/>
      <c r="S67" s="348"/>
      <c r="T67" s="348"/>
      <c r="U67" s="348"/>
      <c r="V67" s="348"/>
      <c r="W67" s="348"/>
      <c r="X67" s="348"/>
      <c r="Y67" s="348"/>
      <c r="Z67" s="348"/>
      <c r="AA67" s="348"/>
      <c r="AB67" s="348"/>
      <c r="AC67" s="348"/>
      <c r="AD67" s="348"/>
      <c r="AE67" s="348"/>
      <c r="AF67" s="348"/>
      <c r="AG67" s="348"/>
      <c r="AH67" s="348"/>
      <c r="AI67" s="348"/>
      <c r="AJ67" s="348"/>
      <c r="AK67" s="348"/>
      <c r="AL67" s="348"/>
      <c r="AM67" s="348"/>
      <c r="AN67" s="348"/>
      <c r="AO67" s="348"/>
      <c r="AP67" s="348"/>
      <c r="AQ67" s="348"/>
      <c r="AR67" s="348"/>
      <c r="AS67" s="348"/>
      <c r="AT67" s="348"/>
      <c r="AU67" s="348"/>
      <c r="AV67" s="348"/>
      <c r="AW67" s="348"/>
      <c r="AX67" s="348"/>
      <c r="AY67" s="348"/>
      <c r="AZ67" s="348"/>
      <c r="BA67" s="348"/>
      <c r="BB67" s="348"/>
      <c r="BC67" s="348"/>
      <c r="BD67" s="348"/>
      <c r="BE67" s="348"/>
      <c r="BF67" s="348"/>
      <c r="BG67" s="348"/>
      <c r="BH67" s="348"/>
      <c r="BI67" s="348"/>
      <c r="BJ67" s="348"/>
      <c r="BK67" s="348"/>
      <c r="BL67" s="348"/>
      <c r="BM67" s="348"/>
      <c r="BN67" s="348"/>
      <c r="BO67" s="348"/>
      <c r="BP67" s="348"/>
      <c r="BQ67" s="348"/>
      <c r="BR67" s="348"/>
      <c r="BS67" s="348"/>
      <c r="BT67" s="348"/>
      <c r="BU67" s="348"/>
      <c r="BV67" s="348"/>
      <c r="BW67" s="348"/>
      <c r="BX67" s="348"/>
      <c r="BY67" s="348"/>
      <c r="BZ67" s="348"/>
      <c r="CA67" s="348"/>
      <c r="CB67" s="348"/>
      <c r="CC67" s="348"/>
      <c r="CD67" s="348"/>
      <c r="CE67" s="348"/>
      <c r="CF67" s="348"/>
      <c r="CG67" s="348"/>
      <c r="CH67" s="348"/>
      <c r="CI67" s="348"/>
      <c r="CJ67" s="348"/>
      <c r="CK67" s="348"/>
      <c r="CL67" s="348"/>
      <c r="CM67" s="348"/>
      <c r="CN67" s="348"/>
      <c r="CO67" s="348"/>
      <c r="CP67" s="348"/>
      <c r="CQ67" s="348"/>
      <c r="CR67" s="348"/>
      <c r="CS67" s="348"/>
    </row>
    <row r="68" spans="1:97" ht="22.5" outlineLevel="1">
      <c r="A68" s="329">
        <v>21</v>
      </c>
      <c r="B68" s="323" t="s">
        <v>3073</v>
      </c>
      <c r="C68" s="324" t="s">
        <v>3074</v>
      </c>
      <c r="D68" s="325" t="s">
        <v>549</v>
      </c>
      <c r="E68" s="326">
        <v>3</v>
      </c>
      <c r="F68" s="327">
        <v>0</v>
      </c>
      <c r="G68" s="328">
        <f t="shared" si="0"/>
        <v>0</v>
      </c>
      <c r="H68" s="328">
        <v>0.00183</v>
      </c>
      <c r="I68" s="328">
        <f t="shared" si="1"/>
        <v>0.01</v>
      </c>
      <c r="J68" s="328">
        <v>0</v>
      </c>
      <c r="K68" s="328">
        <f t="shared" si="2"/>
        <v>0</v>
      </c>
      <c r="L68" s="348"/>
      <c r="M68" s="348"/>
      <c r="N68" s="348"/>
      <c r="O68" s="348"/>
      <c r="P68" s="348"/>
      <c r="Q68" s="348"/>
      <c r="R68" s="348"/>
      <c r="S68" s="348"/>
      <c r="T68" s="348"/>
      <c r="U68" s="348"/>
      <c r="V68" s="348"/>
      <c r="W68" s="348"/>
      <c r="X68" s="348"/>
      <c r="Y68" s="348"/>
      <c r="Z68" s="348"/>
      <c r="AA68" s="348"/>
      <c r="AB68" s="348"/>
      <c r="AC68" s="348"/>
      <c r="AD68" s="348"/>
      <c r="AE68" s="348"/>
      <c r="AF68" s="348"/>
      <c r="AG68" s="348"/>
      <c r="AH68" s="348"/>
      <c r="AI68" s="348"/>
      <c r="AJ68" s="348"/>
      <c r="AK68" s="348"/>
      <c r="AL68" s="348"/>
      <c r="AM68" s="348"/>
      <c r="AN68" s="348"/>
      <c r="AO68" s="348"/>
      <c r="AP68" s="348"/>
      <c r="AQ68" s="348"/>
      <c r="AR68" s="348"/>
      <c r="AS68" s="348"/>
      <c r="AT68" s="348"/>
      <c r="AU68" s="348"/>
      <c r="AV68" s="348"/>
      <c r="AW68" s="348"/>
      <c r="AX68" s="348"/>
      <c r="AY68" s="348"/>
      <c r="AZ68" s="348"/>
      <c r="BA68" s="348"/>
      <c r="BB68" s="348"/>
      <c r="BC68" s="348"/>
      <c r="BD68" s="348"/>
      <c r="BE68" s="348"/>
      <c r="BF68" s="348"/>
      <c r="BG68" s="348"/>
      <c r="BH68" s="348"/>
      <c r="BI68" s="348"/>
      <c r="BJ68" s="348"/>
      <c r="BK68" s="348"/>
      <c r="BL68" s="348"/>
      <c r="BM68" s="348"/>
      <c r="BN68" s="348"/>
      <c r="BO68" s="348"/>
      <c r="BP68" s="348"/>
      <c r="BQ68" s="348"/>
      <c r="BR68" s="348"/>
      <c r="BS68" s="348"/>
      <c r="BT68" s="348"/>
      <c r="BU68" s="348"/>
      <c r="BV68" s="348"/>
      <c r="BW68" s="348"/>
      <c r="BX68" s="348"/>
      <c r="BY68" s="348"/>
      <c r="BZ68" s="348"/>
      <c r="CA68" s="348"/>
      <c r="CB68" s="348"/>
      <c r="CC68" s="348"/>
      <c r="CD68" s="348"/>
      <c r="CE68" s="348"/>
      <c r="CF68" s="348"/>
      <c r="CG68" s="348"/>
      <c r="CH68" s="348"/>
      <c r="CI68" s="348"/>
      <c r="CJ68" s="348"/>
      <c r="CK68" s="348"/>
      <c r="CL68" s="348"/>
      <c r="CM68" s="348"/>
      <c r="CN68" s="348"/>
      <c r="CO68" s="348"/>
      <c r="CP68" s="348"/>
      <c r="CQ68" s="348"/>
      <c r="CR68" s="348"/>
      <c r="CS68" s="348"/>
    </row>
    <row r="69" spans="1:97" ht="22.5" outlineLevel="1">
      <c r="A69" s="329">
        <v>22</v>
      </c>
      <c r="B69" s="323" t="s">
        <v>3075</v>
      </c>
      <c r="C69" s="324" t="s">
        <v>3076</v>
      </c>
      <c r="D69" s="325" t="s">
        <v>549</v>
      </c>
      <c r="E69" s="326">
        <v>1</v>
      </c>
      <c r="F69" s="327">
        <v>0</v>
      </c>
      <c r="G69" s="328">
        <f t="shared" si="0"/>
        <v>0</v>
      </c>
      <c r="H69" s="328">
        <v>0.00186</v>
      </c>
      <c r="I69" s="328">
        <f t="shared" si="1"/>
        <v>0</v>
      </c>
      <c r="J69" s="328">
        <v>0</v>
      </c>
      <c r="K69" s="328">
        <f t="shared" si="2"/>
        <v>0</v>
      </c>
      <c r="L69" s="348"/>
      <c r="M69" s="348"/>
      <c r="N69" s="348"/>
      <c r="O69" s="348"/>
      <c r="P69" s="348"/>
      <c r="Q69" s="348"/>
      <c r="R69" s="348"/>
      <c r="S69" s="348"/>
      <c r="T69" s="348"/>
      <c r="U69" s="348"/>
      <c r="V69" s="348"/>
      <c r="W69" s="348"/>
      <c r="X69" s="348"/>
      <c r="Y69" s="348"/>
      <c r="Z69" s="348"/>
      <c r="AA69" s="348"/>
      <c r="AB69" s="348"/>
      <c r="AC69" s="348"/>
      <c r="AD69" s="348"/>
      <c r="AE69" s="348"/>
      <c r="AF69" s="348"/>
      <c r="AG69" s="348"/>
      <c r="AH69" s="348"/>
      <c r="AI69" s="348"/>
      <c r="AJ69" s="348"/>
      <c r="AK69" s="348"/>
      <c r="AL69" s="348"/>
      <c r="AM69" s="348"/>
      <c r="AN69" s="348"/>
      <c r="AO69" s="348"/>
      <c r="AP69" s="348"/>
      <c r="AQ69" s="348"/>
      <c r="AR69" s="348"/>
      <c r="AS69" s="348"/>
      <c r="AT69" s="348"/>
      <c r="AU69" s="348"/>
      <c r="AV69" s="348"/>
      <c r="AW69" s="348"/>
      <c r="AX69" s="348"/>
      <c r="AY69" s="348"/>
      <c r="AZ69" s="348"/>
      <c r="BA69" s="348"/>
      <c r="BB69" s="348"/>
      <c r="BC69" s="348"/>
      <c r="BD69" s="348"/>
      <c r="BE69" s="348"/>
      <c r="BF69" s="348"/>
      <c r="BG69" s="348"/>
      <c r="BH69" s="348"/>
      <c r="BI69" s="348"/>
      <c r="BJ69" s="348"/>
      <c r="BK69" s="348"/>
      <c r="BL69" s="348"/>
      <c r="BM69" s="348"/>
      <c r="BN69" s="348"/>
      <c r="BO69" s="348"/>
      <c r="BP69" s="348"/>
      <c r="BQ69" s="348"/>
      <c r="BR69" s="348"/>
      <c r="BS69" s="348"/>
      <c r="BT69" s="348"/>
      <c r="BU69" s="348"/>
      <c r="BV69" s="348"/>
      <c r="BW69" s="348"/>
      <c r="BX69" s="348"/>
      <c r="BY69" s="348"/>
      <c r="BZ69" s="348"/>
      <c r="CA69" s="348"/>
      <c r="CB69" s="348"/>
      <c r="CC69" s="348"/>
      <c r="CD69" s="348"/>
      <c r="CE69" s="348"/>
      <c r="CF69" s="348"/>
      <c r="CG69" s="348"/>
      <c r="CH69" s="348"/>
      <c r="CI69" s="348"/>
      <c r="CJ69" s="348"/>
      <c r="CK69" s="348"/>
      <c r="CL69" s="348"/>
      <c r="CM69" s="348"/>
      <c r="CN69" s="348"/>
      <c r="CO69" s="348"/>
      <c r="CP69" s="348"/>
      <c r="CQ69" s="348"/>
      <c r="CR69" s="348"/>
      <c r="CS69" s="348"/>
    </row>
    <row r="70" spans="1:97" ht="33.75" outlineLevel="1">
      <c r="A70" s="329">
        <v>23</v>
      </c>
      <c r="B70" s="323" t="s">
        <v>3077</v>
      </c>
      <c r="C70" s="324" t="s">
        <v>3078</v>
      </c>
      <c r="D70" s="325" t="s">
        <v>549</v>
      </c>
      <c r="E70" s="326">
        <v>5</v>
      </c>
      <c r="F70" s="327">
        <v>0</v>
      </c>
      <c r="G70" s="328">
        <f t="shared" si="0"/>
        <v>0</v>
      </c>
      <c r="H70" s="328">
        <v>0.00197</v>
      </c>
      <c r="I70" s="328">
        <f t="shared" si="1"/>
        <v>0.01</v>
      </c>
      <c r="J70" s="328">
        <v>0</v>
      </c>
      <c r="K70" s="328">
        <f t="shared" si="2"/>
        <v>0</v>
      </c>
      <c r="L70" s="348"/>
      <c r="M70" s="348"/>
      <c r="N70" s="348"/>
      <c r="O70" s="348"/>
      <c r="P70" s="348"/>
      <c r="Q70" s="348"/>
      <c r="R70" s="348"/>
      <c r="S70" s="348"/>
      <c r="T70" s="348"/>
      <c r="U70" s="348"/>
      <c r="V70" s="348"/>
      <c r="W70" s="348"/>
      <c r="X70" s="348"/>
      <c r="Y70" s="348"/>
      <c r="Z70" s="348"/>
      <c r="AA70" s="348"/>
      <c r="AB70" s="348"/>
      <c r="AC70" s="348"/>
      <c r="AD70" s="348"/>
      <c r="AE70" s="348"/>
      <c r="AF70" s="348"/>
      <c r="AG70" s="348"/>
      <c r="AH70" s="348"/>
      <c r="AI70" s="348"/>
      <c r="AJ70" s="348"/>
      <c r="AK70" s="348"/>
      <c r="AL70" s="348"/>
      <c r="AM70" s="348"/>
      <c r="AN70" s="348"/>
      <c r="AO70" s="348"/>
      <c r="AP70" s="348"/>
      <c r="AQ70" s="348"/>
      <c r="AR70" s="348"/>
      <c r="AS70" s="348"/>
      <c r="AT70" s="348"/>
      <c r="AU70" s="348"/>
      <c r="AV70" s="348"/>
      <c r="AW70" s="348"/>
      <c r="AX70" s="348"/>
      <c r="AY70" s="348"/>
      <c r="AZ70" s="348"/>
      <c r="BA70" s="348"/>
      <c r="BB70" s="348"/>
      <c r="BC70" s="348"/>
      <c r="BD70" s="348"/>
      <c r="BE70" s="348"/>
      <c r="BF70" s="348"/>
      <c r="BG70" s="348"/>
      <c r="BH70" s="348"/>
      <c r="BI70" s="348"/>
      <c r="BJ70" s="348"/>
      <c r="BK70" s="348"/>
      <c r="BL70" s="348"/>
      <c r="BM70" s="348"/>
      <c r="BN70" s="348"/>
      <c r="BO70" s="348"/>
      <c r="BP70" s="348"/>
      <c r="BQ70" s="348"/>
      <c r="BR70" s="348"/>
      <c r="BS70" s="348"/>
      <c r="BT70" s="348"/>
      <c r="BU70" s="348"/>
      <c r="BV70" s="348"/>
      <c r="BW70" s="348"/>
      <c r="BX70" s="348"/>
      <c r="BY70" s="348"/>
      <c r="BZ70" s="348"/>
      <c r="CA70" s="348"/>
      <c r="CB70" s="348"/>
      <c r="CC70" s="348"/>
      <c r="CD70" s="348"/>
      <c r="CE70" s="348"/>
      <c r="CF70" s="348"/>
      <c r="CG70" s="348"/>
      <c r="CH70" s="348"/>
      <c r="CI70" s="348"/>
      <c r="CJ70" s="348"/>
      <c r="CK70" s="348"/>
      <c r="CL70" s="348"/>
      <c r="CM70" s="348"/>
      <c r="CN70" s="348"/>
      <c r="CO70" s="348"/>
      <c r="CP70" s="348"/>
      <c r="CQ70" s="348"/>
      <c r="CR70" s="348"/>
      <c r="CS70" s="348"/>
    </row>
    <row r="71" spans="1:97" ht="15" outlineLevel="1">
      <c r="A71" s="316"/>
      <c r="B71" s="317"/>
      <c r="C71" s="871" t="s">
        <v>5335</v>
      </c>
      <c r="D71" s="871"/>
      <c r="E71" s="871"/>
      <c r="F71" s="871"/>
      <c r="G71" s="871"/>
      <c r="H71" s="318"/>
      <c r="I71" s="318"/>
      <c r="J71" s="318"/>
      <c r="K71" s="318"/>
      <c r="L71" s="348"/>
      <c r="M71" s="348"/>
      <c r="N71" s="348"/>
      <c r="O71" s="348"/>
      <c r="P71" s="348"/>
      <c r="Q71" s="348"/>
      <c r="R71" s="348"/>
      <c r="S71" s="348"/>
      <c r="T71" s="348"/>
      <c r="U71" s="348"/>
      <c r="V71" s="348"/>
      <c r="W71" s="348"/>
      <c r="X71" s="348"/>
      <c r="Y71" s="348"/>
      <c r="Z71" s="348"/>
      <c r="AA71" s="348"/>
      <c r="AB71" s="348"/>
      <c r="AC71" s="348"/>
      <c r="AD71" s="348"/>
      <c r="AE71" s="348"/>
      <c r="AF71" s="348"/>
      <c r="AG71" s="348"/>
      <c r="AH71" s="348"/>
      <c r="AI71" s="348"/>
      <c r="AJ71" s="348"/>
      <c r="AK71" s="348"/>
      <c r="AL71" s="348"/>
      <c r="AM71" s="348"/>
      <c r="AN71" s="348"/>
      <c r="AO71" s="348"/>
      <c r="AP71" s="348"/>
      <c r="AQ71" s="348"/>
      <c r="AR71" s="348"/>
      <c r="AS71" s="348"/>
      <c r="AT71" s="348"/>
      <c r="AU71" s="348"/>
      <c r="AV71" s="348"/>
      <c r="AW71" s="348"/>
      <c r="AX71" s="348"/>
      <c r="AY71" s="348"/>
      <c r="AZ71" s="348"/>
      <c r="BA71" s="348"/>
      <c r="BB71" s="348"/>
      <c r="BC71" s="348"/>
      <c r="BD71" s="348"/>
      <c r="BE71" s="348"/>
      <c r="BF71" s="348"/>
      <c r="BG71" s="348"/>
      <c r="BH71" s="348"/>
      <c r="BI71" s="348"/>
      <c r="BJ71" s="348"/>
      <c r="BK71" s="348"/>
      <c r="BL71" s="348"/>
      <c r="BM71" s="348"/>
      <c r="BN71" s="348"/>
      <c r="BO71" s="348"/>
      <c r="BP71" s="348"/>
      <c r="BQ71" s="348"/>
      <c r="BR71" s="348"/>
      <c r="BS71" s="348"/>
      <c r="BT71" s="348"/>
      <c r="BU71" s="348"/>
      <c r="BV71" s="348"/>
      <c r="BW71" s="348"/>
      <c r="BX71" s="348"/>
      <c r="BY71" s="348"/>
      <c r="BZ71" s="348"/>
      <c r="CA71" s="348"/>
      <c r="CB71" s="348"/>
      <c r="CC71" s="348"/>
      <c r="CD71" s="348"/>
      <c r="CE71" s="348"/>
      <c r="CF71" s="348"/>
      <c r="CG71" s="348"/>
      <c r="CH71" s="348"/>
      <c r="CI71" s="348"/>
      <c r="CJ71" s="348"/>
      <c r="CK71" s="348"/>
      <c r="CL71" s="348"/>
      <c r="CM71" s="348"/>
      <c r="CN71" s="348"/>
      <c r="CO71" s="348"/>
      <c r="CP71" s="348"/>
      <c r="CQ71" s="348"/>
      <c r="CR71" s="348"/>
      <c r="CS71" s="348"/>
    </row>
    <row r="72" spans="1:97" ht="15" outlineLevel="1">
      <c r="A72" s="329">
        <v>24</v>
      </c>
      <c r="B72" s="323" t="s">
        <v>3079</v>
      </c>
      <c r="C72" s="324" t="s">
        <v>3080</v>
      </c>
      <c r="D72" s="325" t="s">
        <v>549</v>
      </c>
      <c r="E72" s="326">
        <v>2</v>
      </c>
      <c r="F72" s="327">
        <v>0</v>
      </c>
      <c r="G72" s="328">
        <f t="shared" si="0"/>
        <v>0</v>
      </c>
      <c r="H72" s="328">
        <v>0.00027</v>
      </c>
      <c r="I72" s="328">
        <f t="shared" si="1"/>
        <v>0</v>
      </c>
      <c r="J72" s="328">
        <v>0</v>
      </c>
      <c r="K72" s="328">
        <f t="shared" si="2"/>
        <v>0</v>
      </c>
      <c r="L72" s="348"/>
      <c r="M72" s="348"/>
      <c r="N72" s="348"/>
      <c r="O72" s="348"/>
      <c r="P72" s="348"/>
      <c r="Q72" s="348"/>
      <c r="R72" s="348"/>
      <c r="S72" s="348"/>
      <c r="T72" s="348"/>
      <c r="U72" s="348"/>
      <c r="V72" s="348"/>
      <c r="W72" s="348"/>
      <c r="X72" s="348"/>
      <c r="Y72" s="348"/>
      <c r="Z72" s="348"/>
      <c r="AA72" s="348"/>
      <c r="AB72" s="348"/>
      <c r="AC72" s="348"/>
      <c r="AD72" s="348"/>
      <c r="AE72" s="348"/>
      <c r="AF72" s="348"/>
      <c r="AG72" s="348"/>
      <c r="AH72" s="348"/>
      <c r="AI72" s="348"/>
      <c r="AJ72" s="348"/>
      <c r="AK72" s="348"/>
      <c r="AL72" s="348"/>
      <c r="AM72" s="348"/>
      <c r="AN72" s="348"/>
      <c r="AO72" s="348"/>
      <c r="AP72" s="348"/>
      <c r="AQ72" s="348"/>
      <c r="AR72" s="348"/>
      <c r="AS72" s="348"/>
      <c r="AT72" s="348"/>
      <c r="AU72" s="348"/>
      <c r="AV72" s="348"/>
      <c r="AW72" s="348"/>
      <c r="AX72" s="348"/>
      <c r="AY72" s="348"/>
      <c r="AZ72" s="348"/>
      <c r="BA72" s="348"/>
      <c r="BB72" s="348"/>
      <c r="BC72" s="348"/>
      <c r="BD72" s="348"/>
      <c r="BE72" s="348"/>
      <c r="BF72" s="348"/>
      <c r="BG72" s="348"/>
      <c r="BH72" s="348"/>
      <c r="BI72" s="348"/>
      <c r="BJ72" s="348"/>
      <c r="BK72" s="348"/>
      <c r="BL72" s="348"/>
      <c r="BM72" s="348"/>
      <c r="BN72" s="348"/>
      <c r="BO72" s="348"/>
      <c r="BP72" s="348"/>
      <c r="BQ72" s="348"/>
      <c r="BR72" s="348"/>
      <c r="BS72" s="348"/>
      <c r="BT72" s="348"/>
      <c r="BU72" s="348"/>
      <c r="BV72" s="348"/>
      <c r="BW72" s="348"/>
      <c r="BX72" s="348"/>
      <c r="BY72" s="348"/>
      <c r="BZ72" s="348"/>
      <c r="CA72" s="348"/>
      <c r="CB72" s="348"/>
      <c r="CC72" s="348"/>
      <c r="CD72" s="348"/>
      <c r="CE72" s="348"/>
      <c r="CF72" s="348"/>
      <c r="CG72" s="348"/>
      <c r="CH72" s="348"/>
      <c r="CI72" s="348"/>
      <c r="CJ72" s="348"/>
      <c r="CK72" s="348"/>
      <c r="CL72" s="348"/>
      <c r="CM72" s="348"/>
      <c r="CN72" s="348"/>
      <c r="CO72" s="348"/>
      <c r="CP72" s="348"/>
      <c r="CQ72" s="348"/>
      <c r="CR72" s="348"/>
      <c r="CS72" s="348"/>
    </row>
    <row r="73" spans="1:97" ht="15" outlineLevel="1">
      <c r="A73" s="309">
        <v>25</v>
      </c>
      <c r="B73" s="310" t="s">
        <v>3081</v>
      </c>
      <c r="C73" s="311" t="s">
        <v>3082</v>
      </c>
      <c r="D73" s="312" t="s">
        <v>694</v>
      </c>
      <c r="E73" s="313">
        <v>265.5</v>
      </c>
      <c r="F73" s="314">
        <v>0</v>
      </c>
      <c r="G73" s="315">
        <f t="shared" si="0"/>
        <v>0</v>
      </c>
      <c r="H73" s="315">
        <v>0</v>
      </c>
      <c r="I73" s="315">
        <f t="shared" si="1"/>
        <v>0</v>
      </c>
      <c r="J73" s="315">
        <v>0</v>
      </c>
      <c r="K73" s="315">
        <f t="shared" si="2"/>
        <v>0</v>
      </c>
      <c r="L73" s="348"/>
      <c r="M73" s="348"/>
      <c r="N73" s="348"/>
      <c r="O73" s="348"/>
      <c r="P73" s="348"/>
      <c r="Q73" s="348"/>
      <c r="R73" s="348"/>
      <c r="S73" s="348"/>
      <c r="T73" s="348"/>
      <c r="U73" s="348"/>
      <c r="V73" s="348"/>
      <c r="W73" s="348"/>
      <c r="X73" s="348"/>
      <c r="Y73" s="348"/>
      <c r="Z73" s="348"/>
      <c r="AA73" s="348"/>
      <c r="AB73" s="348"/>
      <c r="AC73" s="348"/>
      <c r="AD73" s="348"/>
      <c r="AE73" s="348"/>
      <c r="AF73" s="348"/>
      <c r="AG73" s="348"/>
      <c r="AH73" s="348"/>
      <c r="AI73" s="348"/>
      <c r="AJ73" s="348"/>
      <c r="AK73" s="348"/>
      <c r="AL73" s="348"/>
      <c r="AM73" s="348"/>
      <c r="AN73" s="348"/>
      <c r="AO73" s="348"/>
      <c r="AP73" s="348"/>
      <c r="AQ73" s="348"/>
      <c r="AR73" s="348"/>
      <c r="AS73" s="348"/>
      <c r="AT73" s="348"/>
      <c r="AU73" s="348"/>
      <c r="AV73" s="348"/>
      <c r="AW73" s="348"/>
      <c r="AX73" s="348"/>
      <c r="AY73" s="348"/>
      <c r="AZ73" s="348"/>
      <c r="BA73" s="348"/>
      <c r="BB73" s="348"/>
      <c r="BC73" s="348"/>
      <c r="BD73" s="348"/>
      <c r="BE73" s="348"/>
      <c r="BF73" s="348"/>
      <c r="BG73" s="348"/>
      <c r="BH73" s="348"/>
      <c r="BI73" s="348"/>
      <c r="BJ73" s="348"/>
      <c r="BK73" s="348"/>
      <c r="BL73" s="348"/>
      <c r="BM73" s="348"/>
      <c r="BN73" s="348"/>
      <c r="BO73" s="348"/>
      <c r="BP73" s="348"/>
      <c r="BQ73" s="348"/>
      <c r="BR73" s="348"/>
      <c r="BS73" s="348"/>
      <c r="BT73" s="348"/>
      <c r="BU73" s="348"/>
      <c r="BV73" s="348"/>
      <c r="BW73" s="348"/>
      <c r="BX73" s="348"/>
      <c r="BY73" s="348"/>
      <c r="BZ73" s="348"/>
      <c r="CA73" s="348"/>
      <c r="CB73" s="348"/>
      <c r="CC73" s="348"/>
      <c r="CD73" s="348"/>
      <c r="CE73" s="348"/>
      <c r="CF73" s="348"/>
      <c r="CG73" s="348"/>
      <c r="CH73" s="348"/>
      <c r="CI73" s="348"/>
      <c r="CJ73" s="348"/>
      <c r="CK73" s="348"/>
      <c r="CL73" s="348"/>
      <c r="CM73" s="348"/>
      <c r="CN73" s="348"/>
      <c r="CO73" s="348"/>
      <c r="CP73" s="348"/>
      <c r="CQ73" s="348"/>
      <c r="CR73" s="348"/>
      <c r="CS73" s="348"/>
    </row>
    <row r="74" spans="1:97" ht="15" outlineLevel="1">
      <c r="A74" s="316"/>
      <c r="B74" s="317"/>
      <c r="C74" s="319" t="s">
        <v>3083</v>
      </c>
      <c r="D74" s="320"/>
      <c r="E74" s="321">
        <v>265.5</v>
      </c>
      <c r="F74" s="318"/>
      <c r="G74" s="318"/>
      <c r="H74" s="318"/>
      <c r="I74" s="318"/>
      <c r="J74" s="318"/>
      <c r="K74" s="318"/>
      <c r="L74" s="348"/>
      <c r="M74" s="348"/>
      <c r="N74" s="348"/>
      <c r="O74" s="348"/>
      <c r="P74" s="348"/>
      <c r="Q74" s="348"/>
      <c r="R74" s="348"/>
      <c r="S74" s="348"/>
      <c r="T74" s="348"/>
      <c r="U74" s="348"/>
      <c r="V74" s="348"/>
      <c r="W74" s="348"/>
      <c r="X74" s="348"/>
      <c r="Y74" s="348"/>
      <c r="Z74" s="348"/>
      <c r="AA74" s="348"/>
      <c r="AB74" s="348"/>
      <c r="AC74" s="348"/>
      <c r="AD74" s="348"/>
      <c r="AE74" s="348"/>
      <c r="AF74" s="348"/>
      <c r="AG74" s="348"/>
      <c r="AH74" s="348"/>
      <c r="AI74" s="348"/>
      <c r="AJ74" s="348"/>
      <c r="AK74" s="348"/>
      <c r="AL74" s="348"/>
      <c r="AM74" s="348"/>
      <c r="AN74" s="348"/>
      <c r="AO74" s="348"/>
      <c r="AP74" s="348"/>
      <c r="AQ74" s="348"/>
      <c r="AR74" s="348"/>
      <c r="AS74" s="348"/>
      <c r="AT74" s="348"/>
      <c r="AU74" s="348"/>
      <c r="AV74" s="348"/>
      <c r="AW74" s="348"/>
      <c r="AX74" s="348"/>
      <c r="AY74" s="348"/>
      <c r="AZ74" s="348"/>
      <c r="BA74" s="348"/>
      <c r="BB74" s="348"/>
      <c r="BC74" s="348"/>
      <c r="BD74" s="348"/>
      <c r="BE74" s="348"/>
      <c r="BF74" s="348"/>
      <c r="BG74" s="348"/>
      <c r="BH74" s="348"/>
      <c r="BI74" s="348"/>
      <c r="BJ74" s="348"/>
      <c r="BK74" s="348"/>
      <c r="BL74" s="348"/>
      <c r="BM74" s="348"/>
      <c r="BN74" s="348"/>
      <c r="BO74" s="348"/>
      <c r="BP74" s="348"/>
      <c r="BQ74" s="348"/>
      <c r="BR74" s="348"/>
      <c r="BS74" s="348"/>
      <c r="BT74" s="348"/>
      <c r="BU74" s="348"/>
      <c r="BV74" s="348"/>
      <c r="BW74" s="348"/>
      <c r="BX74" s="348"/>
      <c r="BY74" s="348"/>
      <c r="BZ74" s="348"/>
      <c r="CA74" s="348"/>
      <c r="CB74" s="348"/>
      <c r="CC74" s="348"/>
      <c r="CD74" s="348"/>
      <c r="CE74" s="348"/>
      <c r="CF74" s="348"/>
      <c r="CG74" s="348"/>
      <c r="CH74" s="348"/>
      <c r="CI74" s="348"/>
      <c r="CJ74" s="348"/>
      <c r="CK74" s="348"/>
      <c r="CL74" s="348"/>
      <c r="CM74" s="348"/>
      <c r="CN74" s="348"/>
      <c r="CO74" s="348"/>
      <c r="CP74" s="348"/>
      <c r="CQ74" s="348"/>
      <c r="CR74" s="348"/>
      <c r="CS74" s="348"/>
    </row>
    <row r="75" spans="1:97" ht="15" outlineLevel="1">
      <c r="A75" s="309">
        <v>26</v>
      </c>
      <c r="B75" s="310" t="s">
        <v>3084</v>
      </c>
      <c r="C75" s="311" t="s">
        <v>3085</v>
      </c>
      <c r="D75" s="312" t="s">
        <v>694</v>
      </c>
      <c r="E75" s="313">
        <v>78</v>
      </c>
      <c r="F75" s="314">
        <v>0</v>
      </c>
      <c r="G75" s="315">
        <f>ROUND(E75*F75,2)</f>
        <v>0</v>
      </c>
      <c r="H75" s="315">
        <v>0</v>
      </c>
      <c r="I75" s="315">
        <f>ROUND(E75*H75,2)</f>
        <v>0</v>
      </c>
      <c r="J75" s="315">
        <v>0</v>
      </c>
      <c r="K75" s="315">
        <f>ROUND(E75*J75,2)</f>
        <v>0</v>
      </c>
      <c r="L75" s="348"/>
      <c r="M75" s="348"/>
      <c r="N75" s="348"/>
      <c r="O75" s="348"/>
      <c r="P75" s="348"/>
      <c r="Q75" s="348"/>
      <c r="R75" s="348"/>
      <c r="S75" s="348"/>
      <c r="T75" s="348"/>
      <c r="U75" s="348"/>
      <c r="V75" s="348"/>
      <c r="W75" s="348"/>
      <c r="X75" s="348"/>
      <c r="Y75" s="348"/>
      <c r="Z75" s="348"/>
      <c r="AA75" s="348"/>
      <c r="AB75" s="348"/>
      <c r="AC75" s="348"/>
      <c r="AD75" s="348"/>
      <c r="AE75" s="348"/>
      <c r="AF75" s="348"/>
      <c r="AG75" s="348"/>
      <c r="AH75" s="348"/>
      <c r="AI75" s="348"/>
      <c r="AJ75" s="348"/>
      <c r="AK75" s="348"/>
      <c r="AL75" s="348"/>
      <c r="AM75" s="348"/>
      <c r="AN75" s="348"/>
      <c r="AO75" s="348"/>
      <c r="AP75" s="348"/>
      <c r="AQ75" s="348"/>
      <c r="AR75" s="348"/>
      <c r="AS75" s="348"/>
      <c r="AT75" s="348"/>
      <c r="AU75" s="348"/>
      <c r="AV75" s="348"/>
      <c r="AW75" s="348"/>
      <c r="AX75" s="348"/>
      <c r="AY75" s="348"/>
      <c r="AZ75" s="348"/>
      <c r="BA75" s="348"/>
      <c r="BB75" s="348"/>
      <c r="BC75" s="348"/>
      <c r="BD75" s="348"/>
      <c r="BE75" s="348"/>
      <c r="BF75" s="348"/>
      <c r="BG75" s="348"/>
      <c r="BH75" s="348"/>
      <c r="BI75" s="348"/>
      <c r="BJ75" s="348"/>
      <c r="BK75" s="348"/>
      <c r="BL75" s="348"/>
      <c r="BM75" s="348"/>
      <c r="BN75" s="348"/>
      <c r="BO75" s="348"/>
      <c r="BP75" s="348"/>
      <c r="BQ75" s="348"/>
      <c r="BR75" s="348"/>
      <c r="BS75" s="348"/>
      <c r="BT75" s="348"/>
      <c r="BU75" s="348"/>
      <c r="BV75" s="348"/>
      <c r="BW75" s="348"/>
      <c r="BX75" s="348"/>
      <c r="BY75" s="348"/>
      <c r="BZ75" s="348"/>
      <c r="CA75" s="348"/>
      <c r="CB75" s="348"/>
      <c r="CC75" s="348"/>
      <c r="CD75" s="348"/>
      <c r="CE75" s="348"/>
      <c r="CF75" s="348"/>
      <c r="CG75" s="348"/>
      <c r="CH75" s="348"/>
      <c r="CI75" s="348"/>
      <c r="CJ75" s="348"/>
      <c r="CK75" s="348"/>
      <c r="CL75" s="348"/>
      <c r="CM75" s="348"/>
      <c r="CN75" s="348"/>
      <c r="CO75" s="348"/>
      <c r="CP75" s="348"/>
      <c r="CQ75" s="348"/>
      <c r="CR75" s="348"/>
      <c r="CS75" s="348"/>
    </row>
    <row r="76" spans="1:97" ht="15" outlineLevel="1">
      <c r="A76" s="316"/>
      <c r="B76" s="317"/>
      <c r="C76" s="319" t="s">
        <v>3086</v>
      </c>
      <c r="D76" s="320"/>
      <c r="E76" s="321">
        <v>78</v>
      </c>
      <c r="F76" s="318"/>
      <c r="G76" s="318"/>
      <c r="H76" s="318"/>
      <c r="I76" s="318"/>
      <c r="J76" s="318"/>
      <c r="K76" s="318"/>
      <c r="L76" s="348"/>
      <c r="M76" s="348"/>
      <c r="N76" s="348"/>
      <c r="O76" s="348"/>
      <c r="P76" s="348"/>
      <c r="Q76" s="348"/>
      <c r="R76" s="348"/>
      <c r="S76" s="348"/>
      <c r="T76" s="348"/>
      <c r="U76" s="348"/>
      <c r="V76" s="348"/>
      <c r="W76" s="348"/>
      <c r="X76" s="348"/>
      <c r="Y76" s="348"/>
      <c r="Z76" s="348"/>
      <c r="AA76" s="348"/>
      <c r="AB76" s="348"/>
      <c r="AC76" s="348"/>
      <c r="AD76" s="348"/>
      <c r="AE76" s="348"/>
      <c r="AF76" s="348"/>
      <c r="AG76" s="348"/>
      <c r="AH76" s="348"/>
      <c r="AI76" s="348"/>
      <c r="AJ76" s="348"/>
      <c r="AK76" s="348"/>
      <c r="AL76" s="348"/>
      <c r="AM76" s="348"/>
      <c r="AN76" s="348"/>
      <c r="AO76" s="348"/>
      <c r="AP76" s="348"/>
      <c r="AQ76" s="348"/>
      <c r="AR76" s="348"/>
      <c r="AS76" s="348"/>
      <c r="AT76" s="348"/>
      <c r="AU76" s="348"/>
      <c r="AV76" s="348"/>
      <c r="AW76" s="348"/>
      <c r="AX76" s="348"/>
      <c r="AY76" s="348"/>
      <c r="AZ76" s="348"/>
      <c r="BA76" s="348"/>
      <c r="BB76" s="348"/>
      <c r="BC76" s="348"/>
      <c r="BD76" s="348"/>
      <c r="BE76" s="348"/>
      <c r="BF76" s="348"/>
      <c r="BG76" s="348"/>
      <c r="BH76" s="348"/>
      <c r="BI76" s="348"/>
      <c r="BJ76" s="348"/>
      <c r="BK76" s="348"/>
      <c r="BL76" s="348"/>
      <c r="BM76" s="348"/>
      <c r="BN76" s="348"/>
      <c r="BO76" s="348"/>
      <c r="BP76" s="348"/>
      <c r="BQ76" s="348"/>
      <c r="BR76" s="348"/>
      <c r="BS76" s="348"/>
      <c r="BT76" s="348"/>
      <c r="BU76" s="348"/>
      <c r="BV76" s="348"/>
      <c r="BW76" s="348"/>
      <c r="BX76" s="348"/>
      <c r="BY76" s="348"/>
      <c r="BZ76" s="348"/>
      <c r="CA76" s="348"/>
      <c r="CB76" s="348"/>
      <c r="CC76" s="348"/>
      <c r="CD76" s="348"/>
      <c r="CE76" s="348"/>
      <c r="CF76" s="348"/>
      <c r="CG76" s="348"/>
      <c r="CH76" s="348"/>
      <c r="CI76" s="348"/>
      <c r="CJ76" s="348"/>
      <c r="CK76" s="348"/>
      <c r="CL76" s="348"/>
      <c r="CM76" s="348"/>
      <c r="CN76" s="348"/>
      <c r="CO76" s="348"/>
      <c r="CP76" s="348"/>
      <c r="CQ76" s="348"/>
      <c r="CR76" s="348"/>
      <c r="CS76" s="348"/>
    </row>
    <row r="77" spans="1:97" ht="22.5" outlineLevel="1">
      <c r="A77" s="329">
        <v>27</v>
      </c>
      <c r="B77" s="323" t="s">
        <v>3087</v>
      </c>
      <c r="C77" s="324" t="s">
        <v>3088</v>
      </c>
      <c r="D77" s="325" t="s">
        <v>694</v>
      </c>
      <c r="E77" s="326">
        <v>17</v>
      </c>
      <c r="F77" s="327">
        <v>0</v>
      </c>
      <c r="G77" s="328">
        <f aca="true" t="shared" si="3" ref="G77:G84">ROUND(E77*F77,2)</f>
        <v>0</v>
      </c>
      <c r="H77" s="328">
        <v>0.21664</v>
      </c>
      <c r="I77" s="328">
        <f aca="true" t="shared" si="4" ref="I77:I84">ROUND(E77*H77,2)</f>
        <v>3.68</v>
      </c>
      <c r="J77" s="328">
        <v>0</v>
      </c>
      <c r="K77" s="328">
        <f aca="true" t="shared" si="5" ref="K77:K84">ROUND(E77*J77,2)</f>
        <v>0</v>
      </c>
      <c r="L77" s="348"/>
      <c r="M77" s="348"/>
      <c r="N77" s="348"/>
      <c r="O77" s="348"/>
      <c r="P77" s="348"/>
      <c r="Q77" s="348"/>
      <c r="R77" s="348"/>
      <c r="S77" s="348"/>
      <c r="T77" s="348"/>
      <c r="U77" s="348"/>
      <c r="V77" s="348"/>
      <c r="W77" s="348"/>
      <c r="X77" s="348"/>
      <c r="Y77" s="348"/>
      <c r="Z77" s="348"/>
      <c r="AA77" s="348"/>
      <c r="AB77" s="348"/>
      <c r="AC77" s="348"/>
      <c r="AD77" s="348"/>
      <c r="AE77" s="348"/>
      <c r="AF77" s="348"/>
      <c r="AG77" s="348"/>
      <c r="AH77" s="348"/>
      <c r="AI77" s="348"/>
      <c r="AJ77" s="348"/>
      <c r="AK77" s="348"/>
      <c r="AL77" s="348"/>
      <c r="AM77" s="348"/>
      <c r="AN77" s="348"/>
      <c r="AO77" s="348"/>
      <c r="AP77" s="348"/>
      <c r="AQ77" s="348"/>
      <c r="AR77" s="348"/>
      <c r="AS77" s="348"/>
      <c r="AT77" s="348"/>
      <c r="AU77" s="348"/>
      <c r="AV77" s="348"/>
      <c r="AW77" s="348"/>
      <c r="AX77" s="348"/>
      <c r="AY77" s="348"/>
      <c r="AZ77" s="348"/>
      <c r="BA77" s="348"/>
      <c r="BB77" s="348"/>
      <c r="BC77" s="348"/>
      <c r="BD77" s="348"/>
      <c r="BE77" s="348"/>
      <c r="BF77" s="348"/>
      <c r="BG77" s="348"/>
      <c r="BH77" s="348"/>
      <c r="BI77" s="348"/>
      <c r="BJ77" s="348"/>
      <c r="BK77" s="348"/>
      <c r="BL77" s="348"/>
      <c r="BM77" s="348"/>
      <c r="BN77" s="348"/>
      <c r="BO77" s="348"/>
      <c r="BP77" s="348"/>
      <c r="BQ77" s="348"/>
      <c r="BR77" s="348"/>
      <c r="BS77" s="348"/>
      <c r="BT77" s="348"/>
      <c r="BU77" s="348"/>
      <c r="BV77" s="348"/>
      <c r="BW77" s="348"/>
      <c r="BX77" s="348"/>
      <c r="BY77" s="348"/>
      <c r="BZ77" s="348"/>
      <c r="CA77" s="348"/>
      <c r="CB77" s="348"/>
      <c r="CC77" s="348"/>
      <c r="CD77" s="348"/>
      <c r="CE77" s="348"/>
      <c r="CF77" s="348"/>
      <c r="CG77" s="348"/>
      <c r="CH77" s="348"/>
      <c r="CI77" s="348"/>
      <c r="CJ77" s="348"/>
      <c r="CK77" s="348"/>
      <c r="CL77" s="348"/>
      <c r="CM77" s="348"/>
      <c r="CN77" s="348"/>
      <c r="CO77" s="348"/>
      <c r="CP77" s="348"/>
      <c r="CQ77" s="348"/>
      <c r="CR77" s="348"/>
      <c r="CS77" s="348"/>
    </row>
    <row r="78" spans="1:97" ht="22.5" outlineLevel="1">
      <c r="A78" s="329">
        <v>28</v>
      </c>
      <c r="B78" s="323" t="s">
        <v>3089</v>
      </c>
      <c r="C78" s="324" t="s">
        <v>3090</v>
      </c>
      <c r="D78" s="325" t="s">
        <v>694</v>
      </c>
      <c r="E78" s="326">
        <v>40</v>
      </c>
      <c r="F78" s="327">
        <v>0</v>
      </c>
      <c r="G78" s="328">
        <f t="shared" si="3"/>
        <v>0</v>
      </c>
      <c r="H78" s="328">
        <v>0.21706</v>
      </c>
      <c r="I78" s="328">
        <f t="shared" si="4"/>
        <v>8.68</v>
      </c>
      <c r="J78" s="328">
        <v>0</v>
      </c>
      <c r="K78" s="328">
        <f t="shared" si="5"/>
        <v>0</v>
      </c>
      <c r="L78" s="348"/>
      <c r="M78" s="348"/>
      <c r="N78" s="348"/>
      <c r="O78" s="348"/>
      <c r="P78" s="348"/>
      <c r="Q78" s="348"/>
      <c r="R78" s="348"/>
      <c r="S78" s="348"/>
      <c r="T78" s="348"/>
      <c r="U78" s="348"/>
      <c r="V78" s="348"/>
      <c r="W78" s="348"/>
      <c r="X78" s="348"/>
      <c r="Y78" s="348"/>
      <c r="Z78" s="348"/>
      <c r="AA78" s="348"/>
      <c r="AB78" s="348"/>
      <c r="AC78" s="348"/>
      <c r="AD78" s="348"/>
      <c r="AE78" s="348"/>
      <c r="AF78" s="348"/>
      <c r="AG78" s="348"/>
      <c r="AH78" s="348"/>
      <c r="AI78" s="348"/>
      <c r="AJ78" s="348"/>
      <c r="AK78" s="348"/>
      <c r="AL78" s="348"/>
      <c r="AM78" s="348"/>
      <c r="AN78" s="348"/>
      <c r="AO78" s="348"/>
      <c r="AP78" s="348"/>
      <c r="AQ78" s="348"/>
      <c r="AR78" s="348"/>
      <c r="AS78" s="348"/>
      <c r="AT78" s="348"/>
      <c r="AU78" s="348"/>
      <c r="AV78" s="348"/>
      <c r="AW78" s="348"/>
      <c r="AX78" s="348"/>
      <c r="AY78" s="348"/>
      <c r="AZ78" s="348"/>
      <c r="BA78" s="348"/>
      <c r="BB78" s="348"/>
      <c r="BC78" s="348"/>
      <c r="BD78" s="348"/>
      <c r="BE78" s="348"/>
      <c r="BF78" s="348"/>
      <c r="BG78" s="348"/>
      <c r="BH78" s="348"/>
      <c r="BI78" s="348"/>
      <c r="BJ78" s="348"/>
      <c r="BK78" s="348"/>
      <c r="BL78" s="348"/>
      <c r="BM78" s="348"/>
      <c r="BN78" s="348"/>
      <c r="BO78" s="348"/>
      <c r="BP78" s="348"/>
      <c r="BQ78" s="348"/>
      <c r="BR78" s="348"/>
      <c r="BS78" s="348"/>
      <c r="BT78" s="348"/>
      <c r="BU78" s="348"/>
      <c r="BV78" s="348"/>
      <c r="BW78" s="348"/>
      <c r="BX78" s="348"/>
      <c r="BY78" s="348"/>
      <c r="BZ78" s="348"/>
      <c r="CA78" s="348"/>
      <c r="CB78" s="348"/>
      <c r="CC78" s="348"/>
      <c r="CD78" s="348"/>
      <c r="CE78" s="348"/>
      <c r="CF78" s="348"/>
      <c r="CG78" s="348"/>
      <c r="CH78" s="348"/>
      <c r="CI78" s="348"/>
      <c r="CJ78" s="348"/>
      <c r="CK78" s="348"/>
      <c r="CL78" s="348"/>
      <c r="CM78" s="348"/>
      <c r="CN78" s="348"/>
      <c r="CO78" s="348"/>
      <c r="CP78" s="348"/>
      <c r="CQ78" s="348"/>
      <c r="CR78" s="348"/>
      <c r="CS78" s="348"/>
    </row>
    <row r="79" spans="1:97" ht="15" outlineLevel="1">
      <c r="A79" s="329">
        <v>29</v>
      </c>
      <c r="B79" s="323" t="s">
        <v>3091</v>
      </c>
      <c r="C79" s="324" t="s">
        <v>3092</v>
      </c>
      <c r="D79" s="325" t="s">
        <v>549</v>
      </c>
      <c r="E79" s="326">
        <v>2</v>
      </c>
      <c r="F79" s="327">
        <v>0</v>
      </c>
      <c r="G79" s="328">
        <f t="shared" si="3"/>
        <v>0</v>
      </c>
      <c r="H79" s="328">
        <v>3E-05</v>
      </c>
      <c r="I79" s="328">
        <f t="shared" si="4"/>
        <v>0</v>
      </c>
      <c r="J79" s="328">
        <v>0</v>
      </c>
      <c r="K79" s="328">
        <f t="shared" si="5"/>
        <v>0</v>
      </c>
      <c r="L79" s="348"/>
      <c r="M79" s="348"/>
      <c r="N79" s="348"/>
      <c r="O79" s="348"/>
      <c r="P79" s="348"/>
      <c r="Q79" s="348"/>
      <c r="R79" s="348"/>
      <c r="S79" s="348"/>
      <c r="T79" s="348"/>
      <c r="U79" s="348"/>
      <c r="V79" s="348"/>
      <c r="W79" s="348"/>
      <c r="X79" s="348"/>
      <c r="Y79" s="348"/>
      <c r="Z79" s="348"/>
      <c r="AA79" s="348"/>
      <c r="AB79" s="348"/>
      <c r="AC79" s="348"/>
      <c r="AD79" s="348"/>
      <c r="AE79" s="348"/>
      <c r="AF79" s="348"/>
      <c r="AG79" s="348"/>
      <c r="AH79" s="348"/>
      <c r="AI79" s="348"/>
      <c r="AJ79" s="348"/>
      <c r="AK79" s="348"/>
      <c r="AL79" s="348"/>
      <c r="AM79" s="348"/>
      <c r="AN79" s="348"/>
      <c r="AO79" s="348"/>
      <c r="AP79" s="348"/>
      <c r="AQ79" s="348"/>
      <c r="AR79" s="348"/>
      <c r="AS79" s="348"/>
      <c r="AT79" s="348"/>
      <c r="AU79" s="348"/>
      <c r="AV79" s="348"/>
      <c r="AW79" s="348"/>
      <c r="AX79" s="348"/>
      <c r="AY79" s="348"/>
      <c r="AZ79" s="348"/>
      <c r="BA79" s="348"/>
      <c r="BB79" s="348"/>
      <c r="BC79" s="348"/>
      <c r="BD79" s="348"/>
      <c r="BE79" s="348"/>
      <c r="BF79" s="348"/>
      <c r="BG79" s="348"/>
      <c r="BH79" s="348"/>
      <c r="BI79" s="348"/>
      <c r="BJ79" s="348"/>
      <c r="BK79" s="348"/>
      <c r="BL79" s="348"/>
      <c r="BM79" s="348"/>
      <c r="BN79" s="348"/>
      <c r="BO79" s="348"/>
      <c r="BP79" s="348"/>
      <c r="BQ79" s="348"/>
      <c r="BR79" s="348"/>
      <c r="BS79" s="348"/>
      <c r="BT79" s="348"/>
      <c r="BU79" s="348"/>
      <c r="BV79" s="348"/>
      <c r="BW79" s="348"/>
      <c r="BX79" s="348"/>
      <c r="BY79" s="348"/>
      <c r="BZ79" s="348"/>
      <c r="CA79" s="348"/>
      <c r="CB79" s="348"/>
      <c r="CC79" s="348"/>
      <c r="CD79" s="348"/>
      <c r="CE79" s="348"/>
      <c r="CF79" s="348"/>
      <c r="CG79" s="348"/>
      <c r="CH79" s="348"/>
      <c r="CI79" s="348"/>
      <c r="CJ79" s="348"/>
      <c r="CK79" s="348"/>
      <c r="CL79" s="348"/>
      <c r="CM79" s="348"/>
      <c r="CN79" s="348"/>
      <c r="CO79" s="348"/>
      <c r="CP79" s="348"/>
      <c r="CQ79" s="348"/>
      <c r="CR79" s="348"/>
      <c r="CS79" s="348"/>
    </row>
    <row r="80" spans="1:97" ht="15" outlineLevel="1">
      <c r="A80" s="329">
        <v>30</v>
      </c>
      <c r="B80" s="323" t="s">
        <v>3093</v>
      </c>
      <c r="C80" s="324" t="s">
        <v>3094</v>
      </c>
      <c r="D80" s="325" t="s">
        <v>549</v>
      </c>
      <c r="E80" s="326">
        <v>1</v>
      </c>
      <c r="F80" s="327">
        <v>0</v>
      </c>
      <c r="G80" s="328">
        <f t="shared" si="3"/>
        <v>0</v>
      </c>
      <c r="H80" s="328">
        <v>6E-05</v>
      </c>
      <c r="I80" s="328">
        <f t="shared" si="4"/>
        <v>0</v>
      </c>
      <c r="J80" s="328">
        <v>0</v>
      </c>
      <c r="K80" s="328">
        <f t="shared" si="5"/>
        <v>0</v>
      </c>
      <c r="L80" s="348"/>
      <c r="M80" s="348"/>
      <c r="N80" s="348"/>
      <c r="O80" s="348"/>
      <c r="P80" s="348"/>
      <c r="Q80" s="348"/>
      <c r="R80" s="348"/>
      <c r="S80" s="348"/>
      <c r="T80" s="348"/>
      <c r="U80" s="348"/>
      <c r="V80" s="348"/>
      <c r="W80" s="348"/>
      <c r="X80" s="348"/>
      <c r="Y80" s="348"/>
      <c r="Z80" s="348"/>
      <c r="AA80" s="348"/>
      <c r="AB80" s="348"/>
      <c r="AC80" s="348"/>
      <c r="AD80" s="348"/>
      <c r="AE80" s="348"/>
      <c r="AF80" s="348"/>
      <c r="AG80" s="348"/>
      <c r="AH80" s="348"/>
      <c r="AI80" s="348"/>
      <c r="AJ80" s="348"/>
      <c r="AK80" s="348"/>
      <c r="AL80" s="348"/>
      <c r="AM80" s="348"/>
      <c r="AN80" s="348"/>
      <c r="AO80" s="348"/>
      <c r="AP80" s="348"/>
      <c r="AQ80" s="348"/>
      <c r="AR80" s="348"/>
      <c r="AS80" s="348"/>
      <c r="AT80" s="348"/>
      <c r="AU80" s="348"/>
      <c r="AV80" s="348"/>
      <c r="AW80" s="348"/>
      <c r="AX80" s="348"/>
      <c r="AY80" s="348"/>
      <c r="AZ80" s="348"/>
      <c r="BA80" s="348"/>
      <c r="BB80" s="348"/>
      <c r="BC80" s="348"/>
      <c r="BD80" s="348"/>
      <c r="BE80" s="348"/>
      <c r="BF80" s="348"/>
      <c r="BG80" s="348"/>
      <c r="BH80" s="348"/>
      <c r="BI80" s="348"/>
      <c r="BJ80" s="348"/>
      <c r="BK80" s="348"/>
      <c r="BL80" s="348"/>
      <c r="BM80" s="348"/>
      <c r="BN80" s="348"/>
      <c r="BO80" s="348"/>
      <c r="BP80" s="348"/>
      <c r="BQ80" s="348"/>
      <c r="BR80" s="348"/>
      <c r="BS80" s="348"/>
      <c r="BT80" s="348"/>
      <c r="BU80" s="348"/>
      <c r="BV80" s="348"/>
      <c r="BW80" s="348"/>
      <c r="BX80" s="348"/>
      <c r="BY80" s="348"/>
      <c r="BZ80" s="348"/>
      <c r="CA80" s="348"/>
      <c r="CB80" s="348"/>
      <c r="CC80" s="348"/>
      <c r="CD80" s="348"/>
      <c r="CE80" s="348"/>
      <c r="CF80" s="348"/>
      <c r="CG80" s="348"/>
      <c r="CH80" s="348"/>
      <c r="CI80" s="348"/>
      <c r="CJ80" s="348"/>
      <c r="CK80" s="348"/>
      <c r="CL80" s="348"/>
      <c r="CM80" s="348"/>
      <c r="CN80" s="348"/>
      <c r="CO80" s="348"/>
      <c r="CP80" s="348"/>
      <c r="CQ80" s="348"/>
      <c r="CR80" s="348"/>
      <c r="CS80" s="348"/>
    </row>
    <row r="81" spans="1:97" ht="15" outlineLevel="1">
      <c r="A81" s="329">
        <v>31</v>
      </c>
      <c r="B81" s="323" t="s">
        <v>3095</v>
      </c>
      <c r="C81" s="324" t="s">
        <v>3096</v>
      </c>
      <c r="D81" s="325" t="s">
        <v>549</v>
      </c>
      <c r="E81" s="326">
        <v>3</v>
      </c>
      <c r="F81" s="327">
        <v>0</v>
      </c>
      <c r="G81" s="328">
        <f t="shared" si="3"/>
        <v>0</v>
      </c>
      <c r="H81" s="328">
        <v>0.00038</v>
      </c>
      <c r="I81" s="328">
        <f t="shared" si="4"/>
        <v>0</v>
      </c>
      <c r="J81" s="328">
        <v>0</v>
      </c>
      <c r="K81" s="328">
        <f t="shared" si="5"/>
        <v>0</v>
      </c>
      <c r="L81" s="348"/>
      <c r="M81" s="348"/>
      <c r="N81" s="348"/>
      <c r="O81" s="348"/>
      <c r="P81" s="348"/>
      <c r="Q81" s="348"/>
      <c r="R81" s="348"/>
      <c r="S81" s="348"/>
      <c r="T81" s="348"/>
      <c r="U81" s="348"/>
      <c r="V81" s="348"/>
      <c r="W81" s="348"/>
      <c r="X81" s="348"/>
      <c r="Y81" s="348"/>
      <c r="Z81" s="348"/>
      <c r="AA81" s="348"/>
      <c r="AB81" s="348"/>
      <c r="AC81" s="348"/>
      <c r="AD81" s="348"/>
      <c r="AE81" s="348"/>
      <c r="AF81" s="348"/>
      <c r="AG81" s="348"/>
      <c r="AH81" s="348"/>
      <c r="AI81" s="348"/>
      <c r="AJ81" s="348"/>
      <c r="AK81" s="348"/>
      <c r="AL81" s="348"/>
      <c r="AM81" s="348"/>
      <c r="AN81" s="348"/>
      <c r="AO81" s="348"/>
      <c r="AP81" s="348"/>
      <c r="AQ81" s="348"/>
      <c r="AR81" s="348"/>
      <c r="AS81" s="348"/>
      <c r="AT81" s="348"/>
      <c r="AU81" s="348"/>
      <c r="AV81" s="348"/>
      <c r="AW81" s="348"/>
      <c r="AX81" s="348"/>
      <c r="AY81" s="348"/>
      <c r="AZ81" s="348"/>
      <c r="BA81" s="348"/>
      <c r="BB81" s="348"/>
      <c r="BC81" s="348"/>
      <c r="BD81" s="348"/>
      <c r="BE81" s="348"/>
      <c r="BF81" s="348"/>
      <c r="BG81" s="348"/>
      <c r="BH81" s="348"/>
      <c r="BI81" s="348"/>
      <c r="BJ81" s="348"/>
      <c r="BK81" s="348"/>
      <c r="BL81" s="348"/>
      <c r="BM81" s="348"/>
      <c r="BN81" s="348"/>
      <c r="BO81" s="348"/>
      <c r="BP81" s="348"/>
      <c r="BQ81" s="348"/>
      <c r="BR81" s="348"/>
      <c r="BS81" s="348"/>
      <c r="BT81" s="348"/>
      <c r="BU81" s="348"/>
      <c r="BV81" s="348"/>
      <c r="BW81" s="348"/>
      <c r="BX81" s="348"/>
      <c r="BY81" s="348"/>
      <c r="BZ81" s="348"/>
      <c r="CA81" s="348"/>
      <c r="CB81" s="348"/>
      <c r="CC81" s="348"/>
      <c r="CD81" s="348"/>
      <c r="CE81" s="348"/>
      <c r="CF81" s="348"/>
      <c r="CG81" s="348"/>
      <c r="CH81" s="348"/>
      <c r="CI81" s="348"/>
      <c r="CJ81" s="348"/>
      <c r="CK81" s="348"/>
      <c r="CL81" s="348"/>
      <c r="CM81" s="348"/>
      <c r="CN81" s="348"/>
      <c r="CO81" s="348"/>
      <c r="CP81" s="348"/>
      <c r="CQ81" s="348"/>
      <c r="CR81" s="348"/>
      <c r="CS81" s="348"/>
    </row>
    <row r="82" spans="1:97" ht="15" outlineLevel="1">
      <c r="A82" s="329">
        <v>32</v>
      </c>
      <c r="B82" s="323" t="s">
        <v>3097</v>
      </c>
      <c r="C82" s="324" t="s">
        <v>3098</v>
      </c>
      <c r="D82" s="325" t="s">
        <v>549</v>
      </c>
      <c r="E82" s="326">
        <v>1</v>
      </c>
      <c r="F82" s="327">
        <v>0</v>
      </c>
      <c r="G82" s="328">
        <f t="shared" si="3"/>
        <v>0</v>
      </c>
      <c r="H82" s="328">
        <v>0.00059</v>
      </c>
      <c r="I82" s="328">
        <f t="shared" si="4"/>
        <v>0</v>
      </c>
      <c r="J82" s="328">
        <v>0</v>
      </c>
      <c r="K82" s="328">
        <f t="shared" si="5"/>
        <v>0</v>
      </c>
      <c r="L82" s="348"/>
      <c r="M82" s="348"/>
      <c r="N82" s="348"/>
      <c r="O82" s="348"/>
      <c r="P82" s="348"/>
      <c r="Q82" s="348"/>
      <c r="R82" s="348"/>
      <c r="S82" s="348"/>
      <c r="T82" s="348"/>
      <c r="U82" s="348"/>
      <c r="V82" s="348"/>
      <c r="W82" s="348"/>
      <c r="X82" s="348"/>
      <c r="Y82" s="348"/>
      <c r="Z82" s="348"/>
      <c r="AA82" s="348"/>
      <c r="AB82" s="348"/>
      <c r="AC82" s="348"/>
      <c r="AD82" s="348"/>
      <c r="AE82" s="348"/>
      <c r="AF82" s="348"/>
      <c r="AG82" s="348"/>
      <c r="AH82" s="348"/>
      <c r="AI82" s="348"/>
      <c r="AJ82" s="348"/>
      <c r="AK82" s="348"/>
      <c r="AL82" s="348"/>
      <c r="AM82" s="348"/>
      <c r="AN82" s="348"/>
      <c r="AO82" s="348"/>
      <c r="AP82" s="348"/>
      <c r="AQ82" s="348"/>
      <c r="AR82" s="348"/>
      <c r="AS82" s="348"/>
      <c r="AT82" s="348"/>
      <c r="AU82" s="348"/>
      <c r="AV82" s="348"/>
      <c r="AW82" s="348"/>
      <c r="AX82" s="348"/>
      <c r="AY82" s="348"/>
      <c r="AZ82" s="348"/>
      <c r="BA82" s="348"/>
      <c r="BB82" s="348"/>
      <c r="BC82" s="348"/>
      <c r="BD82" s="348"/>
      <c r="BE82" s="348"/>
      <c r="BF82" s="348"/>
      <c r="BG82" s="348"/>
      <c r="BH82" s="348"/>
      <c r="BI82" s="348"/>
      <c r="BJ82" s="348"/>
      <c r="BK82" s="348"/>
      <c r="BL82" s="348"/>
      <c r="BM82" s="348"/>
      <c r="BN82" s="348"/>
      <c r="BO82" s="348"/>
      <c r="BP82" s="348"/>
      <c r="BQ82" s="348"/>
      <c r="BR82" s="348"/>
      <c r="BS82" s="348"/>
      <c r="BT82" s="348"/>
      <c r="BU82" s="348"/>
      <c r="BV82" s="348"/>
      <c r="BW82" s="348"/>
      <c r="BX82" s="348"/>
      <c r="BY82" s="348"/>
      <c r="BZ82" s="348"/>
      <c r="CA82" s="348"/>
      <c r="CB82" s="348"/>
      <c r="CC82" s="348"/>
      <c r="CD82" s="348"/>
      <c r="CE82" s="348"/>
      <c r="CF82" s="348"/>
      <c r="CG82" s="348"/>
      <c r="CH82" s="348"/>
      <c r="CI82" s="348"/>
      <c r="CJ82" s="348"/>
      <c r="CK82" s="348"/>
      <c r="CL82" s="348"/>
      <c r="CM82" s="348"/>
      <c r="CN82" s="348"/>
      <c r="CO82" s="348"/>
      <c r="CP82" s="348"/>
      <c r="CQ82" s="348"/>
      <c r="CR82" s="348"/>
      <c r="CS82" s="348"/>
    </row>
    <row r="83" spans="1:97" ht="15" outlineLevel="1">
      <c r="A83" s="329">
        <v>33</v>
      </c>
      <c r="B83" s="323" t="s">
        <v>3099</v>
      </c>
      <c r="C83" s="324" t="s">
        <v>3100</v>
      </c>
      <c r="D83" s="325" t="s">
        <v>549</v>
      </c>
      <c r="E83" s="326">
        <v>1</v>
      </c>
      <c r="F83" s="327">
        <v>0</v>
      </c>
      <c r="G83" s="328">
        <f t="shared" si="3"/>
        <v>0</v>
      </c>
      <c r="H83" s="328">
        <v>0.00063</v>
      </c>
      <c r="I83" s="328">
        <f t="shared" si="4"/>
        <v>0</v>
      </c>
      <c r="J83" s="328">
        <v>0</v>
      </c>
      <c r="K83" s="328">
        <f t="shared" si="5"/>
        <v>0</v>
      </c>
      <c r="L83" s="348"/>
      <c r="M83" s="348"/>
      <c r="N83" s="348"/>
      <c r="O83" s="348"/>
      <c r="P83" s="348"/>
      <c r="Q83" s="348"/>
      <c r="R83" s="348"/>
      <c r="S83" s="348"/>
      <c r="T83" s="348"/>
      <c r="U83" s="348"/>
      <c r="V83" s="348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I83" s="348"/>
      <c r="AJ83" s="348"/>
      <c r="AK83" s="348"/>
      <c r="AL83" s="348"/>
      <c r="AM83" s="348"/>
      <c r="AN83" s="348"/>
      <c r="AO83" s="348"/>
      <c r="AP83" s="348"/>
      <c r="AQ83" s="348"/>
      <c r="AR83" s="348"/>
      <c r="AS83" s="348"/>
      <c r="AT83" s="348"/>
      <c r="AU83" s="348"/>
      <c r="AV83" s="348"/>
      <c r="AW83" s="348"/>
      <c r="AX83" s="348"/>
      <c r="AY83" s="348"/>
      <c r="AZ83" s="348"/>
      <c r="BA83" s="348"/>
      <c r="BB83" s="348"/>
      <c r="BC83" s="348"/>
      <c r="BD83" s="348"/>
      <c r="BE83" s="348"/>
      <c r="BF83" s="348"/>
      <c r="BG83" s="348"/>
      <c r="BH83" s="348"/>
      <c r="BI83" s="348"/>
      <c r="BJ83" s="348"/>
      <c r="BK83" s="348"/>
      <c r="BL83" s="348"/>
      <c r="BM83" s="348"/>
      <c r="BN83" s="348"/>
      <c r="BO83" s="348"/>
      <c r="BP83" s="348"/>
      <c r="BQ83" s="348"/>
      <c r="BR83" s="348"/>
      <c r="BS83" s="348"/>
      <c r="BT83" s="348"/>
      <c r="BU83" s="348"/>
      <c r="BV83" s="348"/>
      <c r="BW83" s="348"/>
      <c r="BX83" s="348"/>
      <c r="BY83" s="348"/>
      <c r="BZ83" s="348"/>
      <c r="CA83" s="348"/>
      <c r="CB83" s="348"/>
      <c r="CC83" s="348"/>
      <c r="CD83" s="348"/>
      <c r="CE83" s="348"/>
      <c r="CF83" s="348"/>
      <c r="CG83" s="348"/>
      <c r="CH83" s="348"/>
      <c r="CI83" s="348"/>
      <c r="CJ83" s="348"/>
      <c r="CK83" s="348"/>
      <c r="CL83" s="348"/>
      <c r="CM83" s="348"/>
      <c r="CN83" s="348"/>
      <c r="CO83" s="348"/>
      <c r="CP83" s="348"/>
      <c r="CQ83" s="348"/>
      <c r="CR83" s="348"/>
      <c r="CS83" s="348"/>
    </row>
    <row r="84" spans="1:97" ht="15" outlineLevel="1">
      <c r="A84" s="309">
        <v>34</v>
      </c>
      <c r="B84" s="310" t="s">
        <v>3101</v>
      </c>
      <c r="C84" s="311" t="s">
        <v>3102</v>
      </c>
      <c r="D84" s="312" t="s">
        <v>226</v>
      </c>
      <c r="E84" s="313">
        <v>0.64108</v>
      </c>
      <c r="F84" s="314">
        <v>0</v>
      </c>
      <c r="G84" s="315">
        <f t="shared" si="3"/>
        <v>0</v>
      </c>
      <c r="H84" s="315">
        <v>0</v>
      </c>
      <c r="I84" s="315">
        <f t="shared" si="4"/>
        <v>0</v>
      </c>
      <c r="J84" s="315">
        <v>0</v>
      </c>
      <c r="K84" s="315">
        <f t="shared" si="5"/>
        <v>0</v>
      </c>
      <c r="L84" s="348"/>
      <c r="M84" s="348"/>
      <c r="N84" s="348"/>
      <c r="O84" s="348"/>
      <c r="P84" s="348"/>
      <c r="Q84" s="348"/>
      <c r="R84" s="348"/>
      <c r="S84" s="348"/>
      <c r="T84" s="348"/>
      <c r="U84" s="348"/>
      <c r="V84" s="348"/>
      <c r="W84" s="348"/>
      <c r="X84" s="348"/>
      <c r="Y84" s="348"/>
      <c r="Z84" s="348"/>
      <c r="AA84" s="348"/>
      <c r="AB84" s="348"/>
      <c r="AC84" s="348"/>
      <c r="AD84" s="348"/>
      <c r="AE84" s="348"/>
      <c r="AF84" s="348"/>
      <c r="AG84" s="348"/>
      <c r="AH84" s="348"/>
      <c r="AI84" s="348"/>
      <c r="AJ84" s="348"/>
      <c r="AK84" s="348"/>
      <c r="AL84" s="348"/>
      <c r="AM84" s="348"/>
      <c r="AN84" s="348"/>
      <c r="AO84" s="348"/>
      <c r="AP84" s="348"/>
      <c r="AQ84" s="348"/>
      <c r="AR84" s="348"/>
      <c r="AS84" s="348"/>
      <c r="AT84" s="348"/>
      <c r="AU84" s="348"/>
      <c r="AV84" s="348"/>
      <c r="AW84" s="348"/>
      <c r="AX84" s="348"/>
      <c r="AY84" s="348"/>
      <c r="AZ84" s="348"/>
      <c r="BA84" s="348"/>
      <c r="BB84" s="348"/>
      <c r="BC84" s="348"/>
      <c r="BD84" s="348"/>
      <c r="BE84" s="348"/>
      <c r="BF84" s="348"/>
      <c r="BG84" s="348"/>
      <c r="BH84" s="348"/>
      <c r="BI84" s="348"/>
      <c r="BJ84" s="348"/>
      <c r="BK84" s="348"/>
      <c r="BL84" s="348"/>
      <c r="BM84" s="348"/>
      <c r="BN84" s="348"/>
      <c r="BO84" s="348"/>
      <c r="BP84" s="348"/>
      <c r="BQ84" s="348"/>
      <c r="BR84" s="348"/>
      <c r="BS84" s="348"/>
      <c r="BT84" s="348"/>
      <c r="BU84" s="348"/>
      <c r="BV84" s="348"/>
      <c r="BW84" s="348"/>
      <c r="BX84" s="348"/>
      <c r="BY84" s="348"/>
      <c r="BZ84" s="348"/>
      <c r="CA84" s="348"/>
      <c r="CB84" s="348"/>
      <c r="CC84" s="348"/>
      <c r="CD84" s="348"/>
      <c r="CE84" s="348"/>
      <c r="CF84" s="348"/>
      <c r="CG84" s="348"/>
      <c r="CH84" s="348"/>
      <c r="CI84" s="348"/>
      <c r="CJ84" s="348"/>
      <c r="CK84" s="348"/>
      <c r="CL84" s="348"/>
      <c r="CM84" s="348"/>
      <c r="CN84" s="348"/>
      <c r="CO84" s="348"/>
      <c r="CP84" s="348"/>
      <c r="CQ84" s="348"/>
      <c r="CR84" s="348"/>
      <c r="CS84" s="348"/>
    </row>
    <row r="85" spans="1:97" ht="12.75" customHeight="1" outlineLevel="1">
      <c r="A85" s="316"/>
      <c r="B85" s="317"/>
      <c r="C85" s="917" t="s">
        <v>3103</v>
      </c>
      <c r="D85" s="917"/>
      <c r="E85" s="917"/>
      <c r="F85" s="917"/>
      <c r="G85" s="917"/>
      <c r="H85" s="318"/>
      <c r="I85" s="318"/>
      <c r="J85" s="318"/>
      <c r="K85" s="318"/>
      <c r="L85" s="348"/>
      <c r="M85" s="348"/>
      <c r="N85" s="348"/>
      <c r="O85" s="348"/>
      <c r="P85" s="348"/>
      <c r="Q85" s="348"/>
      <c r="R85" s="348"/>
      <c r="S85" s="348"/>
      <c r="T85" s="348"/>
      <c r="U85" s="348"/>
      <c r="V85" s="348"/>
      <c r="W85" s="348"/>
      <c r="X85" s="348"/>
      <c r="Y85" s="348"/>
      <c r="Z85" s="348"/>
      <c r="AA85" s="348"/>
      <c r="AB85" s="348"/>
      <c r="AC85" s="348"/>
      <c r="AD85" s="348"/>
      <c r="AE85" s="348"/>
      <c r="AF85" s="348"/>
      <c r="AG85" s="348"/>
      <c r="AH85" s="348"/>
      <c r="AI85" s="348"/>
      <c r="AJ85" s="348"/>
      <c r="AK85" s="348"/>
      <c r="AL85" s="348"/>
      <c r="AM85" s="348"/>
      <c r="AN85" s="348"/>
      <c r="AO85" s="348"/>
      <c r="AP85" s="348"/>
      <c r="AQ85" s="348"/>
      <c r="AR85" s="348"/>
      <c r="AS85" s="348"/>
      <c r="AT85" s="348"/>
      <c r="AU85" s="348"/>
      <c r="AV85" s="348"/>
      <c r="AW85" s="348"/>
      <c r="AX85" s="348"/>
      <c r="AY85" s="348"/>
      <c r="AZ85" s="348"/>
      <c r="BA85" s="348"/>
      <c r="BB85" s="348"/>
      <c r="BC85" s="348"/>
      <c r="BD85" s="348"/>
      <c r="BE85" s="348"/>
      <c r="BF85" s="348"/>
      <c r="BG85" s="348"/>
      <c r="BH85" s="348"/>
      <c r="BI85" s="348"/>
      <c r="BJ85" s="348"/>
      <c r="BK85" s="348"/>
      <c r="BL85" s="348"/>
      <c r="BM85" s="348"/>
      <c r="BN85" s="348"/>
      <c r="BO85" s="348"/>
      <c r="BP85" s="348"/>
      <c r="BQ85" s="348"/>
      <c r="BR85" s="348"/>
      <c r="BS85" s="348"/>
      <c r="BT85" s="348"/>
      <c r="BU85" s="348"/>
      <c r="BV85" s="348"/>
      <c r="BW85" s="348"/>
      <c r="BX85" s="348"/>
      <c r="BY85" s="348"/>
      <c r="BZ85" s="348"/>
      <c r="CA85" s="348"/>
      <c r="CB85" s="348"/>
      <c r="CC85" s="348"/>
      <c r="CD85" s="348"/>
      <c r="CE85" s="348"/>
      <c r="CF85" s="348"/>
      <c r="CG85" s="348"/>
      <c r="CH85" s="348"/>
      <c r="CI85" s="348"/>
      <c r="CJ85" s="348"/>
      <c r="CK85" s="348"/>
      <c r="CL85" s="348"/>
      <c r="CM85" s="348"/>
      <c r="CN85" s="348"/>
      <c r="CO85" s="348"/>
      <c r="CP85" s="348"/>
      <c r="CQ85" s="348"/>
      <c r="CR85" s="348"/>
      <c r="CS85" s="348"/>
    </row>
    <row r="86" spans="1:97" ht="15">
      <c r="A86" s="303" t="s">
        <v>21</v>
      </c>
      <c r="B86" s="304" t="s">
        <v>3015</v>
      </c>
      <c r="C86" s="305" t="s">
        <v>3016</v>
      </c>
      <c r="D86" s="306"/>
      <c r="E86" s="307"/>
      <c r="F86" s="308"/>
      <c r="G86" s="308">
        <f>SUM(G87,G90,G92,G99,G106,G112,G118:G120,G122,G124,G126,G128,G130,G132,G134,G136,G138,G139,G140,G150,G152,G154,G155,G156:G160,G163,G165,G168,G171)</f>
        <v>0</v>
      </c>
      <c r="H86" s="308"/>
      <c r="I86" s="308">
        <f>SUM(I87:I172)</f>
        <v>3.969999999999999</v>
      </c>
      <c r="J86" s="308"/>
      <c r="K86" s="308">
        <f>SUM(K87:K172)</f>
        <v>0</v>
      </c>
      <c r="L86" s="348"/>
      <c r="M86" s="348"/>
      <c r="N86" s="348"/>
      <c r="O86" s="348"/>
      <c r="P86" s="348"/>
      <c r="Q86" s="348"/>
      <c r="R86" s="348"/>
      <c r="S86" s="348"/>
      <c r="T86" s="348"/>
      <c r="U86" s="348"/>
      <c r="V86" s="348"/>
      <c r="W86" s="348"/>
      <c r="X86" s="348"/>
      <c r="Y86" s="348"/>
      <c r="Z86" s="348"/>
      <c r="AA86" s="348"/>
      <c r="AB86" s="348"/>
      <c r="AC86" s="348"/>
      <c r="AD86" s="348"/>
      <c r="AE86" s="348"/>
      <c r="AF86" s="348"/>
      <c r="AG86" s="348"/>
      <c r="AH86" s="348"/>
      <c r="AI86" s="348"/>
      <c r="AJ86" s="348"/>
      <c r="AK86" s="348"/>
      <c r="AL86" s="348"/>
      <c r="AM86" s="348"/>
      <c r="AN86" s="348"/>
      <c r="AO86" s="348"/>
      <c r="AP86" s="348"/>
      <c r="AQ86" s="348"/>
      <c r="AR86" s="348"/>
      <c r="AS86" s="348"/>
      <c r="AT86" s="348"/>
      <c r="AU86" s="348"/>
      <c r="AV86" s="348"/>
      <c r="AW86" s="348"/>
      <c r="AX86" s="348"/>
      <c r="AY86" s="348"/>
      <c r="AZ86" s="348"/>
      <c r="BA86" s="348"/>
      <c r="BB86" s="348"/>
      <c r="BC86" s="348"/>
      <c r="BD86" s="348"/>
      <c r="BE86" s="348"/>
      <c r="BF86" s="348"/>
      <c r="BG86" s="348"/>
      <c r="BH86" s="348"/>
      <c r="BI86" s="348"/>
      <c r="BJ86" s="348"/>
      <c r="BK86" s="348"/>
      <c r="BL86" s="348"/>
      <c r="BM86" s="348"/>
      <c r="BN86" s="348"/>
      <c r="BO86" s="348"/>
      <c r="BP86" s="348"/>
      <c r="BQ86" s="348"/>
      <c r="BR86" s="348"/>
      <c r="BS86" s="348"/>
      <c r="BT86" s="348"/>
      <c r="BU86" s="348"/>
      <c r="BV86" s="348"/>
      <c r="BW86" s="348"/>
      <c r="BX86" s="348"/>
      <c r="BY86" s="348"/>
      <c r="BZ86" s="348"/>
      <c r="CA86" s="348"/>
      <c r="CB86" s="348"/>
      <c r="CC86" s="348"/>
      <c r="CD86" s="348"/>
      <c r="CE86" s="348"/>
      <c r="CF86" s="348"/>
      <c r="CG86" s="348"/>
      <c r="CH86" s="348"/>
      <c r="CI86" s="348"/>
      <c r="CJ86" s="348"/>
      <c r="CK86" s="348"/>
      <c r="CL86" s="348"/>
      <c r="CM86" s="348"/>
      <c r="CN86" s="348"/>
      <c r="CO86" s="348"/>
      <c r="CP86" s="348"/>
      <c r="CQ86" s="348"/>
      <c r="CR86" s="348"/>
      <c r="CS86" s="348"/>
    </row>
    <row r="87" spans="1:97" ht="22.5" outlineLevel="1">
      <c r="A87" s="309">
        <v>35</v>
      </c>
      <c r="B87" s="310" t="s">
        <v>3104</v>
      </c>
      <c r="C87" s="311" t="s">
        <v>3105</v>
      </c>
      <c r="D87" s="312" t="s">
        <v>694</v>
      </c>
      <c r="E87" s="313">
        <v>77</v>
      </c>
      <c r="F87" s="314">
        <v>0</v>
      </c>
      <c r="G87" s="315">
        <f>ROUND(E87*F87,2)</f>
        <v>0</v>
      </c>
      <c r="H87" s="315">
        <v>0.0159</v>
      </c>
      <c r="I87" s="315">
        <f>ROUND(E87*H87,2)</f>
        <v>1.22</v>
      </c>
      <c r="J87" s="315">
        <v>0</v>
      </c>
      <c r="K87" s="315">
        <f>ROUND(E87*J87,2)</f>
        <v>0</v>
      </c>
      <c r="L87" s="348"/>
      <c r="M87" s="348"/>
      <c r="N87" s="348"/>
      <c r="O87" s="348"/>
      <c r="P87" s="348"/>
      <c r="Q87" s="348"/>
      <c r="R87" s="348"/>
      <c r="S87" s="348"/>
      <c r="T87" s="348"/>
      <c r="U87" s="348"/>
      <c r="V87" s="348"/>
      <c r="W87" s="348"/>
      <c r="X87" s="348"/>
      <c r="Y87" s="348"/>
      <c r="Z87" s="348"/>
      <c r="AA87" s="348"/>
      <c r="AB87" s="348"/>
      <c r="AC87" s="348"/>
      <c r="AD87" s="348"/>
      <c r="AE87" s="348"/>
      <c r="AF87" s="348"/>
      <c r="AG87" s="348"/>
      <c r="AH87" s="348"/>
      <c r="AI87" s="348"/>
      <c r="AJ87" s="348"/>
      <c r="AK87" s="348"/>
      <c r="AL87" s="348"/>
      <c r="AM87" s="348"/>
      <c r="AN87" s="348"/>
      <c r="AO87" s="348"/>
      <c r="AP87" s="348"/>
      <c r="AQ87" s="348"/>
      <c r="AR87" s="348"/>
      <c r="AS87" s="348"/>
      <c r="AT87" s="348"/>
      <c r="AU87" s="348"/>
      <c r="AV87" s="348"/>
      <c r="AW87" s="348"/>
      <c r="AX87" s="348"/>
      <c r="AY87" s="348"/>
      <c r="AZ87" s="348"/>
      <c r="BA87" s="348"/>
      <c r="BB87" s="348"/>
      <c r="BC87" s="348"/>
      <c r="BD87" s="348"/>
      <c r="BE87" s="348"/>
      <c r="BF87" s="348"/>
      <c r="BG87" s="348"/>
      <c r="BH87" s="348"/>
      <c r="BI87" s="348"/>
      <c r="BJ87" s="348"/>
      <c r="BK87" s="348"/>
      <c r="BL87" s="348"/>
      <c r="BM87" s="348"/>
      <c r="BN87" s="348"/>
      <c r="BO87" s="348"/>
      <c r="BP87" s="348"/>
      <c r="BQ87" s="348"/>
      <c r="BR87" s="348"/>
      <c r="BS87" s="348"/>
      <c r="BT87" s="348"/>
      <c r="BU87" s="348"/>
      <c r="BV87" s="348"/>
      <c r="BW87" s="348"/>
      <c r="BX87" s="348"/>
      <c r="BY87" s="348"/>
      <c r="BZ87" s="348"/>
      <c r="CA87" s="348"/>
      <c r="CB87" s="348"/>
      <c r="CC87" s="348"/>
      <c r="CD87" s="348"/>
      <c r="CE87" s="348"/>
      <c r="CF87" s="348"/>
      <c r="CG87" s="348"/>
      <c r="CH87" s="348"/>
      <c r="CI87" s="348"/>
      <c r="CJ87" s="348"/>
      <c r="CK87" s="348"/>
      <c r="CL87" s="348"/>
      <c r="CM87" s="348"/>
      <c r="CN87" s="348"/>
      <c r="CO87" s="348"/>
      <c r="CP87" s="348"/>
      <c r="CQ87" s="348"/>
      <c r="CR87" s="348"/>
      <c r="CS87" s="348"/>
    </row>
    <row r="88" spans="1:97" ht="12.75" customHeight="1" outlineLevel="1">
      <c r="A88" s="316"/>
      <c r="B88" s="317"/>
      <c r="C88" s="871" t="s">
        <v>3106</v>
      </c>
      <c r="D88" s="871"/>
      <c r="E88" s="871"/>
      <c r="F88" s="871"/>
      <c r="G88" s="871"/>
      <c r="H88" s="318"/>
      <c r="I88" s="318"/>
      <c r="J88" s="318"/>
      <c r="K88" s="318"/>
      <c r="L88" s="348"/>
      <c r="M88" s="348"/>
      <c r="N88" s="348"/>
      <c r="O88" s="348"/>
      <c r="P88" s="348"/>
      <c r="Q88" s="348"/>
      <c r="R88" s="348"/>
      <c r="S88" s="348"/>
      <c r="T88" s="348"/>
      <c r="U88" s="348"/>
      <c r="V88" s="348"/>
      <c r="W88" s="348"/>
      <c r="X88" s="348"/>
      <c r="Y88" s="348"/>
      <c r="Z88" s="348"/>
      <c r="AA88" s="348"/>
      <c r="AB88" s="348"/>
      <c r="AC88" s="348"/>
      <c r="AD88" s="348"/>
      <c r="AE88" s="348"/>
      <c r="AF88" s="348"/>
      <c r="AG88" s="348"/>
      <c r="AH88" s="348"/>
      <c r="AI88" s="348"/>
      <c r="AJ88" s="348"/>
      <c r="AK88" s="348"/>
      <c r="AL88" s="348"/>
      <c r="AM88" s="348"/>
      <c r="AN88" s="348"/>
      <c r="AO88" s="348"/>
      <c r="AP88" s="348"/>
      <c r="AQ88" s="348"/>
      <c r="AR88" s="348"/>
      <c r="AS88" s="348"/>
      <c r="AT88" s="348"/>
      <c r="AU88" s="348"/>
      <c r="AV88" s="348"/>
      <c r="AW88" s="348"/>
      <c r="AX88" s="348"/>
      <c r="AY88" s="348"/>
      <c r="AZ88" s="348"/>
      <c r="BA88" s="348"/>
      <c r="BB88" s="348"/>
      <c r="BC88" s="348"/>
      <c r="BD88" s="348"/>
      <c r="BE88" s="348"/>
      <c r="BF88" s="348"/>
      <c r="BG88" s="348"/>
      <c r="BH88" s="348"/>
      <c r="BI88" s="348"/>
      <c r="BJ88" s="348"/>
      <c r="BK88" s="348"/>
      <c r="BL88" s="348"/>
      <c r="BM88" s="348"/>
      <c r="BN88" s="348"/>
      <c r="BO88" s="348"/>
      <c r="BP88" s="348"/>
      <c r="BQ88" s="348"/>
      <c r="BR88" s="348"/>
      <c r="BS88" s="348"/>
      <c r="BT88" s="348"/>
      <c r="BU88" s="348"/>
      <c r="BV88" s="348"/>
      <c r="BW88" s="348"/>
      <c r="BX88" s="348"/>
      <c r="BY88" s="348"/>
      <c r="BZ88" s="348"/>
      <c r="CA88" s="348"/>
      <c r="CB88" s="348"/>
      <c r="CC88" s="348"/>
      <c r="CD88" s="348"/>
      <c r="CE88" s="348"/>
      <c r="CF88" s="348"/>
      <c r="CG88" s="348"/>
      <c r="CH88" s="348"/>
      <c r="CI88" s="348"/>
      <c r="CJ88" s="348"/>
      <c r="CK88" s="348"/>
      <c r="CL88" s="348"/>
      <c r="CM88" s="348"/>
      <c r="CN88" s="348"/>
      <c r="CO88" s="348"/>
      <c r="CP88" s="348"/>
      <c r="CQ88" s="348"/>
      <c r="CR88" s="348"/>
      <c r="CS88" s="348"/>
    </row>
    <row r="89" spans="1:97" ht="15" outlineLevel="1">
      <c r="A89" s="316"/>
      <c r="B89" s="317"/>
      <c r="C89" s="319" t="s">
        <v>3107</v>
      </c>
      <c r="D89" s="320"/>
      <c r="E89" s="321">
        <v>77</v>
      </c>
      <c r="F89" s="318"/>
      <c r="G89" s="318"/>
      <c r="H89" s="318"/>
      <c r="I89" s="318"/>
      <c r="J89" s="318"/>
      <c r="K89" s="318"/>
      <c r="L89" s="348"/>
      <c r="M89" s="348"/>
      <c r="N89" s="348"/>
      <c r="O89" s="348"/>
      <c r="P89" s="348"/>
      <c r="Q89" s="348"/>
      <c r="R89" s="348"/>
      <c r="S89" s="348"/>
      <c r="T89" s="348"/>
      <c r="U89" s="348"/>
      <c r="V89" s="348"/>
      <c r="W89" s="348"/>
      <c r="X89" s="348"/>
      <c r="Y89" s="348"/>
      <c r="Z89" s="348"/>
      <c r="AA89" s="348"/>
      <c r="AB89" s="348"/>
      <c r="AC89" s="348"/>
      <c r="AD89" s="348"/>
      <c r="AE89" s="348"/>
      <c r="AF89" s="348"/>
      <c r="AG89" s="348"/>
      <c r="AH89" s="348"/>
      <c r="AI89" s="348"/>
      <c r="AJ89" s="348"/>
      <c r="AK89" s="348"/>
      <c r="AL89" s="348"/>
      <c r="AM89" s="348"/>
      <c r="AN89" s="348"/>
      <c r="AO89" s="348"/>
      <c r="AP89" s="348"/>
      <c r="AQ89" s="348"/>
      <c r="AR89" s="348"/>
      <c r="AS89" s="348"/>
      <c r="AT89" s="348"/>
      <c r="AU89" s="348"/>
      <c r="AV89" s="348"/>
      <c r="AW89" s="348"/>
      <c r="AX89" s="348"/>
      <c r="AY89" s="348"/>
      <c r="AZ89" s="348"/>
      <c r="BA89" s="348"/>
      <c r="BB89" s="348"/>
      <c r="BC89" s="348"/>
      <c r="BD89" s="348"/>
      <c r="BE89" s="348"/>
      <c r="BF89" s="348"/>
      <c r="BG89" s="348"/>
      <c r="BH89" s="348"/>
      <c r="BI89" s="348"/>
      <c r="BJ89" s="348"/>
      <c r="BK89" s="348"/>
      <c r="BL89" s="348"/>
      <c r="BM89" s="348"/>
      <c r="BN89" s="348"/>
      <c r="BO89" s="348"/>
      <c r="BP89" s="348"/>
      <c r="BQ89" s="348"/>
      <c r="BR89" s="348"/>
      <c r="BS89" s="348"/>
      <c r="BT89" s="348"/>
      <c r="BU89" s="348"/>
      <c r="BV89" s="348"/>
      <c r="BW89" s="348"/>
      <c r="BX89" s="348"/>
      <c r="BY89" s="348"/>
      <c r="BZ89" s="348"/>
      <c r="CA89" s="348"/>
      <c r="CB89" s="348"/>
      <c r="CC89" s="348"/>
      <c r="CD89" s="348"/>
      <c r="CE89" s="348"/>
      <c r="CF89" s="348"/>
      <c r="CG89" s="348"/>
      <c r="CH89" s="348"/>
      <c r="CI89" s="348"/>
      <c r="CJ89" s="348"/>
      <c r="CK89" s="348"/>
      <c r="CL89" s="348"/>
      <c r="CM89" s="348"/>
      <c r="CN89" s="348"/>
      <c r="CO89" s="348"/>
      <c r="CP89" s="348"/>
      <c r="CQ89" s="348"/>
      <c r="CR89" s="348"/>
      <c r="CS89" s="348"/>
    </row>
    <row r="90" spans="1:97" ht="22.5" outlineLevel="1">
      <c r="A90" s="309">
        <v>36</v>
      </c>
      <c r="B90" s="310" t="s">
        <v>3108</v>
      </c>
      <c r="C90" s="311" t="s">
        <v>3109</v>
      </c>
      <c r="D90" s="312" t="s">
        <v>694</v>
      </c>
      <c r="E90" s="313">
        <v>16</v>
      </c>
      <c r="F90" s="314">
        <v>0</v>
      </c>
      <c r="G90" s="315">
        <f>ROUND(E90*F90,2)</f>
        <v>0</v>
      </c>
      <c r="H90" s="315">
        <v>0.01608</v>
      </c>
      <c r="I90" s="315">
        <f>ROUND(E90*H90,2)</f>
        <v>0.26</v>
      </c>
      <c r="J90" s="315">
        <v>0</v>
      </c>
      <c r="K90" s="315">
        <f>ROUND(E90*J90,2)</f>
        <v>0</v>
      </c>
      <c r="L90" s="348"/>
      <c r="M90" s="348"/>
      <c r="N90" s="348"/>
      <c r="O90" s="348"/>
      <c r="P90" s="348"/>
      <c r="Q90" s="348"/>
      <c r="R90" s="348"/>
      <c r="S90" s="348"/>
      <c r="T90" s="348"/>
      <c r="U90" s="348"/>
      <c r="V90" s="348"/>
      <c r="W90" s="348"/>
      <c r="X90" s="348"/>
      <c r="Y90" s="348"/>
      <c r="Z90" s="348"/>
      <c r="AA90" s="348"/>
      <c r="AB90" s="348"/>
      <c r="AC90" s="348"/>
      <c r="AD90" s="348"/>
      <c r="AE90" s="348"/>
      <c r="AF90" s="348"/>
      <c r="AG90" s="348"/>
      <c r="AH90" s="348"/>
      <c r="AI90" s="348"/>
      <c r="AJ90" s="348"/>
      <c r="AK90" s="348"/>
      <c r="AL90" s="348"/>
      <c r="AM90" s="348"/>
      <c r="AN90" s="348"/>
      <c r="AO90" s="348"/>
      <c r="AP90" s="348"/>
      <c r="AQ90" s="348"/>
      <c r="AR90" s="348"/>
      <c r="AS90" s="348"/>
      <c r="AT90" s="348"/>
      <c r="AU90" s="348"/>
      <c r="AV90" s="348"/>
      <c r="AW90" s="348"/>
      <c r="AX90" s="348"/>
      <c r="AY90" s="348"/>
      <c r="AZ90" s="348"/>
      <c r="BA90" s="348"/>
      <c r="BB90" s="348"/>
      <c r="BC90" s="348"/>
      <c r="BD90" s="348"/>
      <c r="BE90" s="348"/>
      <c r="BF90" s="348"/>
      <c r="BG90" s="348"/>
      <c r="BH90" s="348"/>
      <c r="BI90" s="348"/>
      <c r="BJ90" s="348"/>
      <c r="BK90" s="348"/>
      <c r="BL90" s="348"/>
      <c r="BM90" s="348"/>
      <c r="BN90" s="348"/>
      <c r="BO90" s="348"/>
      <c r="BP90" s="348"/>
      <c r="BQ90" s="348"/>
      <c r="BR90" s="348"/>
      <c r="BS90" s="348"/>
      <c r="BT90" s="348"/>
      <c r="BU90" s="348"/>
      <c r="BV90" s="348"/>
      <c r="BW90" s="348"/>
      <c r="BX90" s="348"/>
      <c r="BY90" s="348"/>
      <c r="BZ90" s="348"/>
      <c r="CA90" s="348"/>
      <c r="CB90" s="348"/>
      <c r="CC90" s="348"/>
      <c r="CD90" s="348"/>
      <c r="CE90" s="348"/>
      <c r="CF90" s="348"/>
      <c r="CG90" s="348"/>
      <c r="CH90" s="348"/>
      <c r="CI90" s="348"/>
      <c r="CJ90" s="348"/>
      <c r="CK90" s="348"/>
      <c r="CL90" s="348"/>
      <c r="CM90" s="348"/>
      <c r="CN90" s="348"/>
      <c r="CO90" s="348"/>
      <c r="CP90" s="348"/>
      <c r="CQ90" s="348"/>
      <c r="CR90" s="348"/>
      <c r="CS90" s="348"/>
    </row>
    <row r="91" spans="1:97" ht="12.75" customHeight="1" outlineLevel="1">
      <c r="A91" s="316"/>
      <c r="B91" s="317"/>
      <c r="C91" s="871" t="s">
        <v>3106</v>
      </c>
      <c r="D91" s="871"/>
      <c r="E91" s="871"/>
      <c r="F91" s="871"/>
      <c r="G91" s="871"/>
      <c r="H91" s="318"/>
      <c r="I91" s="318"/>
      <c r="J91" s="318"/>
      <c r="K91" s="318"/>
      <c r="L91" s="348"/>
      <c r="M91" s="348"/>
      <c r="N91" s="348"/>
      <c r="O91" s="348"/>
      <c r="P91" s="348"/>
      <c r="Q91" s="348"/>
      <c r="R91" s="348"/>
      <c r="S91" s="348"/>
      <c r="T91" s="348"/>
      <c r="U91" s="348"/>
      <c r="V91" s="348"/>
      <c r="W91" s="348"/>
      <c r="X91" s="348"/>
      <c r="Y91" s="348"/>
      <c r="Z91" s="348"/>
      <c r="AA91" s="348"/>
      <c r="AB91" s="348"/>
      <c r="AC91" s="348"/>
      <c r="AD91" s="348"/>
      <c r="AE91" s="348"/>
      <c r="AF91" s="348"/>
      <c r="AG91" s="348"/>
      <c r="AH91" s="348"/>
      <c r="AI91" s="348"/>
      <c r="AJ91" s="348"/>
      <c r="AK91" s="348"/>
      <c r="AL91" s="348"/>
      <c r="AM91" s="348"/>
      <c r="AN91" s="348"/>
      <c r="AO91" s="348"/>
      <c r="AP91" s="348"/>
      <c r="AQ91" s="348"/>
      <c r="AR91" s="348"/>
      <c r="AS91" s="348"/>
      <c r="AT91" s="348"/>
      <c r="AU91" s="348"/>
      <c r="AV91" s="348"/>
      <c r="AW91" s="348"/>
      <c r="AX91" s="348"/>
      <c r="AY91" s="348"/>
      <c r="AZ91" s="348"/>
      <c r="BA91" s="348"/>
      <c r="BB91" s="348"/>
      <c r="BC91" s="348"/>
      <c r="BD91" s="348"/>
      <c r="BE91" s="348"/>
      <c r="BF91" s="348"/>
      <c r="BG91" s="348"/>
      <c r="BH91" s="348"/>
      <c r="BI91" s="348"/>
      <c r="BJ91" s="348"/>
      <c r="BK91" s="348"/>
      <c r="BL91" s="348"/>
      <c r="BM91" s="348"/>
      <c r="BN91" s="348"/>
      <c r="BO91" s="348"/>
      <c r="BP91" s="348"/>
      <c r="BQ91" s="348"/>
      <c r="BR91" s="348"/>
      <c r="BS91" s="348"/>
      <c r="BT91" s="348"/>
      <c r="BU91" s="348"/>
      <c r="BV91" s="348"/>
      <c r="BW91" s="348"/>
      <c r="BX91" s="348"/>
      <c r="BY91" s="348"/>
      <c r="BZ91" s="348"/>
      <c r="CA91" s="348"/>
      <c r="CB91" s="348"/>
      <c r="CC91" s="348"/>
      <c r="CD91" s="348"/>
      <c r="CE91" s="348"/>
      <c r="CF91" s="348"/>
      <c r="CG91" s="348"/>
      <c r="CH91" s="348"/>
      <c r="CI91" s="348"/>
      <c r="CJ91" s="348"/>
      <c r="CK91" s="348"/>
      <c r="CL91" s="348"/>
      <c r="CM91" s="348"/>
      <c r="CN91" s="348"/>
      <c r="CO91" s="348"/>
      <c r="CP91" s="348"/>
      <c r="CQ91" s="348"/>
      <c r="CR91" s="348"/>
      <c r="CS91" s="348"/>
    </row>
    <row r="92" spans="1:97" ht="22.5" outlineLevel="1">
      <c r="A92" s="309">
        <v>37</v>
      </c>
      <c r="B92" s="310" t="s">
        <v>3110</v>
      </c>
      <c r="C92" s="311" t="s">
        <v>3111</v>
      </c>
      <c r="D92" s="312" t="s">
        <v>694</v>
      </c>
      <c r="E92" s="313">
        <v>172</v>
      </c>
      <c r="F92" s="314">
        <v>0</v>
      </c>
      <c r="G92" s="315">
        <f>ROUND(E92*F92,2)</f>
        <v>0</v>
      </c>
      <c r="H92" s="315">
        <v>0.00401</v>
      </c>
      <c r="I92" s="315">
        <f>ROUND(E92*H92,2)</f>
        <v>0.69</v>
      </c>
      <c r="J92" s="315">
        <v>0</v>
      </c>
      <c r="K92" s="315">
        <f>ROUND(E92*J92,2)</f>
        <v>0</v>
      </c>
      <c r="L92" s="348"/>
      <c r="M92" s="348"/>
      <c r="N92" s="348"/>
      <c r="O92" s="348"/>
      <c r="P92" s="348"/>
      <c r="Q92" s="348"/>
      <c r="R92" s="348"/>
      <c r="S92" s="348"/>
      <c r="T92" s="348"/>
      <c r="U92" s="348"/>
      <c r="V92" s="348"/>
      <c r="W92" s="348"/>
      <c r="X92" s="348"/>
      <c r="Y92" s="348"/>
      <c r="Z92" s="348"/>
      <c r="AA92" s="348"/>
      <c r="AB92" s="348"/>
      <c r="AC92" s="348"/>
      <c r="AD92" s="348"/>
      <c r="AE92" s="348"/>
      <c r="AF92" s="348"/>
      <c r="AG92" s="348"/>
      <c r="AH92" s="348"/>
      <c r="AI92" s="348"/>
      <c r="AJ92" s="348"/>
      <c r="AK92" s="348"/>
      <c r="AL92" s="348"/>
      <c r="AM92" s="348"/>
      <c r="AN92" s="348"/>
      <c r="AO92" s="348"/>
      <c r="AP92" s="348"/>
      <c r="AQ92" s="348"/>
      <c r="AR92" s="348"/>
      <c r="AS92" s="348"/>
      <c r="AT92" s="348"/>
      <c r="AU92" s="348"/>
      <c r="AV92" s="348"/>
      <c r="AW92" s="348"/>
      <c r="AX92" s="348"/>
      <c r="AY92" s="348"/>
      <c r="AZ92" s="348"/>
      <c r="BA92" s="348"/>
      <c r="BB92" s="348"/>
      <c r="BC92" s="348"/>
      <c r="BD92" s="348"/>
      <c r="BE92" s="348"/>
      <c r="BF92" s="348"/>
      <c r="BG92" s="348"/>
      <c r="BH92" s="348"/>
      <c r="BI92" s="348"/>
      <c r="BJ92" s="348"/>
      <c r="BK92" s="348"/>
      <c r="BL92" s="348"/>
      <c r="BM92" s="348"/>
      <c r="BN92" s="348"/>
      <c r="BO92" s="348"/>
      <c r="BP92" s="348"/>
      <c r="BQ92" s="348"/>
      <c r="BR92" s="348"/>
      <c r="BS92" s="348"/>
      <c r="BT92" s="348"/>
      <c r="BU92" s="348"/>
      <c r="BV92" s="348"/>
      <c r="BW92" s="348"/>
      <c r="BX92" s="348"/>
      <c r="BY92" s="348"/>
      <c r="BZ92" s="348"/>
      <c r="CA92" s="348"/>
      <c r="CB92" s="348"/>
      <c r="CC92" s="348"/>
      <c r="CD92" s="348"/>
      <c r="CE92" s="348"/>
      <c r="CF92" s="348"/>
      <c r="CG92" s="348"/>
      <c r="CH92" s="348"/>
      <c r="CI92" s="348"/>
      <c r="CJ92" s="348"/>
      <c r="CK92" s="348"/>
      <c r="CL92" s="348"/>
      <c r="CM92" s="348"/>
      <c r="CN92" s="348"/>
      <c r="CO92" s="348"/>
      <c r="CP92" s="348"/>
      <c r="CQ92" s="348"/>
      <c r="CR92" s="348"/>
      <c r="CS92" s="348"/>
    </row>
    <row r="93" spans="1:97" ht="12.75" customHeight="1" outlineLevel="1">
      <c r="A93" s="316"/>
      <c r="B93" s="317"/>
      <c r="C93" s="917" t="s">
        <v>3112</v>
      </c>
      <c r="D93" s="917"/>
      <c r="E93" s="917"/>
      <c r="F93" s="917"/>
      <c r="G93" s="917"/>
      <c r="H93" s="318"/>
      <c r="I93" s="318"/>
      <c r="J93" s="318"/>
      <c r="K93" s="318"/>
      <c r="L93" s="348"/>
      <c r="M93" s="348"/>
      <c r="N93" s="348"/>
      <c r="O93" s="348"/>
      <c r="P93" s="348"/>
      <c r="Q93" s="348"/>
      <c r="R93" s="348"/>
      <c r="S93" s="348"/>
      <c r="T93" s="348"/>
      <c r="U93" s="348"/>
      <c r="V93" s="348"/>
      <c r="W93" s="348"/>
      <c r="X93" s="348"/>
      <c r="Y93" s="348"/>
      <c r="Z93" s="348"/>
      <c r="AA93" s="348"/>
      <c r="AB93" s="348"/>
      <c r="AC93" s="348"/>
      <c r="AD93" s="348"/>
      <c r="AE93" s="348"/>
      <c r="AF93" s="348"/>
      <c r="AG93" s="348"/>
      <c r="AH93" s="348"/>
      <c r="AI93" s="348"/>
      <c r="AJ93" s="348"/>
      <c r="AK93" s="348"/>
      <c r="AL93" s="348"/>
      <c r="AM93" s="348"/>
      <c r="AN93" s="348"/>
      <c r="AO93" s="348"/>
      <c r="AP93" s="348"/>
      <c r="AQ93" s="348"/>
      <c r="AR93" s="348"/>
      <c r="AS93" s="348"/>
      <c r="AT93" s="348"/>
      <c r="AU93" s="348"/>
      <c r="AV93" s="348"/>
      <c r="AW93" s="348"/>
      <c r="AX93" s="348"/>
      <c r="AY93" s="348"/>
      <c r="AZ93" s="348"/>
      <c r="BA93" s="348"/>
      <c r="BB93" s="348"/>
      <c r="BC93" s="348"/>
      <c r="BD93" s="348"/>
      <c r="BE93" s="348"/>
      <c r="BF93" s="348"/>
      <c r="BG93" s="348"/>
      <c r="BH93" s="348"/>
      <c r="BI93" s="348"/>
      <c r="BJ93" s="348"/>
      <c r="BK93" s="348"/>
      <c r="BL93" s="348"/>
      <c r="BM93" s="348"/>
      <c r="BN93" s="348"/>
      <c r="BO93" s="348"/>
      <c r="BP93" s="348"/>
      <c r="BQ93" s="348"/>
      <c r="BR93" s="348"/>
      <c r="BS93" s="348"/>
      <c r="BT93" s="348"/>
      <c r="BU93" s="348"/>
      <c r="BV93" s="348"/>
      <c r="BW93" s="348"/>
      <c r="BX93" s="348"/>
      <c r="BY93" s="348"/>
      <c r="BZ93" s="348"/>
      <c r="CA93" s="348"/>
      <c r="CB93" s="348"/>
      <c r="CC93" s="348"/>
      <c r="CD93" s="348"/>
      <c r="CE93" s="348"/>
      <c r="CF93" s="348"/>
      <c r="CG93" s="348"/>
      <c r="CH93" s="348"/>
      <c r="CI93" s="348"/>
      <c r="CJ93" s="348"/>
      <c r="CK93" s="348"/>
      <c r="CL93" s="348"/>
      <c r="CM93" s="348"/>
      <c r="CN93" s="348"/>
      <c r="CO93" s="348"/>
      <c r="CP93" s="348"/>
      <c r="CQ93" s="348"/>
      <c r="CR93" s="348"/>
      <c r="CS93" s="348"/>
    </row>
    <row r="94" spans="1:97" ht="12.75" customHeight="1" outlineLevel="1">
      <c r="A94" s="316"/>
      <c r="B94" s="317"/>
      <c r="C94" s="918" t="s">
        <v>3106</v>
      </c>
      <c r="D94" s="918"/>
      <c r="E94" s="918"/>
      <c r="F94" s="918"/>
      <c r="G94" s="918"/>
      <c r="H94" s="318"/>
      <c r="I94" s="318"/>
      <c r="J94" s="318"/>
      <c r="K94" s="318"/>
      <c r="L94" s="348"/>
      <c r="M94" s="348"/>
      <c r="N94" s="348"/>
      <c r="O94" s="348"/>
      <c r="P94" s="348"/>
      <c r="Q94" s="348"/>
      <c r="R94" s="348"/>
      <c r="S94" s="348"/>
      <c r="T94" s="348"/>
      <c r="U94" s="348"/>
      <c r="V94" s="348"/>
      <c r="W94" s="348"/>
      <c r="X94" s="348"/>
      <c r="Y94" s="348"/>
      <c r="Z94" s="348"/>
      <c r="AA94" s="348"/>
      <c r="AB94" s="348"/>
      <c r="AC94" s="348"/>
      <c r="AD94" s="348"/>
      <c r="AE94" s="348"/>
      <c r="AF94" s="348"/>
      <c r="AG94" s="348"/>
      <c r="AH94" s="348"/>
      <c r="AI94" s="348"/>
      <c r="AJ94" s="348"/>
      <c r="AK94" s="348"/>
      <c r="AL94" s="348"/>
      <c r="AM94" s="348"/>
      <c r="AN94" s="348"/>
      <c r="AO94" s="348"/>
      <c r="AP94" s="348"/>
      <c r="AQ94" s="348"/>
      <c r="AR94" s="348"/>
      <c r="AS94" s="348"/>
      <c r="AT94" s="348"/>
      <c r="AU94" s="348"/>
      <c r="AV94" s="348"/>
      <c r="AW94" s="348"/>
      <c r="AX94" s="348"/>
      <c r="AY94" s="348"/>
      <c r="AZ94" s="348"/>
      <c r="BA94" s="348"/>
      <c r="BB94" s="348"/>
      <c r="BC94" s="348"/>
      <c r="BD94" s="348"/>
      <c r="BE94" s="348"/>
      <c r="BF94" s="348"/>
      <c r="BG94" s="348"/>
      <c r="BH94" s="348"/>
      <c r="BI94" s="348"/>
      <c r="BJ94" s="348"/>
      <c r="BK94" s="348"/>
      <c r="BL94" s="348"/>
      <c r="BM94" s="348"/>
      <c r="BN94" s="348"/>
      <c r="BO94" s="348"/>
      <c r="BP94" s="348"/>
      <c r="BQ94" s="348"/>
      <c r="BR94" s="348"/>
      <c r="BS94" s="348"/>
      <c r="BT94" s="348"/>
      <c r="BU94" s="348"/>
      <c r="BV94" s="348"/>
      <c r="BW94" s="348"/>
      <c r="BX94" s="348"/>
      <c r="BY94" s="348"/>
      <c r="BZ94" s="348"/>
      <c r="CA94" s="348"/>
      <c r="CB94" s="348"/>
      <c r="CC94" s="348"/>
      <c r="CD94" s="348"/>
      <c r="CE94" s="348"/>
      <c r="CF94" s="348"/>
      <c r="CG94" s="348"/>
      <c r="CH94" s="348"/>
      <c r="CI94" s="348"/>
      <c r="CJ94" s="348"/>
      <c r="CK94" s="348"/>
      <c r="CL94" s="348"/>
      <c r="CM94" s="348"/>
      <c r="CN94" s="348"/>
      <c r="CO94" s="348"/>
      <c r="CP94" s="348"/>
      <c r="CQ94" s="348"/>
      <c r="CR94" s="348"/>
      <c r="CS94" s="348"/>
    </row>
    <row r="95" spans="1:97" ht="12.75" customHeight="1" outlineLevel="1">
      <c r="A95" s="316"/>
      <c r="B95" s="317"/>
      <c r="C95" s="918" t="s">
        <v>3113</v>
      </c>
      <c r="D95" s="918"/>
      <c r="E95" s="918"/>
      <c r="F95" s="918"/>
      <c r="G95" s="918"/>
      <c r="H95" s="318"/>
      <c r="I95" s="318"/>
      <c r="J95" s="318"/>
      <c r="K95" s="318"/>
      <c r="L95" s="348"/>
      <c r="M95" s="348"/>
      <c r="N95" s="348"/>
      <c r="O95" s="348"/>
      <c r="P95" s="348"/>
      <c r="Q95" s="348"/>
      <c r="R95" s="348"/>
      <c r="S95" s="348"/>
      <c r="T95" s="348"/>
      <c r="U95" s="348"/>
      <c r="V95" s="348"/>
      <c r="W95" s="348"/>
      <c r="X95" s="348"/>
      <c r="Y95" s="348"/>
      <c r="Z95" s="348"/>
      <c r="AA95" s="348"/>
      <c r="AB95" s="348"/>
      <c r="AC95" s="348"/>
      <c r="AD95" s="348"/>
      <c r="AE95" s="348"/>
      <c r="AF95" s="348"/>
      <c r="AG95" s="348"/>
      <c r="AH95" s="348"/>
      <c r="AI95" s="348"/>
      <c r="AJ95" s="348"/>
      <c r="AK95" s="348"/>
      <c r="AL95" s="348"/>
      <c r="AM95" s="348"/>
      <c r="AN95" s="348"/>
      <c r="AO95" s="348"/>
      <c r="AP95" s="348"/>
      <c r="AQ95" s="348"/>
      <c r="AR95" s="348"/>
      <c r="AS95" s="348"/>
      <c r="AT95" s="348"/>
      <c r="AU95" s="348"/>
      <c r="AV95" s="348"/>
      <c r="AW95" s="348"/>
      <c r="AX95" s="348"/>
      <c r="AY95" s="348"/>
      <c r="AZ95" s="348"/>
      <c r="BA95" s="348"/>
      <c r="BB95" s="348"/>
      <c r="BC95" s="348"/>
      <c r="BD95" s="348"/>
      <c r="BE95" s="348"/>
      <c r="BF95" s="348"/>
      <c r="BG95" s="348"/>
      <c r="BH95" s="348"/>
      <c r="BI95" s="348"/>
      <c r="BJ95" s="348"/>
      <c r="BK95" s="348"/>
      <c r="BL95" s="348"/>
      <c r="BM95" s="348"/>
      <c r="BN95" s="348"/>
      <c r="BO95" s="348"/>
      <c r="BP95" s="348"/>
      <c r="BQ95" s="348"/>
      <c r="BR95" s="348"/>
      <c r="BS95" s="348"/>
      <c r="BT95" s="348"/>
      <c r="BU95" s="348"/>
      <c r="BV95" s="348"/>
      <c r="BW95" s="348"/>
      <c r="BX95" s="348"/>
      <c r="BY95" s="348"/>
      <c r="BZ95" s="348"/>
      <c r="CA95" s="348"/>
      <c r="CB95" s="348"/>
      <c r="CC95" s="348"/>
      <c r="CD95" s="348"/>
      <c r="CE95" s="348"/>
      <c r="CF95" s="348"/>
      <c r="CG95" s="348"/>
      <c r="CH95" s="348"/>
      <c r="CI95" s="348"/>
      <c r="CJ95" s="348"/>
      <c r="CK95" s="348"/>
      <c r="CL95" s="348"/>
      <c r="CM95" s="348"/>
      <c r="CN95" s="348"/>
      <c r="CO95" s="348"/>
      <c r="CP95" s="348"/>
      <c r="CQ95" s="348"/>
      <c r="CR95" s="348"/>
      <c r="CS95" s="348"/>
    </row>
    <row r="96" spans="1:97" ht="15" outlineLevel="1">
      <c r="A96" s="316"/>
      <c r="B96" s="317"/>
      <c r="C96" s="319" t="s">
        <v>3114</v>
      </c>
      <c r="D96" s="320"/>
      <c r="E96" s="321">
        <v>66</v>
      </c>
      <c r="F96" s="318"/>
      <c r="G96" s="318"/>
      <c r="H96" s="318"/>
      <c r="I96" s="318"/>
      <c r="J96" s="318"/>
      <c r="K96" s="318"/>
      <c r="L96" s="348"/>
      <c r="M96" s="348"/>
      <c r="N96" s="348"/>
      <c r="O96" s="348"/>
      <c r="P96" s="348"/>
      <c r="Q96" s="348"/>
      <c r="R96" s="348"/>
      <c r="S96" s="348"/>
      <c r="T96" s="348"/>
      <c r="U96" s="348"/>
      <c r="V96" s="348"/>
      <c r="W96" s="348"/>
      <c r="X96" s="348"/>
      <c r="Y96" s="348"/>
      <c r="Z96" s="348"/>
      <c r="AA96" s="348"/>
      <c r="AB96" s="348"/>
      <c r="AC96" s="348"/>
      <c r="AD96" s="348"/>
      <c r="AE96" s="348"/>
      <c r="AF96" s="348"/>
      <c r="AG96" s="348"/>
      <c r="AH96" s="348"/>
      <c r="AI96" s="348"/>
      <c r="AJ96" s="348"/>
      <c r="AK96" s="348"/>
      <c r="AL96" s="348"/>
      <c r="AM96" s="348"/>
      <c r="AN96" s="348"/>
      <c r="AO96" s="348"/>
      <c r="AP96" s="348"/>
      <c r="AQ96" s="348"/>
      <c r="AR96" s="348"/>
      <c r="AS96" s="348"/>
      <c r="AT96" s="348"/>
      <c r="AU96" s="348"/>
      <c r="AV96" s="348"/>
      <c r="AW96" s="348"/>
      <c r="AX96" s="348"/>
      <c r="AY96" s="348"/>
      <c r="AZ96" s="348"/>
      <c r="BA96" s="348"/>
      <c r="BB96" s="348"/>
      <c r="BC96" s="348"/>
      <c r="BD96" s="348"/>
      <c r="BE96" s="348"/>
      <c r="BF96" s="348"/>
      <c r="BG96" s="348"/>
      <c r="BH96" s="348"/>
      <c r="BI96" s="348"/>
      <c r="BJ96" s="348"/>
      <c r="BK96" s="348"/>
      <c r="BL96" s="348"/>
      <c r="BM96" s="348"/>
      <c r="BN96" s="348"/>
      <c r="BO96" s="348"/>
      <c r="BP96" s="348"/>
      <c r="BQ96" s="348"/>
      <c r="BR96" s="348"/>
      <c r="BS96" s="348"/>
      <c r="BT96" s="348"/>
      <c r="BU96" s="348"/>
      <c r="BV96" s="348"/>
      <c r="BW96" s="348"/>
      <c r="BX96" s="348"/>
      <c r="BY96" s="348"/>
      <c r="BZ96" s="348"/>
      <c r="CA96" s="348"/>
      <c r="CB96" s="348"/>
      <c r="CC96" s="348"/>
      <c r="CD96" s="348"/>
      <c r="CE96" s="348"/>
      <c r="CF96" s="348"/>
      <c r="CG96" s="348"/>
      <c r="CH96" s="348"/>
      <c r="CI96" s="348"/>
      <c r="CJ96" s="348"/>
      <c r="CK96" s="348"/>
      <c r="CL96" s="348"/>
      <c r="CM96" s="348"/>
      <c r="CN96" s="348"/>
      <c r="CO96" s="348"/>
      <c r="CP96" s="348"/>
      <c r="CQ96" s="348"/>
      <c r="CR96" s="348"/>
      <c r="CS96" s="348"/>
    </row>
    <row r="97" spans="1:97" ht="15" outlineLevel="1">
      <c r="A97" s="316"/>
      <c r="B97" s="317"/>
      <c r="C97" s="319" t="s">
        <v>3115</v>
      </c>
      <c r="D97" s="320"/>
      <c r="E97" s="321">
        <v>56</v>
      </c>
      <c r="F97" s="318"/>
      <c r="G97" s="318"/>
      <c r="H97" s="318"/>
      <c r="I97" s="318"/>
      <c r="J97" s="318"/>
      <c r="K97" s="318"/>
      <c r="L97" s="348"/>
      <c r="M97" s="348"/>
      <c r="N97" s="348"/>
      <c r="O97" s="348"/>
      <c r="P97" s="348"/>
      <c r="Q97" s="348"/>
      <c r="R97" s="348"/>
      <c r="S97" s="348"/>
      <c r="T97" s="348"/>
      <c r="U97" s="348"/>
      <c r="V97" s="348"/>
      <c r="W97" s="348"/>
      <c r="X97" s="348"/>
      <c r="Y97" s="348"/>
      <c r="Z97" s="348"/>
      <c r="AA97" s="348"/>
      <c r="AB97" s="348"/>
      <c r="AC97" s="348"/>
      <c r="AD97" s="348"/>
      <c r="AE97" s="348"/>
      <c r="AF97" s="348"/>
      <c r="AG97" s="348"/>
      <c r="AH97" s="348"/>
      <c r="AI97" s="348"/>
      <c r="AJ97" s="348"/>
      <c r="AK97" s="348"/>
      <c r="AL97" s="348"/>
      <c r="AM97" s="348"/>
      <c r="AN97" s="348"/>
      <c r="AO97" s="348"/>
      <c r="AP97" s="348"/>
      <c r="AQ97" s="348"/>
      <c r="AR97" s="348"/>
      <c r="AS97" s="348"/>
      <c r="AT97" s="348"/>
      <c r="AU97" s="348"/>
      <c r="AV97" s="348"/>
      <c r="AW97" s="348"/>
      <c r="AX97" s="348"/>
      <c r="AY97" s="348"/>
      <c r="AZ97" s="348"/>
      <c r="BA97" s="348"/>
      <c r="BB97" s="348"/>
      <c r="BC97" s="348"/>
      <c r="BD97" s="348"/>
      <c r="BE97" s="348"/>
      <c r="BF97" s="348"/>
      <c r="BG97" s="348"/>
      <c r="BH97" s="348"/>
      <c r="BI97" s="348"/>
      <c r="BJ97" s="348"/>
      <c r="BK97" s="348"/>
      <c r="BL97" s="348"/>
      <c r="BM97" s="348"/>
      <c r="BN97" s="348"/>
      <c r="BO97" s="348"/>
      <c r="BP97" s="348"/>
      <c r="BQ97" s="348"/>
      <c r="BR97" s="348"/>
      <c r="BS97" s="348"/>
      <c r="BT97" s="348"/>
      <c r="BU97" s="348"/>
      <c r="BV97" s="348"/>
      <c r="BW97" s="348"/>
      <c r="BX97" s="348"/>
      <c r="BY97" s="348"/>
      <c r="BZ97" s="348"/>
      <c r="CA97" s="348"/>
      <c r="CB97" s="348"/>
      <c r="CC97" s="348"/>
      <c r="CD97" s="348"/>
      <c r="CE97" s="348"/>
      <c r="CF97" s="348"/>
      <c r="CG97" s="348"/>
      <c r="CH97" s="348"/>
      <c r="CI97" s="348"/>
      <c r="CJ97" s="348"/>
      <c r="CK97" s="348"/>
      <c r="CL97" s="348"/>
      <c r="CM97" s="348"/>
      <c r="CN97" s="348"/>
      <c r="CO97" s="348"/>
      <c r="CP97" s="348"/>
      <c r="CQ97" s="348"/>
      <c r="CR97" s="348"/>
      <c r="CS97" s="348"/>
    </row>
    <row r="98" spans="1:97" ht="15" outlineLevel="1">
      <c r="A98" s="316"/>
      <c r="B98" s="317"/>
      <c r="C98" s="319" t="s">
        <v>3116</v>
      </c>
      <c r="D98" s="320"/>
      <c r="E98" s="321">
        <v>50</v>
      </c>
      <c r="F98" s="318"/>
      <c r="G98" s="318"/>
      <c r="H98" s="318"/>
      <c r="I98" s="318"/>
      <c r="J98" s="318"/>
      <c r="K98" s="318"/>
      <c r="L98" s="348"/>
      <c r="M98" s="348"/>
      <c r="N98" s="348"/>
      <c r="O98" s="348"/>
      <c r="P98" s="348"/>
      <c r="Q98" s="348"/>
      <c r="R98" s="348"/>
      <c r="S98" s="348"/>
      <c r="T98" s="348"/>
      <c r="U98" s="348"/>
      <c r="V98" s="348"/>
      <c r="W98" s="348"/>
      <c r="X98" s="348"/>
      <c r="Y98" s="348"/>
      <c r="Z98" s="348"/>
      <c r="AA98" s="348"/>
      <c r="AB98" s="348"/>
      <c r="AC98" s="348"/>
      <c r="AD98" s="348"/>
      <c r="AE98" s="348"/>
      <c r="AF98" s="348"/>
      <c r="AG98" s="348"/>
      <c r="AH98" s="348"/>
      <c r="AI98" s="348"/>
      <c r="AJ98" s="348"/>
      <c r="AK98" s="348"/>
      <c r="AL98" s="348"/>
      <c r="AM98" s="348"/>
      <c r="AN98" s="348"/>
      <c r="AO98" s="348"/>
      <c r="AP98" s="348"/>
      <c r="AQ98" s="348"/>
      <c r="AR98" s="348"/>
      <c r="AS98" s="348"/>
      <c r="AT98" s="348"/>
      <c r="AU98" s="348"/>
      <c r="AV98" s="348"/>
      <c r="AW98" s="348"/>
      <c r="AX98" s="348"/>
      <c r="AY98" s="348"/>
      <c r="AZ98" s="348"/>
      <c r="BA98" s="348"/>
      <c r="BB98" s="348"/>
      <c r="BC98" s="348"/>
      <c r="BD98" s="348"/>
      <c r="BE98" s="348"/>
      <c r="BF98" s="348"/>
      <c r="BG98" s="348"/>
      <c r="BH98" s="348"/>
      <c r="BI98" s="348"/>
      <c r="BJ98" s="348"/>
      <c r="BK98" s="348"/>
      <c r="BL98" s="348"/>
      <c r="BM98" s="348"/>
      <c r="BN98" s="348"/>
      <c r="BO98" s="348"/>
      <c r="BP98" s="348"/>
      <c r="BQ98" s="348"/>
      <c r="BR98" s="348"/>
      <c r="BS98" s="348"/>
      <c r="BT98" s="348"/>
      <c r="BU98" s="348"/>
      <c r="BV98" s="348"/>
      <c r="BW98" s="348"/>
      <c r="BX98" s="348"/>
      <c r="BY98" s="348"/>
      <c r="BZ98" s="348"/>
      <c r="CA98" s="348"/>
      <c r="CB98" s="348"/>
      <c r="CC98" s="348"/>
      <c r="CD98" s="348"/>
      <c r="CE98" s="348"/>
      <c r="CF98" s="348"/>
      <c r="CG98" s="348"/>
      <c r="CH98" s="348"/>
      <c r="CI98" s="348"/>
      <c r="CJ98" s="348"/>
      <c r="CK98" s="348"/>
      <c r="CL98" s="348"/>
      <c r="CM98" s="348"/>
      <c r="CN98" s="348"/>
      <c r="CO98" s="348"/>
      <c r="CP98" s="348"/>
      <c r="CQ98" s="348"/>
      <c r="CR98" s="348"/>
      <c r="CS98" s="348"/>
    </row>
    <row r="99" spans="1:97" ht="22.5" outlineLevel="1">
      <c r="A99" s="309">
        <v>38</v>
      </c>
      <c r="B99" s="310" t="s">
        <v>3117</v>
      </c>
      <c r="C99" s="311" t="s">
        <v>3118</v>
      </c>
      <c r="D99" s="312" t="s">
        <v>694</v>
      </c>
      <c r="E99" s="313">
        <v>141</v>
      </c>
      <c r="F99" s="314">
        <v>0</v>
      </c>
      <c r="G99" s="315">
        <f>ROUND(E99*F99,2)</f>
        <v>0</v>
      </c>
      <c r="H99" s="315">
        <v>0.00522</v>
      </c>
      <c r="I99" s="315">
        <f>ROUND(E99*H99,2)</f>
        <v>0.74</v>
      </c>
      <c r="J99" s="315">
        <v>0</v>
      </c>
      <c r="K99" s="315">
        <f>ROUND(E99*J99,2)</f>
        <v>0</v>
      </c>
      <c r="L99" s="348"/>
      <c r="M99" s="348"/>
      <c r="N99" s="348"/>
      <c r="O99" s="348"/>
      <c r="P99" s="348"/>
      <c r="Q99" s="348"/>
      <c r="R99" s="348"/>
      <c r="S99" s="348"/>
      <c r="T99" s="348"/>
      <c r="U99" s="348"/>
      <c r="V99" s="348"/>
      <c r="W99" s="348"/>
      <c r="X99" s="348"/>
      <c r="Y99" s="348"/>
      <c r="Z99" s="348"/>
      <c r="AA99" s="348"/>
      <c r="AB99" s="348"/>
      <c r="AC99" s="348"/>
      <c r="AD99" s="348"/>
      <c r="AE99" s="348"/>
      <c r="AF99" s="348"/>
      <c r="AG99" s="348"/>
      <c r="AH99" s="348"/>
      <c r="AI99" s="348"/>
      <c r="AJ99" s="348"/>
      <c r="AK99" s="348"/>
      <c r="AL99" s="348"/>
      <c r="AM99" s="348"/>
      <c r="AN99" s="348"/>
      <c r="AO99" s="348"/>
      <c r="AP99" s="348"/>
      <c r="AQ99" s="348"/>
      <c r="AR99" s="348"/>
      <c r="AS99" s="348"/>
      <c r="AT99" s="348"/>
      <c r="AU99" s="348"/>
      <c r="AV99" s="348"/>
      <c r="AW99" s="348"/>
      <c r="AX99" s="348"/>
      <c r="AY99" s="348"/>
      <c r="AZ99" s="348"/>
      <c r="BA99" s="348"/>
      <c r="BB99" s="348"/>
      <c r="BC99" s="348"/>
      <c r="BD99" s="348"/>
      <c r="BE99" s="348"/>
      <c r="BF99" s="348"/>
      <c r="BG99" s="348"/>
      <c r="BH99" s="348"/>
      <c r="BI99" s="348"/>
      <c r="BJ99" s="348"/>
      <c r="BK99" s="348"/>
      <c r="BL99" s="348"/>
      <c r="BM99" s="348"/>
      <c r="BN99" s="348"/>
      <c r="BO99" s="348"/>
      <c r="BP99" s="348"/>
      <c r="BQ99" s="348"/>
      <c r="BR99" s="348"/>
      <c r="BS99" s="348"/>
      <c r="BT99" s="348"/>
      <c r="BU99" s="348"/>
      <c r="BV99" s="348"/>
      <c r="BW99" s="348"/>
      <c r="BX99" s="348"/>
      <c r="BY99" s="348"/>
      <c r="BZ99" s="348"/>
      <c r="CA99" s="348"/>
      <c r="CB99" s="348"/>
      <c r="CC99" s="348"/>
      <c r="CD99" s="348"/>
      <c r="CE99" s="348"/>
      <c r="CF99" s="348"/>
      <c r="CG99" s="348"/>
      <c r="CH99" s="348"/>
      <c r="CI99" s="348"/>
      <c r="CJ99" s="348"/>
      <c r="CK99" s="348"/>
      <c r="CL99" s="348"/>
      <c r="CM99" s="348"/>
      <c r="CN99" s="348"/>
      <c r="CO99" s="348"/>
      <c r="CP99" s="348"/>
      <c r="CQ99" s="348"/>
      <c r="CR99" s="348"/>
      <c r="CS99" s="348"/>
    </row>
    <row r="100" spans="1:97" ht="12.75" customHeight="1" outlineLevel="1">
      <c r="A100" s="316"/>
      <c r="B100" s="317"/>
      <c r="C100" s="917" t="s">
        <v>3112</v>
      </c>
      <c r="D100" s="917"/>
      <c r="E100" s="917"/>
      <c r="F100" s="917"/>
      <c r="G100" s="917"/>
      <c r="H100" s="318"/>
      <c r="I100" s="318"/>
      <c r="J100" s="318"/>
      <c r="K100" s="318"/>
      <c r="L100" s="348"/>
      <c r="M100" s="348"/>
      <c r="N100" s="348"/>
      <c r="O100" s="348"/>
      <c r="P100" s="348"/>
      <c r="Q100" s="348"/>
      <c r="R100" s="348"/>
      <c r="S100" s="348"/>
      <c r="T100" s="348"/>
      <c r="U100" s="348"/>
      <c r="V100" s="348"/>
      <c r="W100" s="348"/>
      <c r="X100" s="348"/>
      <c r="Y100" s="348"/>
      <c r="Z100" s="348"/>
      <c r="AA100" s="348"/>
      <c r="AB100" s="348"/>
      <c r="AC100" s="348"/>
      <c r="AD100" s="348"/>
      <c r="AE100" s="348"/>
      <c r="AF100" s="348"/>
      <c r="AG100" s="348"/>
      <c r="AH100" s="348"/>
      <c r="AI100" s="348"/>
      <c r="AJ100" s="348"/>
      <c r="AK100" s="348"/>
      <c r="AL100" s="348"/>
      <c r="AM100" s="348"/>
      <c r="AN100" s="348"/>
      <c r="AO100" s="348"/>
      <c r="AP100" s="348"/>
      <c r="AQ100" s="348"/>
      <c r="AR100" s="348"/>
      <c r="AS100" s="348"/>
      <c r="AT100" s="348"/>
      <c r="AU100" s="348"/>
      <c r="AV100" s="348"/>
      <c r="AW100" s="348"/>
      <c r="AX100" s="348"/>
      <c r="AY100" s="348"/>
      <c r="AZ100" s="348"/>
      <c r="BA100" s="348"/>
      <c r="BB100" s="348"/>
      <c r="BC100" s="348"/>
      <c r="BD100" s="348"/>
      <c r="BE100" s="348"/>
      <c r="BF100" s="348"/>
      <c r="BG100" s="348"/>
      <c r="BH100" s="348"/>
      <c r="BI100" s="348"/>
      <c r="BJ100" s="348"/>
      <c r="BK100" s="348"/>
      <c r="BL100" s="348"/>
      <c r="BM100" s="348"/>
      <c r="BN100" s="348"/>
      <c r="BO100" s="348"/>
      <c r="BP100" s="348"/>
      <c r="BQ100" s="348"/>
      <c r="BR100" s="348"/>
      <c r="BS100" s="348"/>
      <c r="BT100" s="348"/>
      <c r="BU100" s="348"/>
      <c r="BV100" s="348"/>
      <c r="BW100" s="348"/>
      <c r="BX100" s="348"/>
      <c r="BY100" s="348"/>
      <c r="BZ100" s="348"/>
      <c r="CA100" s="348"/>
      <c r="CB100" s="348"/>
      <c r="CC100" s="348"/>
      <c r="CD100" s="348"/>
      <c r="CE100" s="348"/>
      <c r="CF100" s="348"/>
      <c r="CG100" s="348"/>
      <c r="CH100" s="348"/>
      <c r="CI100" s="348"/>
      <c r="CJ100" s="348"/>
      <c r="CK100" s="348"/>
      <c r="CL100" s="348"/>
      <c r="CM100" s="348"/>
      <c r="CN100" s="348"/>
      <c r="CO100" s="348"/>
      <c r="CP100" s="348"/>
      <c r="CQ100" s="348"/>
      <c r="CR100" s="348"/>
      <c r="CS100" s="348"/>
    </row>
    <row r="101" spans="1:97" ht="12.75" customHeight="1" outlineLevel="1">
      <c r="A101" s="316"/>
      <c r="B101" s="317"/>
      <c r="C101" s="918" t="s">
        <v>3106</v>
      </c>
      <c r="D101" s="918"/>
      <c r="E101" s="918"/>
      <c r="F101" s="918"/>
      <c r="G101" s="918"/>
      <c r="H101" s="318"/>
      <c r="I101" s="318"/>
      <c r="J101" s="318"/>
      <c r="K101" s="318"/>
      <c r="L101" s="348"/>
      <c r="M101" s="348"/>
      <c r="N101" s="348"/>
      <c r="O101" s="348"/>
      <c r="P101" s="348"/>
      <c r="Q101" s="348"/>
      <c r="R101" s="348"/>
      <c r="S101" s="348"/>
      <c r="T101" s="348"/>
      <c r="U101" s="348"/>
      <c r="V101" s="348"/>
      <c r="W101" s="348"/>
      <c r="X101" s="348"/>
      <c r="Y101" s="348"/>
      <c r="Z101" s="348"/>
      <c r="AA101" s="348"/>
      <c r="AB101" s="348"/>
      <c r="AC101" s="348"/>
      <c r="AD101" s="348"/>
      <c r="AE101" s="348"/>
      <c r="AF101" s="348"/>
      <c r="AG101" s="348"/>
      <c r="AH101" s="348"/>
      <c r="AI101" s="348"/>
      <c r="AJ101" s="348"/>
      <c r="AK101" s="348"/>
      <c r="AL101" s="348"/>
      <c r="AM101" s="348"/>
      <c r="AN101" s="348"/>
      <c r="AO101" s="348"/>
      <c r="AP101" s="348"/>
      <c r="AQ101" s="348"/>
      <c r="AR101" s="348"/>
      <c r="AS101" s="348"/>
      <c r="AT101" s="348"/>
      <c r="AU101" s="348"/>
      <c r="AV101" s="348"/>
      <c r="AW101" s="348"/>
      <c r="AX101" s="348"/>
      <c r="AY101" s="348"/>
      <c r="AZ101" s="348"/>
      <c r="BA101" s="348"/>
      <c r="BB101" s="348"/>
      <c r="BC101" s="348"/>
      <c r="BD101" s="348"/>
      <c r="BE101" s="348"/>
      <c r="BF101" s="348"/>
      <c r="BG101" s="348"/>
      <c r="BH101" s="348"/>
      <c r="BI101" s="348"/>
      <c r="BJ101" s="348"/>
      <c r="BK101" s="348"/>
      <c r="BL101" s="348"/>
      <c r="BM101" s="348"/>
      <c r="BN101" s="348"/>
      <c r="BO101" s="348"/>
      <c r="BP101" s="348"/>
      <c r="BQ101" s="348"/>
      <c r="BR101" s="348"/>
      <c r="BS101" s="348"/>
      <c r="BT101" s="348"/>
      <c r="BU101" s="348"/>
      <c r="BV101" s="348"/>
      <c r="BW101" s="348"/>
      <c r="BX101" s="348"/>
      <c r="BY101" s="348"/>
      <c r="BZ101" s="348"/>
      <c r="CA101" s="348"/>
      <c r="CB101" s="348"/>
      <c r="CC101" s="348"/>
      <c r="CD101" s="348"/>
      <c r="CE101" s="348"/>
      <c r="CF101" s="348"/>
      <c r="CG101" s="348"/>
      <c r="CH101" s="348"/>
      <c r="CI101" s="348"/>
      <c r="CJ101" s="348"/>
      <c r="CK101" s="348"/>
      <c r="CL101" s="348"/>
      <c r="CM101" s="348"/>
      <c r="CN101" s="348"/>
      <c r="CO101" s="348"/>
      <c r="CP101" s="348"/>
      <c r="CQ101" s="348"/>
      <c r="CR101" s="348"/>
      <c r="CS101" s="348"/>
    </row>
    <row r="102" spans="1:97" ht="12.75" customHeight="1" outlineLevel="1">
      <c r="A102" s="316"/>
      <c r="B102" s="317"/>
      <c r="C102" s="918" t="s">
        <v>3113</v>
      </c>
      <c r="D102" s="918"/>
      <c r="E102" s="918"/>
      <c r="F102" s="918"/>
      <c r="G102" s="918"/>
      <c r="H102" s="318"/>
      <c r="I102" s="318"/>
      <c r="J102" s="318"/>
      <c r="K102" s="318"/>
      <c r="L102" s="348"/>
      <c r="M102" s="348"/>
      <c r="N102" s="348"/>
      <c r="O102" s="348"/>
      <c r="P102" s="348"/>
      <c r="Q102" s="348"/>
      <c r="R102" s="348"/>
      <c r="S102" s="348"/>
      <c r="T102" s="348"/>
      <c r="U102" s="348"/>
      <c r="V102" s="348"/>
      <c r="W102" s="348"/>
      <c r="X102" s="348"/>
      <c r="Y102" s="348"/>
      <c r="Z102" s="348"/>
      <c r="AA102" s="348"/>
      <c r="AB102" s="348"/>
      <c r="AC102" s="348"/>
      <c r="AD102" s="348"/>
      <c r="AE102" s="348"/>
      <c r="AF102" s="348"/>
      <c r="AG102" s="348"/>
      <c r="AH102" s="348"/>
      <c r="AI102" s="348"/>
      <c r="AJ102" s="348"/>
      <c r="AK102" s="348"/>
      <c r="AL102" s="348"/>
      <c r="AM102" s="348"/>
      <c r="AN102" s="348"/>
      <c r="AO102" s="348"/>
      <c r="AP102" s="348"/>
      <c r="AQ102" s="348"/>
      <c r="AR102" s="348"/>
      <c r="AS102" s="348"/>
      <c r="AT102" s="348"/>
      <c r="AU102" s="348"/>
      <c r="AV102" s="348"/>
      <c r="AW102" s="348"/>
      <c r="AX102" s="348"/>
      <c r="AY102" s="348"/>
      <c r="AZ102" s="348"/>
      <c r="BA102" s="348"/>
      <c r="BB102" s="348"/>
      <c r="BC102" s="348"/>
      <c r="BD102" s="348"/>
      <c r="BE102" s="348"/>
      <c r="BF102" s="348"/>
      <c r="BG102" s="348"/>
      <c r="BH102" s="348"/>
      <c r="BI102" s="348"/>
      <c r="BJ102" s="348"/>
      <c r="BK102" s="348"/>
      <c r="BL102" s="348"/>
      <c r="BM102" s="348"/>
      <c r="BN102" s="348"/>
      <c r="BO102" s="348"/>
      <c r="BP102" s="348"/>
      <c r="BQ102" s="348"/>
      <c r="BR102" s="348"/>
      <c r="BS102" s="348"/>
      <c r="BT102" s="348"/>
      <c r="BU102" s="348"/>
      <c r="BV102" s="348"/>
      <c r="BW102" s="348"/>
      <c r="BX102" s="348"/>
      <c r="BY102" s="348"/>
      <c r="BZ102" s="348"/>
      <c r="CA102" s="348"/>
      <c r="CB102" s="348"/>
      <c r="CC102" s="348"/>
      <c r="CD102" s="348"/>
      <c r="CE102" s="348"/>
      <c r="CF102" s="348"/>
      <c r="CG102" s="348"/>
      <c r="CH102" s="348"/>
      <c r="CI102" s="348"/>
      <c r="CJ102" s="348"/>
      <c r="CK102" s="348"/>
      <c r="CL102" s="348"/>
      <c r="CM102" s="348"/>
      <c r="CN102" s="348"/>
      <c r="CO102" s="348"/>
      <c r="CP102" s="348"/>
      <c r="CQ102" s="348"/>
      <c r="CR102" s="348"/>
      <c r="CS102" s="348"/>
    </row>
    <row r="103" spans="1:97" ht="15" outlineLevel="1">
      <c r="A103" s="316"/>
      <c r="B103" s="317"/>
      <c r="C103" s="319" t="s">
        <v>3119</v>
      </c>
      <c r="D103" s="320"/>
      <c r="E103" s="321">
        <v>58</v>
      </c>
      <c r="F103" s="318"/>
      <c r="G103" s="318"/>
      <c r="H103" s="318"/>
      <c r="I103" s="318"/>
      <c r="J103" s="318"/>
      <c r="K103" s="318"/>
      <c r="L103" s="348"/>
      <c r="M103" s="348"/>
      <c r="N103" s="348"/>
      <c r="O103" s="348"/>
      <c r="P103" s="348"/>
      <c r="Q103" s="348"/>
      <c r="R103" s="348"/>
      <c r="S103" s="348"/>
      <c r="T103" s="348"/>
      <c r="U103" s="348"/>
      <c r="V103" s="348"/>
      <c r="W103" s="348"/>
      <c r="X103" s="348"/>
      <c r="Y103" s="348"/>
      <c r="Z103" s="348"/>
      <c r="AA103" s="348"/>
      <c r="AB103" s="348"/>
      <c r="AC103" s="348"/>
      <c r="AD103" s="348"/>
      <c r="AE103" s="348"/>
      <c r="AF103" s="348"/>
      <c r="AG103" s="348"/>
      <c r="AH103" s="348"/>
      <c r="AI103" s="348"/>
      <c r="AJ103" s="348"/>
      <c r="AK103" s="348"/>
      <c r="AL103" s="348"/>
      <c r="AM103" s="348"/>
      <c r="AN103" s="348"/>
      <c r="AO103" s="348"/>
      <c r="AP103" s="348"/>
      <c r="AQ103" s="348"/>
      <c r="AR103" s="348"/>
      <c r="AS103" s="348"/>
      <c r="AT103" s="348"/>
      <c r="AU103" s="348"/>
      <c r="AV103" s="348"/>
      <c r="AW103" s="348"/>
      <c r="AX103" s="348"/>
      <c r="AY103" s="348"/>
      <c r="AZ103" s="348"/>
      <c r="BA103" s="348"/>
      <c r="BB103" s="348"/>
      <c r="BC103" s="348"/>
      <c r="BD103" s="348"/>
      <c r="BE103" s="348"/>
      <c r="BF103" s="348"/>
      <c r="BG103" s="348"/>
      <c r="BH103" s="348"/>
      <c r="BI103" s="348"/>
      <c r="BJ103" s="348"/>
      <c r="BK103" s="348"/>
      <c r="BL103" s="348"/>
      <c r="BM103" s="348"/>
      <c r="BN103" s="348"/>
      <c r="BO103" s="348"/>
      <c r="BP103" s="348"/>
      <c r="BQ103" s="348"/>
      <c r="BR103" s="348"/>
      <c r="BS103" s="348"/>
      <c r="BT103" s="348"/>
      <c r="BU103" s="348"/>
      <c r="BV103" s="348"/>
      <c r="BW103" s="348"/>
      <c r="BX103" s="348"/>
      <c r="BY103" s="348"/>
      <c r="BZ103" s="348"/>
      <c r="CA103" s="348"/>
      <c r="CB103" s="348"/>
      <c r="CC103" s="348"/>
      <c r="CD103" s="348"/>
      <c r="CE103" s="348"/>
      <c r="CF103" s="348"/>
      <c r="CG103" s="348"/>
      <c r="CH103" s="348"/>
      <c r="CI103" s="348"/>
      <c r="CJ103" s="348"/>
      <c r="CK103" s="348"/>
      <c r="CL103" s="348"/>
      <c r="CM103" s="348"/>
      <c r="CN103" s="348"/>
      <c r="CO103" s="348"/>
      <c r="CP103" s="348"/>
      <c r="CQ103" s="348"/>
      <c r="CR103" s="348"/>
      <c r="CS103" s="348"/>
    </row>
    <row r="104" spans="1:97" ht="15" outlineLevel="1">
      <c r="A104" s="316"/>
      <c r="B104" s="317"/>
      <c r="C104" s="319" t="s">
        <v>3120</v>
      </c>
      <c r="D104" s="320"/>
      <c r="E104" s="321">
        <v>30</v>
      </c>
      <c r="F104" s="318"/>
      <c r="G104" s="318"/>
      <c r="H104" s="318"/>
      <c r="I104" s="318"/>
      <c r="J104" s="318"/>
      <c r="K104" s="318"/>
      <c r="L104" s="348"/>
      <c r="M104" s="348"/>
      <c r="N104" s="348"/>
      <c r="O104" s="348"/>
      <c r="P104" s="348"/>
      <c r="Q104" s="348"/>
      <c r="R104" s="348"/>
      <c r="S104" s="348"/>
      <c r="T104" s="348"/>
      <c r="U104" s="348"/>
      <c r="V104" s="348"/>
      <c r="W104" s="348"/>
      <c r="X104" s="348"/>
      <c r="Y104" s="348"/>
      <c r="Z104" s="348"/>
      <c r="AA104" s="348"/>
      <c r="AB104" s="348"/>
      <c r="AC104" s="348"/>
      <c r="AD104" s="348"/>
      <c r="AE104" s="348"/>
      <c r="AF104" s="348"/>
      <c r="AG104" s="348"/>
      <c r="AH104" s="348"/>
      <c r="AI104" s="348"/>
      <c r="AJ104" s="348"/>
      <c r="AK104" s="348"/>
      <c r="AL104" s="348"/>
      <c r="AM104" s="348"/>
      <c r="AN104" s="348"/>
      <c r="AO104" s="348"/>
      <c r="AP104" s="348"/>
      <c r="AQ104" s="348"/>
      <c r="AR104" s="348"/>
      <c r="AS104" s="348"/>
      <c r="AT104" s="348"/>
      <c r="AU104" s="348"/>
      <c r="AV104" s="348"/>
      <c r="AW104" s="348"/>
      <c r="AX104" s="348"/>
      <c r="AY104" s="348"/>
      <c r="AZ104" s="348"/>
      <c r="BA104" s="348"/>
      <c r="BB104" s="348"/>
      <c r="BC104" s="348"/>
      <c r="BD104" s="348"/>
      <c r="BE104" s="348"/>
      <c r="BF104" s="348"/>
      <c r="BG104" s="348"/>
      <c r="BH104" s="348"/>
      <c r="BI104" s="348"/>
      <c r="BJ104" s="348"/>
      <c r="BK104" s="348"/>
      <c r="BL104" s="348"/>
      <c r="BM104" s="348"/>
      <c r="BN104" s="348"/>
      <c r="BO104" s="348"/>
      <c r="BP104" s="348"/>
      <c r="BQ104" s="348"/>
      <c r="BR104" s="348"/>
      <c r="BS104" s="348"/>
      <c r="BT104" s="348"/>
      <c r="BU104" s="348"/>
      <c r="BV104" s="348"/>
      <c r="BW104" s="348"/>
      <c r="BX104" s="348"/>
      <c r="BY104" s="348"/>
      <c r="BZ104" s="348"/>
      <c r="CA104" s="348"/>
      <c r="CB104" s="348"/>
      <c r="CC104" s="348"/>
      <c r="CD104" s="348"/>
      <c r="CE104" s="348"/>
      <c r="CF104" s="348"/>
      <c r="CG104" s="348"/>
      <c r="CH104" s="348"/>
      <c r="CI104" s="348"/>
      <c r="CJ104" s="348"/>
      <c r="CK104" s="348"/>
      <c r="CL104" s="348"/>
      <c r="CM104" s="348"/>
      <c r="CN104" s="348"/>
      <c r="CO104" s="348"/>
      <c r="CP104" s="348"/>
      <c r="CQ104" s="348"/>
      <c r="CR104" s="348"/>
      <c r="CS104" s="348"/>
    </row>
    <row r="105" spans="1:97" ht="15" outlineLevel="1">
      <c r="A105" s="316"/>
      <c r="B105" s="317"/>
      <c r="C105" s="319" t="s">
        <v>3121</v>
      </c>
      <c r="D105" s="320"/>
      <c r="E105" s="321">
        <v>53</v>
      </c>
      <c r="F105" s="318"/>
      <c r="G105" s="318"/>
      <c r="H105" s="318"/>
      <c r="I105" s="318"/>
      <c r="J105" s="318"/>
      <c r="K105" s="318"/>
      <c r="L105" s="348"/>
      <c r="M105" s="348"/>
      <c r="N105" s="348"/>
      <c r="O105" s="348"/>
      <c r="P105" s="348"/>
      <c r="Q105" s="348"/>
      <c r="R105" s="348"/>
      <c r="S105" s="348"/>
      <c r="T105" s="348"/>
      <c r="U105" s="348"/>
      <c r="V105" s="348"/>
      <c r="W105" s="348"/>
      <c r="X105" s="348"/>
      <c r="Y105" s="348"/>
      <c r="Z105" s="348"/>
      <c r="AA105" s="348"/>
      <c r="AB105" s="348"/>
      <c r="AC105" s="348"/>
      <c r="AD105" s="348"/>
      <c r="AE105" s="348"/>
      <c r="AF105" s="348"/>
      <c r="AG105" s="348"/>
      <c r="AH105" s="348"/>
      <c r="AI105" s="348"/>
      <c r="AJ105" s="348"/>
      <c r="AK105" s="348"/>
      <c r="AL105" s="348"/>
      <c r="AM105" s="348"/>
      <c r="AN105" s="348"/>
      <c r="AO105" s="348"/>
      <c r="AP105" s="348"/>
      <c r="AQ105" s="348"/>
      <c r="AR105" s="348"/>
      <c r="AS105" s="348"/>
      <c r="AT105" s="348"/>
      <c r="AU105" s="348"/>
      <c r="AV105" s="348"/>
      <c r="AW105" s="348"/>
      <c r="AX105" s="348"/>
      <c r="AY105" s="348"/>
      <c r="AZ105" s="348"/>
      <c r="BA105" s="348"/>
      <c r="BB105" s="348"/>
      <c r="BC105" s="348"/>
      <c r="BD105" s="348"/>
      <c r="BE105" s="348"/>
      <c r="BF105" s="348"/>
      <c r="BG105" s="348"/>
      <c r="BH105" s="348"/>
      <c r="BI105" s="348"/>
      <c r="BJ105" s="348"/>
      <c r="BK105" s="348"/>
      <c r="BL105" s="348"/>
      <c r="BM105" s="348"/>
      <c r="BN105" s="348"/>
      <c r="BO105" s="348"/>
      <c r="BP105" s="348"/>
      <c r="BQ105" s="348"/>
      <c r="BR105" s="348"/>
      <c r="BS105" s="348"/>
      <c r="BT105" s="348"/>
      <c r="BU105" s="348"/>
      <c r="BV105" s="348"/>
      <c r="BW105" s="348"/>
      <c r="BX105" s="348"/>
      <c r="BY105" s="348"/>
      <c r="BZ105" s="348"/>
      <c r="CA105" s="348"/>
      <c r="CB105" s="348"/>
      <c r="CC105" s="348"/>
      <c r="CD105" s="348"/>
      <c r="CE105" s="348"/>
      <c r="CF105" s="348"/>
      <c r="CG105" s="348"/>
      <c r="CH105" s="348"/>
      <c r="CI105" s="348"/>
      <c r="CJ105" s="348"/>
      <c r="CK105" s="348"/>
      <c r="CL105" s="348"/>
      <c r="CM105" s="348"/>
      <c r="CN105" s="348"/>
      <c r="CO105" s="348"/>
      <c r="CP105" s="348"/>
      <c r="CQ105" s="348"/>
      <c r="CR105" s="348"/>
      <c r="CS105" s="348"/>
    </row>
    <row r="106" spans="1:97" ht="22.5" outlineLevel="1">
      <c r="A106" s="309">
        <v>39</v>
      </c>
      <c r="B106" s="310" t="s">
        <v>3122</v>
      </c>
      <c r="C106" s="311" t="s">
        <v>3123</v>
      </c>
      <c r="D106" s="312" t="s">
        <v>694</v>
      </c>
      <c r="E106" s="313">
        <v>44</v>
      </c>
      <c r="F106" s="314">
        <v>0</v>
      </c>
      <c r="G106" s="315">
        <f>ROUND(E106*F106,2)</f>
        <v>0</v>
      </c>
      <c r="H106" s="315">
        <v>0.00541</v>
      </c>
      <c r="I106" s="315">
        <f>ROUND(E106*H106,2)</f>
        <v>0.24</v>
      </c>
      <c r="J106" s="315">
        <v>0</v>
      </c>
      <c r="K106" s="315">
        <f>ROUND(E106*J106,2)</f>
        <v>0</v>
      </c>
      <c r="L106" s="348"/>
      <c r="M106" s="348"/>
      <c r="N106" s="348"/>
      <c r="O106" s="348"/>
      <c r="P106" s="348"/>
      <c r="Q106" s="348"/>
      <c r="R106" s="348"/>
      <c r="S106" s="348"/>
      <c r="T106" s="348"/>
      <c r="U106" s="348"/>
      <c r="V106" s="348"/>
      <c r="W106" s="348"/>
      <c r="X106" s="348"/>
      <c r="Y106" s="348"/>
      <c r="Z106" s="348"/>
      <c r="AA106" s="348"/>
      <c r="AB106" s="348"/>
      <c r="AC106" s="348"/>
      <c r="AD106" s="348"/>
      <c r="AE106" s="348"/>
      <c r="AF106" s="348"/>
      <c r="AG106" s="348"/>
      <c r="AH106" s="348"/>
      <c r="AI106" s="348"/>
      <c r="AJ106" s="348"/>
      <c r="AK106" s="348"/>
      <c r="AL106" s="348"/>
      <c r="AM106" s="348"/>
      <c r="AN106" s="348"/>
      <c r="AO106" s="348"/>
      <c r="AP106" s="348"/>
      <c r="AQ106" s="348"/>
      <c r="AR106" s="348"/>
      <c r="AS106" s="348"/>
      <c r="AT106" s="348"/>
      <c r="AU106" s="348"/>
      <c r="AV106" s="348"/>
      <c r="AW106" s="348"/>
      <c r="AX106" s="348"/>
      <c r="AY106" s="348"/>
      <c r="AZ106" s="348"/>
      <c r="BA106" s="348"/>
      <c r="BB106" s="348"/>
      <c r="BC106" s="348"/>
      <c r="BD106" s="348"/>
      <c r="BE106" s="348"/>
      <c r="BF106" s="348"/>
      <c r="BG106" s="348"/>
      <c r="BH106" s="348"/>
      <c r="BI106" s="348"/>
      <c r="BJ106" s="348"/>
      <c r="BK106" s="348"/>
      <c r="BL106" s="348"/>
      <c r="BM106" s="348"/>
      <c r="BN106" s="348"/>
      <c r="BO106" s="348"/>
      <c r="BP106" s="348"/>
      <c r="BQ106" s="348"/>
      <c r="BR106" s="348"/>
      <c r="BS106" s="348"/>
      <c r="BT106" s="348"/>
      <c r="BU106" s="348"/>
      <c r="BV106" s="348"/>
      <c r="BW106" s="348"/>
      <c r="BX106" s="348"/>
      <c r="BY106" s="348"/>
      <c r="BZ106" s="348"/>
      <c r="CA106" s="348"/>
      <c r="CB106" s="348"/>
      <c r="CC106" s="348"/>
      <c r="CD106" s="348"/>
      <c r="CE106" s="348"/>
      <c r="CF106" s="348"/>
      <c r="CG106" s="348"/>
      <c r="CH106" s="348"/>
      <c r="CI106" s="348"/>
      <c r="CJ106" s="348"/>
      <c r="CK106" s="348"/>
      <c r="CL106" s="348"/>
      <c r="CM106" s="348"/>
      <c r="CN106" s="348"/>
      <c r="CO106" s="348"/>
      <c r="CP106" s="348"/>
      <c r="CQ106" s="348"/>
      <c r="CR106" s="348"/>
      <c r="CS106" s="348"/>
    </row>
    <row r="107" spans="1:97" ht="12.75" customHeight="1" outlineLevel="1">
      <c r="A107" s="316"/>
      <c r="B107" s="317"/>
      <c r="C107" s="917" t="s">
        <v>3112</v>
      </c>
      <c r="D107" s="917"/>
      <c r="E107" s="917"/>
      <c r="F107" s="917"/>
      <c r="G107" s="917"/>
      <c r="H107" s="318"/>
      <c r="I107" s="318"/>
      <c r="J107" s="318"/>
      <c r="K107" s="318"/>
      <c r="L107" s="348"/>
      <c r="M107" s="348"/>
      <c r="N107" s="348"/>
      <c r="O107" s="348"/>
      <c r="P107" s="348"/>
      <c r="Q107" s="348"/>
      <c r="R107" s="348"/>
      <c r="S107" s="348"/>
      <c r="T107" s="348"/>
      <c r="U107" s="348"/>
      <c r="V107" s="348"/>
      <c r="W107" s="348"/>
      <c r="X107" s="348"/>
      <c r="Y107" s="348"/>
      <c r="Z107" s="348"/>
      <c r="AA107" s="348"/>
      <c r="AB107" s="348"/>
      <c r="AC107" s="348"/>
      <c r="AD107" s="348"/>
      <c r="AE107" s="348"/>
      <c r="AF107" s="348"/>
      <c r="AG107" s="348"/>
      <c r="AH107" s="348"/>
      <c r="AI107" s="348"/>
      <c r="AJ107" s="348"/>
      <c r="AK107" s="348"/>
      <c r="AL107" s="348"/>
      <c r="AM107" s="348"/>
      <c r="AN107" s="348"/>
      <c r="AO107" s="348"/>
      <c r="AP107" s="348"/>
      <c r="AQ107" s="348"/>
      <c r="AR107" s="348"/>
      <c r="AS107" s="348"/>
      <c r="AT107" s="348"/>
      <c r="AU107" s="348"/>
      <c r="AV107" s="348"/>
      <c r="AW107" s="348"/>
      <c r="AX107" s="348"/>
      <c r="AY107" s="348"/>
      <c r="AZ107" s="348"/>
      <c r="BA107" s="348"/>
      <c r="BB107" s="348"/>
      <c r="BC107" s="348"/>
      <c r="BD107" s="348"/>
      <c r="BE107" s="348"/>
      <c r="BF107" s="348"/>
      <c r="BG107" s="348"/>
      <c r="BH107" s="348"/>
      <c r="BI107" s="348"/>
      <c r="BJ107" s="348"/>
      <c r="BK107" s="348"/>
      <c r="BL107" s="348"/>
      <c r="BM107" s="348"/>
      <c r="BN107" s="348"/>
      <c r="BO107" s="348"/>
      <c r="BP107" s="348"/>
      <c r="BQ107" s="348"/>
      <c r="BR107" s="348"/>
      <c r="BS107" s="348"/>
      <c r="BT107" s="348"/>
      <c r="BU107" s="348"/>
      <c r="BV107" s="348"/>
      <c r="BW107" s="348"/>
      <c r="BX107" s="348"/>
      <c r="BY107" s="348"/>
      <c r="BZ107" s="348"/>
      <c r="CA107" s="348"/>
      <c r="CB107" s="348"/>
      <c r="CC107" s="348"/>
      <c r="CD107" s="348"/>
      <c r="CE107" s="348"/>
      <c r="CF107" s="348"/>
      <c r="CG107" s="348"/>
      <c r="CH107" s="348"/>
      <c r="CI107" s="348"/>
      <c r="CJ107" s="348"/>
      <c r="CK107" s="348"/>
      <c r="CL107" s="348"/>
      <c r="CM107" s="348"/>
      <c r="CN107" s="348"/>
      <c r="CO107" s="348"/>
      <c r="CP107" s="348"/>
      <c r="CQ107" s="348"/>
      <c r="CR107" s="348"/>
      <c r="CS107" s="348"/>
    </row>
    <row r="108" spans="1:97" ht="12.75" customHeight="1" outlineLevel="1">
      <c r="A108" s="316"/>
      <c r="B108" s="317"/>
      <c r="C108" s="918" t="s">
        <v>3106</v>
      </c>
      <c r="D108" s="918"/>
      <c r="E108" s="918"/>
      <c r="F108" s="918"/>
      <c r="G108" s="918"/>
      <c r="H108" s="318"/>
      <c r="I108" s="318"/>
      <c r="J108" s="318"/>
      <c r="K108" s="318"/>
      <c r="L108" s="348"/>
      <c r="M108" s="348"/>
      <c r="N108" s="348"/>
      <c r="O108" s="348"/>
      <c r="P108" s="348"/>
      <c r="Q108" s="348"/>
      <c r="R108" s="348"/>
      <c r="S108" s="348"/>
      <c r="T108" s="348"/>
      <c r="U108" s="348"/>
      <c r="V108" s="348"/>
      <c r="W108" s="348"/>
      <c r="X108" s="348"/>
      <c r="Y108" s="348"/>
      <c r="Z108" s="348"/>
      <c r="AA108" s="348"/>
      <c r="AB108" s="348"/>
      <c r="AC108" s="348"/>
      <c r="AD108" s="348"/>
      <c r="AE108" s="348"/>
      <c r="AF108" s="348"/>
      <c r="AG108" s="348"/>
      <c r="AH108" s="348"/>
      <c r="AI108" s="348"/>
      <c r="AJ108" s="348"/>
      <c r="AK108" s="348"/>
      <c r="AL108" s="348"/>
      <c r="AM108" s="348"/>
      <c r="AN108" s="348"/>
      <c r="AO108" s="348"/>
      <c r="AP108" s="348"/>
      <c r="AQ108" s="348"/>
      <c r="AR108" s="348"/>
      <c r="AS108" s="348"/>
      <c r="AT108" s="348"/>
      <c r="AU108" s="348"/>
      <c r="AV108" s="348"/>
      <c r="AW108" s="348"/>
      <c r="AX108" s="348"/>
      <c r="AY108" s="348"/>
      <c r="AZ108" s="348"/>
      <c r="BA108" s="348"/>
      <c r="BB108" s="348"/>
      <c r="BC108" s="348"/>
      <c r="BD108" s="348"/>
      <c r="BE108" s="348"/>
      <c r="BF108" s="348"/>
      <c r="BG108" s="348"/>
      <c r="BH108" s="348"/>
      <c r="BI108" s="348"/>
      <c r="BJ108" s="348"/>
      <c r="BK108" s="348"/>
      <c r="BL108" s="348"/>
      <c r="BM108" s="348"/>
      <c r="BN108" s="348"/>
      <c r="BO108" s="348"/>
      <c r="BP108" s="348"/>
      <c r="BQ108" s="348"/>
      <c r="BR108" s="348"/>
      <c r="BS108" s="348"/>
      <c r="BT108" s="348"/>
      <c r="BU108" s="348"/>
      <c r="BV108" s="348"/>
      <c r="BW108" s="348"/>
      <c r="BX108" s="348"/>
      <c r="BY108" s="348"/>
      <c r="BZ108" s="348"/>
      <c r="CA108" s="348"/>
      <c r="CB108" s="348"/>
      <c r="CC108" s="348"/>
      <c r="CD108" s="348"/>
      <c r="CE108" s="348"/>
      <c r="CF108" s="348"/>
      <c r="CG108" s="348"/>
      <c r="CH108" s="348"/>
      <c r="CI108" s="348"/>
      <c r="CJ108" s="348"/>
      <c r="CK108" s="348"/>
      <c r="CL108" s="348"/>
      <c r="CM108" s="348"/>
      <c r="CN108" s="348"/>
      <c r="CO108" s="348"/>
      <c r="CP108" s="348"/>
      <c r="CQ108" s="348"/>
      <c r="CR108" s="348"/>
      <c r="CS108" s="348"/>
    </row>
    <row r="109" spans="1:97" ht="12.75" customHeight="1" outlineLevel="1">
      <c r="A109" s="316"/>
      <c r="B109" s="317"/>
      <c r="C109" s="918" t="s">
        <v>3113</v>
      </c>
      <c r="D109" s="918"/>
      <c r="E109" s="918"/>
      <c r="F109" s="918"/>
      <c r="G109" s="918"/>
      <c r="H109" s="318"/>
      <c r="I109" s="318"/>
      <c r="J109" s="318"/>
      <c r="K109" s="318"/>
      <c r="L109" s="348"/>
      <c r="M109" s="348"/>
      <c r="N109" s="348"/>
      <c r="O109" s="348"/>
      <c r="P109" s="348"/>
      <c r="Q109" s="348"/>
      <c r="R109" s="348"/>
      <c r="S109" s="348"/>
      <c r="T109" s="348"/>
      <c r="U109" s="348"/>
      <c r="V109" s="348"/>
      <c r="W109" s="348"/>
      <c r="X109" s="348"/>
      <c r="Y109" s="348"/>
      <c r="Z109" s="348"/>
      <c r="AA109" s="348"/>
      <c r="AB109" s="348"/>
      <c r="AC109" s="348"/>
      <c r="AD109" s="348"/>
      <c r="AE109" s="348"/>
      <c r="AF109" s="348"/>
      <c r="AG109" s="348"/>
      <c r="AH109" s="348"/>
      <c r="AI109" s="348"/>
      <c r="AJ109" s="348"/>
      <c r="AK109" s="348"/>
      <c r="AL109" s="348"/>
      <c r="AM109" s="348"/>
      <c r="AN109" s="348"/>
      <c r="AO109" s="348"/>
      <c r="AP109" s="348"/>
      <c r="AQ109" s="348"/>
      <c r="AR109" s="348"/>
      <c r="AS109" s="348"/>
      <c r="AT109" s="348"/>
      <c r="AU109" s="348"/>
      <c r="AV109" s="348"/>
      <c r="AW109" s="348"/>
      <c r="AX109" s="348"/>
      <c r="AY109" s="348"/>
      <c r="AZ109" s="348"/>
      <c r="BA109" s="348"/>
      <c r="BB109" s="348"/>
      <c r="BC109" s="348"/>
      <c r="BD109" s="348"/>
      <c r="BE109" s="348"/>
      <c r="BF109" s="348"/>
      <c r="BG109" s="348"/>
      <c r="BH109" s="348"/>
      <c r="BI109" s="348"/>
      <c r="BJ109" s="348"/>
      <c r="BK109" s="348"/>
      <c r="BL109" s="348"/>
      <c r="BM109" s="348"/>
      <c r="BN109" s="348"/>
      <c r="BO109" s="348"/>
      <c r="BP109" s="348"/>
      <c r="BQ109" s="348"/>
      <c r="BR109" s="348"/>
      <c r="BS109" s="348"/>
      <c r="BT109" s="348"/>
      <c r="BU109" s="348"/>
      <c r="BV109" s="348"/>
      <c r="BW109" s="348"/>
      <c r="BX109" s="348"/>
      <c r="BY109" s="348"/>
      <c r="BZ109" s="348"/>
      <c r="CA109" s="348"/>
      <c r="CB109" s="348"/>
      <c r="CC109" s="348"/>
      <c r="CD109" s="348"/>
      <c r="CE109" s="348"/>
      <c r="CF109" s="348"/>
      <c r="CG109" s="348"/>
      <c r="CH109" s="348"/>
      <c r="CI109" s="348"/>
      <c r="CJ109" s="348"/>
      <c r="CK109" s="348"/>
      <c r="CL109" s="348"/>
      <c r="CM109" s="348"/>
      <c r="CN109" s="348"/>
      <c r="CO109" s="348"/>
      <c r="CP109" s="348"/>
      <c r="CQ109" s="348"/>
      <c r="CR109" s="348"/>
      <c r="CS109" s="348"/>
    </row>
    <row r="110" spans="1:97" ht="15" outlineLevel="1">
      <c r="A110" s="316"/>
      <c r="B110" s="317"/>
      <c r="C110" s="319" t="s">
        <v>3124</v>
      </c>
      <c r="D110" s="320"/>
      <c r="E110" s="321">
        <v>22</v>
      </c>
      <c r="F110" s="318"/>
      <c r="G110" s="318"/>
      <c r="H110" s="318"/>
      <c r="I110" s="318"/>
      <c r="J110" s="318"/>
      <c r="K110" s="318"/>
      <c r="L110" s="348"/>
      <c r="M110" s="348"/>
      <c r="N110" s="348"/>
      <c r="O110" s="348"/>
      <c r="P110" s="348"/>
      <c r="Q110" s="348"/>
      <c r="R110" s="348"/>
      <c r="S110" s="348"/>
      <c r="T110" s="348"/>
      <c r="U110" s="348"/>
      <c r="V110" s="348"/>
      <c r="W110" s="348"/>
      <c r="X110" s="348"/>
      <c r="Y110" s="348"/>
      <c r="Z110" s="348"/>
      <c r="AA110" s="348"/>
      <c r="AB110" s="348"/>
      <c r="AC110" s="348"/>
      <c r="AD110" s="348"/>
      <c r="AE110" s="348"/>
      <c r="AF110" s="348"/>
      <c r="AG110" s="348"/>
      <c r="AH110" s="348"/>
      <c r="AI110" s="348"/>
      <c r="AJ110" s="348"/>
      <c r="AK110" s="348"/>
      <c r="AL110" s="348"/>
      <c r="AM110" s="348"/>
      <c r="AN110" s="348"/>
      <c r="AO110" s="348"/>
      <c r="AP110" s="348"/>
      <c r="AQ110" s="348"/>
      <c r="AR110" s="348"/>
      <c r="AS110" s="348"/>
      <c r="AT110" s="348"/>
      <c r="AU110" s="348"/>
      <c r="AV110" s="348"/>
      <c r="AW110" s="348"/>
      <c r="AX110" s="348"/>
      <c r="AY110" s="348"/>
      <c r="AZ110" s="348"/>
      <c r="BA110" s="348"/>
      <c r="BB110" s="348"/>
      <c r="BC110" s="348"/>
      <c r="BD110" s="348"/>
      <c r="BE110" s="348"/>
      <c r="BF110" s="348"/>
      <c r="BG110" s="348"/>
      <c r="BH110" s="348"/>
      <c r="BI110" s="348"/>
      <c r="BJ110" s="348"/>
      <c r="BK110" s="348"/>
      <c r="BL110" s="348"/>
      <c r="BM110" s="348"/>
      <c r="BN110" s="348"/>
      <c r="BO110" s="348"/>
      <c r="BP110" s="348"/>
      <c r="BQ110" s="348"/>
      <c r="BR110" s="348"/>
      <c r="BS110" s="348"/>
      <c r="BT110" s="348"/>
      <c r="BU110" s="348"/>
      <c r="BV110" s="348"/>
      <c r="BW110" s="348"/>
      <c r="BX110" s="348"/>
      <c r="BY110" s="348"/>
      <c r="BZ110" s="348"/>
      <c r="CA110" s="348"/>
      <c r="CB110" s="348"/>
      <c r="CC110" s="348"/>
      <c r="CD110" s="348"/>
      <c r="CE110" s="348"/>
      <c r="CF110" s="348"/>
      <c r="CG110" s="348"/>
      <c r="CH110" s="348"/>
      <c r="CI110" s="348"/>
      <c r="CJ110" s="348"/>
      <c r="CK110" s="348"/>
      <c r="CL110" s="348"/>
      <c r="CM110" s="348"/>
      <c r="CN110" s="348"/>
      <c r="CO110" s="348"/>
      <c r="CP110" s="348"/>
      <c r="CQ110" s="348"/>
      <c r="CR110" s="348"/>
      <c r="CS110" s="348"/>
    </row>
    <row r="111" spans="1:97" ht="15" outlineLevel="1">
      <c r="A111" s="316"/>
      <c r="B111" s="317"/>
      <c r="C111" s="319" t="s">
        <v>3125</v>
      </c>
      <c r="D111" s="320"/>
      <c r="E111" s="321">
        <v>22</v>
      </c>
      <c r="F111" s="318"/>
      <c r="G111" s="318"/>
      <c r="H111" s="318"/>
      <c r="I111" s="318"/>
      <c r="J111" s="318"/>
      <c r="K111" s="318"/>
      <c r="L111" s="348"/>
      <c r="M111" s="348"/>
      <c r="N111" s="348"/>
      <c r="O111" s="348"/>
      <c r="P111" s="348"/>
      <c r="Q111" s="348"/>
      <c r="R111" s="348"/>
      <c r="S111" s="348"/>
      <c r="T111" s="348"/>
      <c r="U111" s="348"/>
      <c r="V111" s="348"/>
      <c r="W111" s="348"/>
      <c r="X111" s="348"/>
      <c r="Y111" s="348"/>
      <c r="Z111" s="348"/>
      <c r="AA111" s="348"/>
      <c r="AB111" s="348"/>
      <c r="AC111" s="348"/>
      <c r="AD111" s="348"/>
      <c r="AE111" s="348"/>
      <c r="AF111" s="348"/>
      <c r="AG111" s="348"/>
      <c r="AH111" s="348"/>
      <c r="AI111" s="348"/>
      <c r="AJ111" s="348"/>
      <c r="AK111" s="348"/>
      <c r="AL111" s="348"/>
      <c r="AM111" s="348"/>
      <c r="AN111" s="348"/>
      <c r="AO111" s="348"/>
      <c r="AP111" s="348"/>
      <c r="AQ111" s="348"/>
      <c r="AR111" s="348"/>
      <c r="AS111" s="348"/>
      <c r="AT111" s="348"/>
      <c r="AU111" s="348"/>
      <c r="AV111" s="348"/>
      <c r="AW111" s="348"/>
      <c r="AX111" s="348"/>
      <c r="AY111" s="348"/>
      <c r="AZ111" s="348"/>
      <c r="BA111" s="348"/>
      <c r="BB111" s="348"/>
      <c r="BC111" s="348"/>
      <c r="BD111" s="348"/>
      <c r="BE111" s="348"/>
      <c r="BF111" s="348"/>
      <c r="BG111" s="348"/>
      <c r="BH111" s="348"/>
      <c r="BI111" s="348"/>
      <c r="BJ111" s="348"/>
      <c r="BK111" s="348"/>
      <c r="BL111" s="348"/>
      <c r="BM111" s="348"/>
      <c r="BN111" s="348"/>
      <c r="BO111" s="348"/>
      <c r="BP111" s="348"/>
      <c r="BQ111" s="348"/>
      <c r="BR111" s="348"/>
      <c r="BS111" s="348"/>
      <c r="BT111" s="348"/>
      <c r="BU111" s="348"/>
      <c r="BV111" s="348"/>
      <c r="BW111" s="348"/>
      <c r="BX111" s="348"/>
      <c r="BY111" s="348"/>
      <c r="BZ111" s="348"/>
      <c r="CA111" s="348"/>
      <c r="CB111" s="348"/>
      <c r="CC111" s="348"/>
      <c r="CD111" s="348"/>
      <c r="CE111" s="348"/>
      <c r="CF111" s="348"/>
      <c r="CG111" s="348"/>
      <c r="CH111" s="348"/>
      <c r="CI111" s="348"/>
      <c r="CJ111" s="348"/>
      <c r="CK111" s="348"/>
      <c r="CL111" s="348"/>
      <c r="CM111" s="348"/>
      <c r="CN111" s="348"/>
      <c r="CO111" s="348"/>
      <c r="CP111" s="348"/>
      <c r="CQ111" s="348"/>
      <c r="CR111" s="348"/>
      <c r="CS111" s="348"/>
    </row>
    <row r="112" spans="1:97" ht="22.5" outlineLevel="1">
      <c r="A112" s="309">
        <v>40</v>
      </c>
      <c r="B112" s="310" t="s">
        <v>3126</v>
      </c>
      <c r="C112" s="311" t="s">
        <v>3127</v>
      </c>
      <c r="D112" s="312" t="s">
        <v>694</v>
      </c>
      <c r="E112" s="313">
        <v>106</v>
      </c>
      <c r="F112" s="314">
        <v>0</v>
      </c>
      <c r="G112" s="315">
        <f>ROUND(E112*F112,2)</f>
        <v>0</v>
      </c>
      <c r="H112" s="315">
        <v>0.00573</v>
      </c>
      <c r="I112" s="315">
        <f>ROUND(E112*H112,2)</f>
        <v>0.61</v>
      </c>
      <c r="J112" s="315">
        <v>0</v>
      </c>
      <c r="K112" s="315">
        <f>ROUND(E112*J112,2)</f>
        <v>0</v>
      </c>
      <c r="L112" s="348"/>
      <c r="M112" s="348"/>
      <c r="N112" s="348"/>
      <c r="O112" s="348"/>
      <c r="P112" s="348"/>
      <c r="Q112" s="348"/>
      <c r="R112" s="348"/>
      <c r="S112" s="348"/>
      <c r="T112" s="348"/>
      <c r="U112" s="348"/>
      <c r="V112" s="348"/>
      <c r="W112" s="348"/>
      <c r="X112" s="348"/>
      <c r="Y112" s="348"/>
      <c r="Z112" s="348"/>
      <c r="AA112" s="348"/>
      <c r="AB112" s="348"/>
      <c r="AC112" s="348"/>
      <c r="AD112" s="348"/>
      <c r="AE112" s="348"/>
      <c r="AF112" s="348"/>
      <c r="AG112" s="348"/>
      <c r="AH112" s="348"/>
      <c r="AI112" s="348"/>
      <c r="AJ112" s="348"/>
      <c r="AK112" s="348"/>
      <c r="AL112" s="348"/>
      <c r="AM112" s="348"/>
      <c r="AN112" s="348"/>
      <c r="AO112" s="348"/>
      <c r="AP112" s="348"/>
      <c r="AQ112" s="348"/>
      <c r="AR112" s="348"/>
      <c r="AS112" s="348"/>
      <c r="AT112" s="348"/>
      <c r="AU112" s="348"/>
      <c r="AV112" s="348"/>
      <c r="AW112" s="348"/>
      <c r="AX112" s="348"/>
      <c r="AY112" s="348"/>
      <c r="AZ112" s="348"/>
      <c r="BA112" s="348"/>
      <c r="BB112" s="348"/>
      <c r="BC112" s="348"/>
      <c r="BD112" s="348"/>
      <c r="BE112" s="348"/>
      <c r="BF112" s="348"/>
      <c r="BG112" s="348"/>
      <c r="BH112" s="348"/>
      <c r="BI112" s="348"/>
      <c r="BJ112" s="348"/>
      <c r="BK112" s="348"/>
      <c r="BL112" s="348"/>
      <c r="BM112" s="348"/>
      <c r="BN112" s="348"/>
      <c r="BO112" s="348"/>
      <c r="BP112" s="348"/>
      <c r="BQ112" s="348"/>
      <c r="BR112" s="348"/>
      <c r="BS112" s="348"/>
      <c r="BT112" s="348"/>
      <c r="BU112" s="348"/>
      <c r="BV112" s="348"/>
      <c r="BW112" s="348"/>
      <c r="BX112" s="348"/>
      <c r="BY112" s="348"/>
      <c r="BZ112" s="348"/>
      <c r="CA112" s="348"/>
      <c r="CB112" s="348"/>
      <c r="CC112" s="348"/>
      <c r="CD112" s="348"/>
      <c r="CE112" s="348"/>
      <c r="CF112" s="348"/>
      <c r="CG112" s="348"/>
      <c r="CH112" s="348"/>
      <c r="CI112" s="348"/>
      <c r="CJ112" s="348"/>
      <c r="CK112" s="348"/>
      <c r="CL112" s="348"/>
      <c r="CM112" s="348"/>
      <c r="CN112" s="348"/>
      <c r="CO112" s="348"/>
      <c r="CP112" s="348"/>
      <c r="CQ112" s="348"/>
      <c r="CR112" s="348"/>
      <c r="CS112" s="348"/>
    </row>
    <row r="113" spans="1:97" ht="12.75" customHeight="1" outlineLevel="1">
      <c r="A113" s="316"/>
      <c r="B113" s="317"/>
      <c r="C113" s="917" t="s">
        <v>3112</v>
      </c>
      <c r="D113" s="917"/>
      <c r="E113" s="917"/>
      <c r="F113" s="917"/>
      <c r="G113" s="917"/>
      <c r="H113" s="318"/>
      <c r="I113" s="318"/>
      <c r="J113" s="318"/>
      <c r="K113" s="318"/>
      <c r="L113" s="348"/>
      <c r="M113" s="348"/>
      <c r="N113" s="348"/>
      <c r="O113" s="348"/>
      <c r="P113" s="348"/>
      <c r="Q113" s="348"/>
      <c r="R113" s="348"/>
      <c r="S113" s="348"/>
      <c r="T113" s="348"/>
      <c r="U113" s="348"/>
      <c r="V113" s="348"/>
      <c r="W113" s="348"/>
      <c r="X113" s="348"/>
      <c r="Y113" s="348"/>
      <c r="Z113" s="348"/>
      <c r="AA113" s="348"/>
      <c r="AB113" s="348"/>
      <c r="AC113" s="348"/>
      <c r="AD113" s="348"/>
      <c r="AE113" s="348"/>
      <c r="AF113" s="348"/>
      <c r="AG113" s="348"/>
      <c r="AH113" s="348"/>
      <c r="AI113" s="348"/>
      <c r="AJ113" s="348"/>
      <c r="AK113" s="348"/>
      <c r="AL113" s="348"/>
      <c r="AM113" s="348"/>
      <c r="AN113" s="348"/>
      <c r="AO113" s="348"/>
      <c r="AP113" s="348"/>
      <c r="AQ113" s="348"/>
      <c r="AR113" s="348"/>
      <c r="AS113" s="348"/>
      <c r="AT113" s="348"/>
      <c r="AU113" s="348"/>
      <c r="AV113" s="348"/>
      <c r="AW113" s="348"/>
      <c r="AX113" s="348"/>
      <c r="AY113" s="348"/>
      <c r="AZ113" s="348"/>
      <c r="BA113" s="348"/>
      <c r="BB113" s="348"/>
      <c r="BC113" s="348"/>
      <c r="BD113" s="348"/>
      <c r="BE113" s="348"/>
      <c r="BF113" s="348"/>
      <c r="BG113" s="348"/>
      <c r="BH113" s="348"/>
      <c r="BI113" s="348"/>
      <c r="BJ113" s="348"/>
      <c r="BK113" s="348"/>
      <c r="BL113" s="348"/>
      <c r="BM113" s="348"/>
      <c r="BN113" s="348"/>
      <c r="BO113" s="348"/>
      <c r="BP113" s="348"/>
      <c r="BQ113" s="348"/>
      <c r="BR113" s="348"/>
      <c r="BS113" s="348"/>
      <c r="BT113" s="348"/>
      <c r="BU113" s="348"/>
      <c r="BV113" s="348"/>
      <c r="BW113" s="348"/>
      <c r="BX113" s="348"/>
      <c r="BY113" s="348"/>
      <c r="BZ113" s="348"/>
      <c r="CA113" s="348"/>
      <c r="CB113" s="348"/>
      <c r="CC113" s="348"/>
      <c r="CD113" s="348"/>
      <c r="CE113" s="348"/>
      <c r="CF113" s="348"/>
      <c r="CG113" s="348"/>
      <c r="CH113" s="348"/>
      <c r="CI113" s="348"/>
      <c r="CJ113" s="348"/>
      <c r="CK113" s="348"/>
      <c r="CL113" s="348"/>
      <c r="CM113" s="348"/>
      <c r="CN113" s="348"/>
      <c r="CO113" s="348"/>
      <c r="CP113" s="348"/>
      <c r="CQ113" s="348"/>
      <c r="CR113" s="348"/>
      <c r="CS113" s="348"/>
    </row>
    <row r="114" spans="1:97" ht="12.75" customHeight="1" outlineLevel="1">
      <c r="A114" s="316"/>
      <c r="B114" s="317"/>
      <c r="C114" s="918" t="s">
        <v>3106</v>
      </c>
      <c r="D114" s="918"/>
      <c r="E114" s="918"/>
      <c r="F114" s="918"/>
      <c r="G114" s="918"/>
      <c r="H114" s="318"/>
      <c r="I114" s="318"/>
      <c r="J114" s="318"/>
      <c r="K114" s="318"/>
      <c r="L114" s="348"/>
      <c r="M114" s="348"/>
      <c r="N114" s="348"/>
      <c r="O114" s="348"/>
      <c r="P114" s="348"/>
      <c r="Q114" s="348"/>
      <c r="R114" s="348"/>
      <c r="S114" s="348"/>
      <c r="T114" s="348"/>
      <c r="U114" s="348"/>
      <c r="V114" s="348"/>
      <c r="W114" s="348"/>
      <c r="X114" s="348"/>
      <c r="Y114" s="348"/>
      <c r="Z114" s="348"/>
      <c r="AA114" s="348"/>
      <c r="AB114" s="348"/>
      <c r="AC114" s="348"/>
      <c r="AD114" s="348"/>
      <c r="AE114" s="348"/>
      <c r="AF114" s="348"/>
      <c r="AG114" s="348"/>
      <c r="AH114" s="348"/>
      <c r="AI114" s="348"/>
      <c r="AJ114" s="348"/>
      <c r="AK114" s="348"/>
      <c r="AL114" s="348"/>
      <c r="AM114" s="348"/>
      <c r="AN114" s="348"/>
      <c r="AO114" s="348"/>
      <c r="AP114" s="348"/>
      <c r="AQ114" s="348"/>
      <c r="AR114" s="348"/>
      <c r="AS114" s="348"/>
      <c r="AT114" s="348"/>
      <c r="AU114" s="348"/>
      <c r="AV114" s="348"/>
      <c r="AW114" s="348"/>
      <c r="AX114" s="348"/>
      <c r="AY114" s="348"/>
      <c r="AZ114" s="348"/>
      <c r="BA114" s="348"/>
      <c r="BB114" s="348"/>
      <c r="BC114" s="348"/>
      <c r="BD114" s="348"/>
      <c r="BE114" s="348"/>
      <c r="BF114" s="348"/>
      <c r="BG114" s="348"/>
      <c r="BH114" s="348"/>
      <c r="BI114" s="348"/>
      <c r="BJ114" s="348"/>
      <c r="BK114" s="348"/>
      <c r="BL114" s="348"/>
      <c r="BM114" s="348"/>
      <c r="BN114" s="348"/>
      <c r="BO114" s="348"/>
      <c r="BP114" s="348"/>
      <c r="BQ114" s="348"/>
      <c r="BR114" s="348"/>
      <c r="BS114" s="348"/>
      <c r="BT114" s="348"/>
      <c r="BU114" s="348"/>
      <c r="BV114" s="348"/>
      <c r="BW114" s="348"/>
      <c r="BX114" s="348"/>
      <c r="BY114" s="348"/>
      <c r="BZ114" s="348"/>
      <c r="CA114" s="348"/>
      <c r="CB114" s="348"/>
      <c r="CC114" s="348"/>
      <c r="CD114" s="348"/>
      <c r="CE114" s="348"/>
      <c r="CF114" s="348"/>
      <c r="CG114" s="348"/>
      <c r="CH114" s="348"/>
      <c r="CI114" s="348"/>
      <c r="CJ114" s="348"/>
      <c r="CK114" s="348"/>
      <c r="CL114" s="348"/>
      <c r="CM114" s="348"/>
      <c r="CN114" s="348"/>
      <c r="CO114" s="348"/>
      <c r="CP114" s="348"/>
      <c r="CQ114" s="348"/>
      <c r="CR114" s="348"/>
      <c r="CS114" s="348"/>
    </row>
    <row r="115" spans="1:97" ht="12.75" customHeight="1" outlineLevel="1">
      <c r="A115" s="316"/>
      <c r="B115" s="317"/>
      <c r="C115" s="918" t="s">
        <v>3113</v>
      </c>
      <c r="D115" s="918"/>
      <c r="E115" s="918"/>
      <c r="F115" s="918"/>
      <c r="G115" s="918"/>
      <c r="H115" s="318"/>
      <c r="I115" s="318"/>
      <c r="J115" s="318"/>
      <c r="K115" s="318"/>
      <c r="L115" s="348"/>
      <c r="M115" s="348"/>
      <c r="N115" s="348"/>
      <c r="O115" s="348"/>
      <c r="P115" s="348"/>
      <c r="Q115" s="348"/>
      <c r="R115" s="348"/>
      <c r="S115" s="348"/>
      <c r="T115" s="348"/>
      <c r="U115" s="348"/>
      <c r="V115" s="348"/>
      <c r="W115" s="348"/>
      <c r="X115" s="348"/>
      <c r="Y115" s="348"/>
      <c r="Z115" s="348"/>
      <c r="AA115" s="348"/>
      <c r="AB115" s="348"/>
      <c r="AC115" s="348"/>
      <c r="AD115" s="348"/>
      <c r="AE115" s="348"/>
      <c r="AF115" s="348"/>
      <c r="AG115" s="348"/>
      <c r="AH115" s="348"/>
      <c r="AI115" s="348"/>
      <c r="AJ115" s="348"/>
      <c r="AK115" s="348"/>
      <c r="AL115" s="348"/>
      <c r="AM115" s="348"/>
      <c r="AN115" s="348"/>
      <c r="AO115" s="348"/>
      <c r="AP115" s="348"/>
      <c r="AQ115" s="348"/>
      <c r="AR115" s="348"/>
      <c r="AS115" s="348"/>
      <c r="AT115" s="348"/>
      <c r="AU115" s="348"/>
      <c r="AV115" s="348"/>
      <c r="AW115" s="348"/>
      <c r="AX115" s="348"/>
      <c r="AY115" s="348"/>
      <c r="AZ115" s="348"/>
      <c r="BA115" s="348"/>
      <c r="BB115" s="348"/>
      <c r="BC115" s="348"/>
      <c r="BD115" s="348"/>
      <c r="BE115" s="348"/>
      <c r="BF115" s="348"/>
      <c r="BG115" s="348"/>
      <c r="BH115" s="348"/>
      <c r="BI115" s="348"/>
      <c r="BJ115" s="348"/>
      <c r="BK115" s="348"/>
      <c r="BL115" s="348"/>
      <c r="BM115" s="348"/>
      <c r="BN115" s="348"/>
      <c r="BO115" s="348"/>
      <c r="BP115" s="348"/>
      <c r="BQ115" s="348"/>
      <c r="BR115" s="348"/>
      <c r="BS115" s="348"/>
      <c r="BT115" s="348"/>
      <c r="BU115" s="348"/>
      <c r="BV115" s="348"/>
      <c r="BW115" s="348"/>
      <c r="BX115" s="348"/>
      <c r="BY115" s="348"/>
      <c r="BZ115" s="348"/>
      <c r="CA115" s="348"/>
      <c r="CB115" s="348"/>
      <c r="CC115" s="348"/>
      <c r="CD115" s="348"/>
      <c r="CE115" s="348"/>
      <c r="CF115" s="348"/>
      <c r="CG115" s="348"/>
      <c r="CH115" s="348"/>
      <c r="CI115" s="348"/>
      <c r="CJ115" s="348"/>
      <c r="CK115" s="348"/>
      <c r="CL115" s="348"/>
      <c r="CM115" s="348"/>
      <c r="CN115" s="348"/>
      <c r="CO115" s="348"/>
      <c r="CP115" s="348"/>
      <c r="CQ115" s="348"/>
      <c r="CR115" s="348"/>
      <c r="CS115" s="348"/>
    </row>
    <row r="116" spans="1:97" ht="15" outlineLevel="1">
      <c r="A116" s="316"/>
      <c r="B116" s="317"/>
      <c r="C116" s="319" t="s">
        <v>3128</v>
      </c>
      <c r="D116" s="320"/>
      <c r="E116" s="321">
        <v>52</v>
      </c>
      <c r="F116" s="318"/>
      <c r="G116" s="318"/>
      <c r="H116" s="318"/>
      <c r="I116" s="318"/>
      <c r="J116" s="318"/>
      <c r="K116" s="318"/>
      <c r="L116" s="348"/>
      <c r="M116" s="348"/>
      <c r="N116" s="348"/>
      <c r="O116" s="348"/>
      <c r="P116" s="348"/>
      <c r="Q116" s="348"/>
      <c r="R116" s="348"/>
      <c r="S116" s="348"/>
      <c r="T116" s="348"/>
      <c r="U116" s="348"/>
      <c r="V116" s="348"/>
      <c r="W116" s="348"/>
      <c r="X116" s="348"/>
      <c r="Y116" s="348"/>
      <c r="Z116" s="348"/>
      <c r="AA116" s="348"/>
      <c r="AB116" s="348"/>
      <c r="AC116" s="348"/>
      <c r="AD116" s="348"/>
      <c r="AE116" s="348"/>
      <c r="AF116" s="348"/>
      <c r="AG116" s="348"/>
      <c r="AH116" s="348"/>
      <c r="AI116" s="348"/>
      <c r="AJ116" s="348"/>
      <c r="AK116" s="348"/>
      <c r="AL116" s="348"/>
      <c r="AM116" s="348"/>
      <c r="AN116" s="348"/>
      <c r="AO116" s="348"/>
      <c r="AP116" s="348"/>
      <c r="AQ116" s="348"/>
      <c r="AR116" s="348"/>
      <c r="AS116" s="348"/>
      <c r="AT116" s="348"/>
      <c r="AU116" s="348"/>
      <c r="AV116" s="348"/>
      <c r="AW116" s="348"/>
      <c r="AX116" s="348"/>
      <c r="AY116" s="348"/>
      <c r="AZ116" s="348"/>
      <c r="BA116" s="348"/>
      <c r="BB116" s="348"/>
      <c r="BC116" s="348"/>
      <c r="BD116" s="348"/>
      <c r="BE116" s="348"/>
      <c r="BF116" s="348"/>
      <c r="BG116" s="348"/>
      <c r="BH116" s="348"/>
      <c r="BI116" s="348"/>
      <c r="BJ116" s="348"/>
      <c r="BK116" s="348"/>
      <c r="BL116" s="348"/>
      <c r="BM116" s="348"/>
      <c r="BN116" s="348"/>
      <c r="BO116" s="348"/>
      <c r="BP116" s="348"/>
      <c r="BQ116" s="348"/>
      <c r="BR116" s="348"/>
      <c r="BS116" s="348"/>
      <c r="BT116" s="348"/>
      <c r="BU116" s="348"/>
      <c r="BV116" s="348"/>
      <c r="BW116" s="348"/>
      <c r="BX116" s="348"/>
      <c r="BY116" s="348"/>
      <c r="BZ116" s="348"/>
      <c r="CA116" s="348"/>
      <c r="CB116" s="348"/>
      <c r="CC116" s="348"/>
      <c r="CD116" s="348"/>
      <c r="CE116" s="348"/>
      <c r="CF116" s="348"/>
      <c r="CG116" s="348"/>
      <c r="CH116" s="348"/>
      <c r="CI116" s="348"/>
      <c r="CJ116" s="348"/>
      <c r="CK116" s="348"/>
      <c r="CL116" s="348"/>
      <c r="CM116" s="348"/>
      <c r="CN116" s="348"/>
      <c r="CO116" s="348"/>
      <c r="CP116" s="348"/>
      <c r="CQ116" s="348"/>
      <c r="CR116" s="348"/>
      <c r="CS116" s="348"/>
    </row>
    <row r="117" spans="1:97" ht="15" outlineLevel="1">
      <c r="A117" s="316"/>
      <c r="B117" s="317"/>
      <c r="C117" s="319" t="s">
        <v>3129</v>
      </c>
      <c r="D117" s="320"/>
      <c r="E117" s="321">
        <v>54</v>
      </c>
      <c r="F117" s="318"/>
      <c r="G117" s="318"/>
      <c r="H117" s="318"/>
      <c r="I117" s="318"/>
      <c r="J117" s="318"/>
      <c r="K117" s="318"/>
      <c r="L117" s="348"/>
      <c r="M117" s="348"/>
      <c r="N117" s="348"/>
      <c r="O117" s="348"/>
      <c r="P117" s="348"/>
      <c r="Q117" s="348"/>
      <c r="R117" s="348"/>
      <c r="S117" s="348"/>
      <c r="T117" s="348"/>
      <c r="U117" s="348"/>
      <c r="V117" s="348"/>
      <c r="W117" s="348"/>
      <c r="X117" s="348"/>
      <c r="Y117" s="348"/>
      <c r="Z117" s="348"/>
      <c r="AA117" s="348"/>
      <c r="AB117" s="348"/>
      <c r="AC117" s="348"/>
      <c r="AD117" s="348"/>
      <c r="AE117" s="348"/>
      <c r="AF117" s="348"/>
      <c r="AG117" s="348"/>
      <c r="AH117" s="348"/>
      <c r="AI117" s="348"/>
      <c r="AJ117" s="348"/>
      <c r="AK117" s="348"/>
      <c r="AL117" s="348"/>
      <c r="AM117" s="348"/>
      <c r="AN117" s="348"/>
      <c r="AO117" s="348"/>
      <c r="AP117" s="348"/>
      <c r="AQ117" s="348"/>
      <c r="AR117" s="348"/>
      <c r="AS117" s="348"/>
      <c r="AT117" s="348"/>
      <c r="AU117" s="348"/>
      <c r="AV117" s="348"/>
      <c r="AW117" s="348"/>
      <c r="AX117" s="348"/>
      <c r="AY117" s="348"/>
      <c r="AZ117" s="348"/>
      <c r="BA117" s="348"/>
      <c r="BB117" s="348"/>
      <c r="BC117" s="348"/>
      <c r="BD117" s="348"/>
      <c r="BE117" s="348"/>
      <c r="BF117" s="348"/>
      <c r="BG117" s="348"/>
      <c r="BH117" s="348"/>
      <c r="BI117" s="348"/>
      <c r="BJ117" s="348"/>
      <c r="BK117" s="348"/>
      <c r="BL117" s="348"/>
      <c r="BM117" s="348"/>
      <c r="BN117" s="348"/>
      <c r="BO117" s="348"/>
      <c r="BP117" s="348"/>
      <c r="BQ117" s="348"/>
      <c r="BR117" s="348"/>
      <c r="BS117" s="348"/>
      <c r="BT117" s="348"/>
      <c r="BU117" s="348"/>
      <c r="BV117" s="348"/>
      <c r="BW117" s="348"/>
      <c r="BX117" s="348"/>
      <c r="BY117" s="348"/>
      <c r="BZ117" s="348"/>
      <c r="CA117" s="348"/>
      <c r="CB117" s="348"/>
      <c r="CC117" s="348"/>
      <c r="CD117" s="348"/>
      <c r="CE117" s="348"/>
      <c r="CF117" s="348"/>
      <c r="CG117" s="348"/>
      <c r="CH117" s="348"/>
      <c r="CI117" s="348"/>
      <c r="CJ117" s="348"/>
      <c r="CK117" s="348"/>
      <c r="CL117" s="348"/>
      <c r="CM117" s="348"/>
      <c r="CN117" s="348"/>
      <c r="CO117" s="348"/>
      <c r="CP117" s="348"/>
      <c r="CQ117" s="348"/>
      <c r="CR117" s="348"/>
      <c r="CS117" s="348"/>
    </row>
    <row r="118" spans="1:97" ht="15" outlineLevel="1">
      <c r="A118" s="329">
        <v>41</v>
      </c>
      <c r="B118" s="323" t="s">
        <v>3130</v>
      </c>
      <c r="C118" s="324" t="s">
        <v>3131</v>
      </c>
      <c r="D118" s="325" t="s">
        <v>694</v>
      </c>
      <c r="E118" s="326">
        <v>52</v>
      </c>
      <c r="F118" s="327">
        <v>0</v>
      </c>
      <c r="G118" s="328">
        <f>ROUND(E118*F118,2)</f>
        <v>0</v>
      </c>
      <c r="H118" s="328">
        <v>0.00018</v>
      </c>
      <c r="I118" s="328">
        <f>ROUND(E118*H118,2)</f>
        <v>0.01</v>
      </c>
      <c r="J118" s="328">
        <v>0</v>
      </c>
      <c r="K118" s="328">
        <f>ROUND(E118*J118,2)</f>
        <v>0</v>
      </c>
      <c r="L118" s="348"/>
      <c r="M118" s="348"/>
      <c r="N118" s="348"/>
      <c r="O118" s="348"/>
      <c r="P118" s="348"/>
      <c r="Q118" s="348"/>
      <c r="R118" s="348"/>
      <c r="S118" s="348"/>
      <c r="T118" s="348"/>
      <c r="U118" s="348"/>
      <c r="V118" s="348"/>
      <c r="W118" s="348"/>
      <c r="X118" s="348"/>
      <c r="Y118" s="348"/>
      <c r="Z118" s="348"/>
      <c r="AA118" s="348"/>
      <c r="AB118" s="348"/>
      <c r="AC118" s="348"/>
      <c r="AD118" s="348"/>
      <c r="AE118" s="348"/>
      <c r="AF118" s="348"/>
      <c r="AG118" s="348"/>
      <c r="AH118" s="348"/>
      <c r="AI118" s="348"/>
      <c r="AJ118" s="348"/>
      <c r="AK118" s="348"/>
      <c r="AL118" s="348"/>
      <c r="AM118" s="348"/>
      <c r="AN118" s="348"/>
      <c r="AO118" s="348"/>
      <c r="AP118" s="348"/>
      <c r="AQ118" s="348"/>
      <c r="AR118" s="348"/>
      <c r="AS118" s="348"/>
      <c r="AT118" s="348"/>
      <c r="AU118" s="348"/>
      <c r="AV118" s="348"/>
      <c r="AW118" s="348"/>
      <c r="AX118" s="348"/>
      <c r="AY118" s="348"/>
      <c r="AZ118" s="348"/>
      <c r="BA118" s="348"/>
      <c r="BB118" s="348"/>
      <c r="BC118" s="348"/>
      <c r="BD118" s="348"/>
      <c r="BE118" s="348"/>
      <c r="BF118" s="348"/>
      <c r="BG118" s="348"/>
      <c r="BH118" s="348"/>
      <c r="BI118" s="348"/>
      <c r="BJ118" s="348"/>
      <c r="BK118" s="348"/>
      <c r="BL118" s="348"/>
      <c r="BM118" s="348"/>
      <c r="BN118" s="348"/>
      <c r="BO118" s="348"/>
      <c r="BP118" s="348"/>
      <c r="BQ118" s="348"/>
      <c r="BR118" s="348"/>
      <c r="BS118" s="348"/>
      <c r="BT118" s="348"/>
      <c r="BU118" s="348"/>
      <c r="BV118" s="348"/>
      <c r="BW118" s="348"/>
      <c r="BX118" s="348"/>
      <c r="BY118" s="348"/>
      <c r="BZ118" s="348"/>
      <c r="CA118" s="348"/>
      <c r="CB118" s="348"/>
      <c r="CC118" s="348"/>
      <c r="CD118" s="348"/>
      <c r="CE118" s="348"/>
      <c r="CF118" s="348"/>
      <c r="CG118" s="348"/>
      <c r="CH118" s="348"/>
      <c r="CI118" s="348"/>
      <c r="CJ118" s="348"/>
      <c r="CK118" s="348"/>
      <c r="CL118" s="348"/>
      <c r="CM118" s="348"/>
      <c r="CN118" s="348"/>
      <c r="CO118" s="348"/>
      <c r="CP118" s="348"/>
      <c r="CQ118" s="348"/>
      <c r="CR118" s="348"/>
      <c r="CS118" s="348"/>
    </row>
    <row r="119" spans="1:97" ht="15" outlineLevel="1">
      <c r="A119" s="329">
        <v>42</v>
      </c>
      <c r="B119" s="323" t="s">
        <v>3132</v>
      </c>
      <c r="C119" s="324" t="s">
        <v>3133</v>
      </c>
      <c r="D119" s="325" t="s">
        <v>694</v>
      </c>
      <c r="E119" s="326">
        <v>104</v>
      </c>
      <c r="F119" s="327">
        <v>0</v>
      </c>
      <c r="G119" s="328">
        <f>ROUND(E119*F119,2)</f>
        <v>0</v>
      </c>
      <c r="H119" s="328">
        <v>0.00026</v>
      </c>
      <c r="I119" s="328">
        <f>ROUND(E119*H119,2)</f>
        <v>0.03</v>
      </c>
      <c r="J119" s="328">
        <v>0</v>
      </c>
      <c r="K119" s="328">
        <f>ROUND(E119*J119,2)</f>
        <v>0</v>
      </c>
      <c r="L119" s="348"/>
      <c r="M119" s="348"/>
      <c r="N119" s="348"/>
      <c r="O119" s="348"/>
      <c r="P119" s="348"/>
      <c r="Q119" s="348"/>
      <c r="R119" s="348"/>
      <c r="S119" s="348"/>
      <c r="T119" s="348"/>
      <c r="U119" s="348"/>
      <c r="V119" s="348"/>
      <c r="W119" s="348"/>
      <c r="X119" s="348"/>
      <c r="Y119" s="348"/>
      <c r="Z119" s="348"/>
      <c r="AA119" s="348"/>
      <c r="AB119" s="348"/>
      <c r="AC119" s="348"/>
      <c r="AD119" s="348"/>
      <c r="AE119" s="348"/>
      <c r="AF119" s="348"/>
      <c r="AG119" s="348"/>
      <c r="AH119" s="348"/>
      <c r="AI119" s="348"/>
      <c r="AJ119" s="348"/>
      <c r="AK119" s="348"/>
      <c r="AL119" s="348"/>
      <c r="AM119" s="348"/>
      <c r="AN119" s="348"/>
      <c r="AO119" s="348"/>
      <c r="AP119" s="348"/>
      <c r="AQ119" s="348"/>
      <c r="AR119" s="348"/>
      <c r="AS119" s="348"/>
      <c r="AT119" s="348"/>
      <c r="AU119" s="348"/>
      <c r="AV119" s="348"/>
      <c r="AW119" s="348"/>
      <c r="AX119" s="348"/>
      <c r="AY119" s="348"/>
      <c r="AZ119" s="348"/>
      <c r="BA119" s="348"/>
      <c r="BB119" s="348"/>
      <c r="BC119" s="348"/>
      <c r="BD119" s="348"/>
      <c r="BE119" s="348"/>
      <c r="BF119" s="348"/>
      <c r="BG119" s="348"/>
      <c r="BH119" s="348"/>
      <c r="BI119" s="348"/>
      <c r="BJ119" s="348"/>
      <c r="BK119" s="348"/>
      <c r="BL119" s="348"/>
      <c r="BM119" s="348"/>
      <c r="BN119" s="348"/>
      <c r="BO119" s="348"/>
      <c r="BP119" s="348"/>
      <c r="BQ119" s="348"/>
      <c r="BR119" s="348"/>
      <c r="BS119" s="348"/>
      <c r="BT119" s="348"/>
      <c r="BU119" s="348"/>
      <c r="BV119" s="348"/>
      <c r="BW119" s="348"/>
      <c r="BX119" s="348"/>
      <c r="BY119" s="348"/>
      <c r="BZ119" s="348"/>
      <c r="CA119" s="348"/>
      <c r="CB119" s="348"/>
      <c r="CC119" s="348"/>
      <c r="CD119" s="348"/>
      <c r="CE119" s="348"/>
      <c r="CF119" s="348"/>
      <c r="CG119" s="348"/>
      <c r="CH119" s="348"/>
      <c r="CI119" s="348"/>
      <c r="CJ119" s="348"/>
      <c r="CK119" s="348"/>
      <c r="CL119" s="348"/>
      <c r="CM119" s="348"/>
      <c r="CN119" s="348"/>
      <c r="CO119" s="348"/>
      <c r="CP119" s="348"/>
      <c r="CQ119" s="348"/>
      <c r="CR119" s="348"/>
      <c r="CS119" s="348"/>
    </row>
    <row r="120" spans="1:97" ht="22.5" outlineLevel="1">
      <c r="A120" s="309">
        <v>43</v>
      </c>
      <c r="B120" s="310" t="s">
        <v>3134</v>
      </c>
      <c r="C120" s="311" t="s">
        <v>3135</v>
      </c>
      <c r="D120" s="312" t="s">
        <v>694</v>
      </c>
      <c r="E120" s="313">
        <v>66</v>
      </c>
      <c r="F120" s="314">
        <v>0</v>
      </c>
      <c r="G120" s="315">
        <f>ROUND(E120*F120,2)</f>
        <v>0</v>
      </c>
      <c r="H120" s="315">
        <v>2E-05</v>
      </c>
      <c r="I120" s="315">
        <f>ROUND(E120*H120,2)</f>
        <v>0</v>
      </c>
      <c r="J120" s="315">
        <v>0</v>
      </c>
      <c r="K120" s="315">
        <f>ROUND(E120*J120,2)</f>
        <v>0</v>
      </c>
      <c r="L120" s="348"/>
      <c r="M120" s="348"/>
      <c r="N120" s="348"/>
      <c r="O120" s="348"/>
      <c r="P120" s="348"/>
      <c r="Q120" s="348"/>
      <c r="R120" s="348"/>
      <c r="S120" s="348"/>
      <c r="T120" s="348"/>
      <c r="U120" s="348"/>
      <c r="V120" s="348"/>
      <c r="W120" s="348"/>
      <c r="X120" s="348"/>
      <c r="Y120" s="348"/>
      <c r="Z120" s="348"/>
      <c r="AA120" s="348"/>
      <c r="AB120" s="348"/>
      <c r="AC120" s="348"/>
      <c r="AD120" s="348"/>
      <c r="AE120" s="348"/>
      <c r="AF120" s="348"/>
      <c r="AG120" s="348"/>
      <c r="AH120" s="348"/>
      <c r="AI120" s="348"/>
      <c r="AJ120" s="348"/>
      <c r="AK120" s="348"/>
      <c r="AL120" s="348"/>
      <c r="AM120" s="348"/>
      <c r="AN120" s="348"/>
      <c r="AO120" s="348"/>
      <c r="AP120" s="348"/>
      <c r="AQ120" s="348"/>
      <c r="AR120" s="348"/>
      <c r="AS120" s="348"/>
      <c r="AT120" s="348"/>
      <c r="AU120" s="348"/>
      <c r="AV120" s="348"/>
      <c r="AW120" s="348"/>
      <c r="AX120" s="348"/>
      <c r="AY120" s="348"/>
      <c r="AZ120" s="348"/>
      <c r="BA120" s="348"/>
      <c r="BB120" s="348"/>
      <c r="BC120" s="348"/>
      <c r="BD120" s="348"/>
      <c r="BE120" s="348"/>
      <c r="BF120" s="348"/>
      <c r="BG120" s="348"/>
      <c r="BH120" s="348"/>
      <c r="BI120" s="348"/>
      <c r="BJ120" s="348"/>
      <c r="BK120" s="348"/>
      <c r="BL120" s="348"/>
      <c r="BM120" s="348"/>
      <c r="BN120" s="348"/>
      <c r="BO120" s="348"/>
      <c r="BP120" s="348"/>
      <c r="BQ120" s="348"/>
      <c r="BR120" s="348"/>
      <c r="BS120" s="348"/>
      <c r="BT120" s="348"/>
      <c r="BU120" s="348"/>
      <c r="BV120" s="348"/>
      <c r="BW120" s="348"/>
      <c r="BX120" s="348"/>
      <c r="BY120" s="348"/>
      <c r="BZ120" s="348"/>
      <c r="CA120" s="348"/>
      <c r="CB120" s="348"/>
      <c r="CC120" s="348"/>
      <c r="CD120" s="348"/>
      <c r="CE120" s="348"/>
      <c r="CF120" s="348"/>
      <c r="CG120" s="348"/>
      <c r="CH120" s="348"/>
      <c r="CI120" s="348"/>
      <c r="CJ120" s="348"/>
      <c r="CK120" s="348"/>
      <c r="CL120" s="348"/>
      <c r="CM120" s="348"/>
      <c r="CN120" s="348"/>
      <c r="CO120" s="348"/>
      <c r="CP120" s="348"/>
      <c r="CQ120" s="348"/>
      <c r="CR120" s="348"/>
      <c r="CS120" s="348"/>
    </row>
    <row r="121" spans="1:97" ht="12.75" customHeight="1" outlineLevel="1">
      <c r="A121" s="316"/>
      <c r="B121" s="317"/>
      <c r="C121" s="871" t="s">
        <v>3136</v>
      </c>
      <c r="D121" s="871"/>
      <c r="E121" s="871"/>
      <c r="F121" s="871"/>
      <c r="G121" s="871"/>
      <c r="H121" s="318"/>
      <c r="I121" s="318"/>
      <c r="J121" s="318"/>
      <c r="K121" s="318"/>
      <c r="L121" s="348"/>
      <c r="M121" s="348"/>
      <c r="N121" s="348"/>
      <c r="O121" s="348"/>
      <c r="P121" s="348"/>
      <c r="Q121" s="348"/>
      <c r="R121" s="348"/>
      <c r="S121" s="348"/>
      <c r="T121" s="348"/>
      <c r="U121" s="348"/>
      <c r="V121" s="348"/>
      <c r="W121" s="348"/>
      <c r="X121" s="348"/>
      <c r="Y121" s="348"/>
      <c r="Z121" s="348"/>
      <c r="AA121" s="348"/>
      <c r="AB121" s="348"/>
      <c r="AC121" s="348"/>
      <c r="AD121" s="348"/>
      <c r="AE121" s="348"/>
      <c r="AF121" s="348"/>
      <c r="AG121" s="348"/>
      <c r="AH121" s="348"/>
      <c r="AI121" s="348"/>
      <c r="AJ121" s="348"/>
      <c r="AK121" s="348"/>
      <c r="AL121" s="348"/>
      <c r="AM121" s="348"/>
      <c r="AN121" s="348"/>
      <c r="AO121" s="348"/>
      <c r="AP121" s="348"/>
      <c r="AQ121" s="348"/>
      <c r="AR121" s="348"/>
      <c r="AS121" s="348"/>
      <c r="AT121" s="348"/>
      <c r="AU121" s="348"/>
      <c r="AV121" s="348"/>
      <c r="AW121" s="348"/>
      <c r="AX121" s="348"/>
      <c r="AY121" s="348"/>
      <c r="AZ121" s="348"/>
      <c r="BA121" s="348"/>
      <c r="BB121" s="348"/>
      <c r="BC121" s="348"/>
      <c r="BD121" s="348"/>
      <c r="BE121" s="348"/>
      <c r="BF121" s="348"/>
      <c r="BG121" s="348"/>
      <c r="BH121" s="348"/>
      <c r="BI121" s="348"/>
      <c r="BJ121" s="348"/>
      <c r="BK121" s="348"/>
      <c r="BL121" s="348"/>
      <c r="BM121" s="348"/>
      <c r="BN121" s="348"/>
      <c r="BO121" s="348"/>
      <c r="BP121" s="348"/>
      <c r="BQ121" s="348"/>
      <c r="BR121" s="348"/>
      <c r="BS121" s="348"/>
      <c r="BT121" s="348"/>
      <c r="BU121" s="348"/>
      <c r="BV121" s="348"/>
      <c r="BW121" s="348"/>
      <c r="BX121" s="348"/>
      <c r="BY121" s="348"/>
      <c r="BZ121" s="348"/>
      <c r="CA121" s="348"/>
      <c r="CB121" s="348"/>
      <c r="CC121" s="348"/>
      <c r="CD121" s="348"/>
      <c r="CE121" s="348"/>
      <c r="CF121" s="348"/>
      <c r="CG121" s="348"/>
      <c r="CH121" s="348"/>
      <c r="CI121" s="348"/>
      <c r="CJ121" s="348"/>
      <c r="CK121" s="348"/>
      <c r="CL121" s="348"/>
      <c r="CM121" s="348"/>
      <c r="CN121" s="348"/>
      <c r="CO121" s="348"/>
      <c r="CP121" s="348"/>
      <c r="CQ121" s="348"/>
      <c r="CR121" s="348"/>
      <c r="CS121" s="348"/>
    </row>
    <row r="122" spans="1:97" ht="22.5" outlineLevel="1">
      <c r="A122" s="309">
        <v>44</v>
      </c>
      <c r="B122" s="310" t="s">
        <v>3137</v>
      </c>
      <c r="C122" s="311" t="s">
        <v>3138</v>
      </c>
      <c r="D122" s="312" t="s">
        <v>694</v>
      </c>
      <c r="E122" s="313">
        <v>28</v>
      </c>
      <c r="F122" s="314">
        <v>0</v>
      </c>
      <c r="G122" s="315">
        <f>ROUND(E122*F122,2)</f>
        <v>0</v>
      </c>
      <c r="H122" s="315">
        <v>6E-05</v>
      </c>
      <c r="I122" s="315">
        <f>ROUND(E122*H122,2)</f>
        <v>0</v>
      </c>
      <c r="J122" s="315">
        <v>0</v>
      </c>
      <c r="K122" s="315">
        <f>ROUND(E122*J122,2)</f>
        <v>0</v>
      </c>
      <c r="L122" s="348"/>
      <c r="M122" s="348"/>
      <c r="N122" s="348"/>
      <c r="O122" s="348"/>
      <c r="P122" s="348"/>
      <c r="Q122" s="348"/>
      <c r="R122" s="348"/>
      <c r="S122" s="348"/>
      <c r="T122" s="348"/>
      <c r="U122" s="348"/>
      <c r="V122" s="348"/>
      <c r="W122" s="348"/>
      <c r="X122" s="348"/>
      <c r="Y122" s="348"/>
      <c r="Z122" s="348"/>
      <c r="AA122" s="348"/>
      <c r="AB122" s="348"/>
      <c r="AC122" s="348"/>
      <c r="AD122" s="348"/>
      <c r="AE122" s="348"/>
      <c r="AF122" s="348"/>
      <c r="AG122" s="348"/>
      <c r="AH122" s="348"/>
      <c r="AI122" s="348"/>
      <c r="AJ122" s="348"/>
      <c r="AK122" s="348"/>
      <c r="AL122" s="348"/>
      <c r="AM122" s="348"/>
      <c r="AN122" s="348"/>
      <c r="AO122" s="348"/>
      <c r="AP122" s="348"/>
      <c r="AQ122" s="348"/>
      <c r="AR122" s="348"/>
      <c r="AS122" s="348"/>
      <c r="AT122" s="348"/>
      <c r="AU122" s="348"/>
      <c r="AV122" s="348"/>
      <c r="AW122" s="348"/>
      <c r="AX122" s="348"/>
      <c r="AY122" s="348"/>
      <c r="AZ122" s="348"/>
      <c r="BA122" s="348"/>
      <c r="BB122" s="348"/>
      <c r="BC122" s="348"/>
      <c r="BD122" s="348"/>
      <c r="BE122" s="348"/>
      <c r="BF122" s="348"/>
      <c r="BG122" s="348"/>
      <c r="BH122" s="348"/>
      <c r="BI122" s="348"/>
      <c r="BJ122" s="348"/>
      <c r="BK122" s="348"/>
      <c r="BL122" s="348"/>
      <c r="BM122" s="348"/>
      <c r="BN122" s="348"/>
      <c r="BO122" s="348"/>
      <c r="BP122" s="348"/>
      <c r="BQ122" s="348"/>
      <c r="BR122" s="348"/>
      <c r="BS122" s="348"/>
      <c r="BT122" s="348"/>
      <c r="BU122" s="348"/>
      <c r="BV122" s="348"/>
      <c r="BW122" s="348"/>
      <c r="BX122" s="348"/>
      <c r="BY122" s="348"/>
      <c r="BZ122" s="348"/>
      <c r="CA122" s="348"/>
      <c r="CB122" s="348"/>
      <c r="CC122" s="348"/>
      <c r="CD122" s="348"/>
      <c r="CE122" s="348"/>
      <c r="CF122" s="348"/>
      <c r="CG122" s="348"/>
      <c r="CH122" s="348"/>
      <c r="CI122" s="348"/>
      <c r="CJ122" s="348"/>
      <c r="CK122" s="348"/>
      <c r="CL122" s="348"/>
      <c r="CM122" s="348"/>
      <c r="CN122" s="348"/>
      <c r="CO122" s="348"/>
      <c r="CP122" s="348"/>
      <c r="CQ122" s="348"/>
      <c r="CR122" s="348"/>
      <c r="CS122" s="348"/>
    </row>
    <row r="123" spans="1:97" ht="12.75" customHeight="1" outlineLevel="1">
      <c r="A123" s="316"/>
      <c r="B123" s="317"/>
      <c r="C123" s="871" t="s">
        <v>3136</v>
      </c>
      <c r="D123" s="871"/>
      <c r="E123" s="871"/>
      <c r="F123" s="871"/>
      <c r="G123" s="871"/>
      <c r="H123" s="318"/>
      <c r="I123" s="318"/>
      <c r="J123" s="318"/>
      <c r="K123" s="318"/>
      <c r="L123" s="348"/>
      <c r="M123" s="348"/>
      <c r="N123" s="348"/>
      <c r="O123" s="348"/>
      <c r="P123" s="348"/>
      <c r="Q123" s="348"/>
      <c r="R123" s="348"/>
      <c r="S123" s="348"/>
      <c r="T123" s="348"/>
      <c r="U123" s="348"/>
      <c r="V123" s="348"/>
      <c r="W123" s="348"/>
      <c r="X123" s="348"/>
      <c r="Y123" s="348"/>
      <c r="Z123" s="348"/>
      <c r="AA123" s="348"/>
      <c r="AB123" s="348"/>
      <c r="AC123" s="348"/>
      <c r="AD123" s="348"/>
      <c r="AE123" s="348"/>
      <c r="AF123" s="348"/>
      <c r="AG123" s="348"/>
      <c r="AH123" s="348"/>
      <c r="AI123" s="348"/>
      <c r="AJ123" s="348"/>
      <c r="AK123" s="348"/>
      <c r="AL123" s="348"/>
      <c r="AM123" s="348"/>
      <c r="AN123" s="348"/>
      <c r="AO123" s="348"/>
      <c r="AP123" s="348"/>
      <c r="AQ123" s="348"/>
      <c r="AR123" s="348"/>
      <c r="AS123" s="348"/>
      <c r="AT123" s="348"/>
      <c r="AU123" s="348"/>
      <c r="AV123" s="348"/>
      <c r="AW123" s="348"/>
      <c r="AX123" s="348"/>
      <c r="AY123" s="348"/>
      <c r="AZ123" s="348"/>
      <c r="BA123" s="348"/>
      <c r="BB123" s="348"/>
      <c r="BC123" s="348"/>
      <c r="BD123" s="348"/>
      <c r="BE123" s="348"/>
      <c r="BF123" s="348"/>
      <c r="BG123" s="348"/>
      <c r="BH123" s="348"/>
      <c r="BI123" s="348"/>
      <c r="BJ123" s="348"/>
      <c r="BK123" s="348"/>
      <c r="BL123" s="348"/>
      <c r="BM123" s="348"/>
      <c r="BN123" s="348"/>
      <c r="BO123" s="348"/>
      <c r="BP123" s="348"/>
      <c r="BQ123" s="348"/>
      <c r="BR123" s="348"/>
      <c r="BS123" s="348"/>
      <c r="BT123" s="348"/>
      <c r="BU123" s="348"/>
      <c r="BV123" s="348"/>
      <c r="BW123" s="348"/>
      <c r="BX123" s="348"/>
      <c r="BY123" s="348"/>
      <c r="BZ123" s="348"/>
      <c r="CA123" s="348"/>
      <c r="CB123" s="348"/>
      <c r="CC123" s="348"/>
      <c r="CD123" s="348"/>
      <c r="CE123" s="348"/>
      <c r="CF123" s="348"/>
      <c r="CG123" s="348"/>
      <c r="CH123" s="348"/>
      <c r="CI123" s="348"/>
      <c r="CJ123" s="348"/>
      <c r="CK123" s="348"/>
      <c r="CL123" s="348"/>
      <c r="CM123" s="348"/>
      <c r="CN123" s="348"/>
      <c r="CO123" s="348"/>
      <c r="CP123" s="348"/>
      <c r="CQ123" s="348"/>
      <c r="CR123" s="348"/>
      <c r="CS123" s="348"/>
    </row>
    <row r="124" spans="1:97" ht="22.5" outlineLevel="1">
      <c r="A124" s="309">
        <v>45</v>
      </c>
      <c r="B124" s="310" t="s">
        <v>3139</v>
      </c>
      <c r="C124" s="311" t="s">
        <v>3140</v>
      </c>
      <c r="D124" s="312" t="s">
        <v>694</v>
      </c>
      <c r="E124" s="313">
        <v>22</v>
      </c>
      <c r="F124" s="314">
        <v>0</v>
      </c>
      <c r="G124" s="315">
        <f>ROUND(E124*F124,2)</f>
        <v>0</v>
      </c>
      <c r="H124" s="315">
        <v>6E-05</v>
      </c>
      <c r="I124" s="315">
        <f>ROUND(E124*H124,2)</f>
        <v>0</v>
      </c>
      <c r="J124" s="315">
        <v>0</v>
      </c>
      <c r="K124" s="315">
        <f>ROUND(E124*J124,2)</f>
        <v>0</v>
      </c>
      <c r="L124" s="348"/>
      <c r="M124" s="348"/>
      <c r="N124" s="348"/>
      <c r="O124" s="348"/>
      <c r="P124" s="348"/>
      <c r="Q124" s="348"/>
      <c r="R124" s="348"/>
      <c r="S124" s="348"/>
      <c r="T124" s="348"/>
      <c r="U124" s="348"/>
      <c r="V124" s="348"/>
      <c r="W124" s="348"/>
      <c r="X124" s="348"/>
      <c r="Y124" s="348"/>
      <c r="Z124" s="348"/>
      <c r="AA124" s="348"/>
      <c r="AB124" s="348"/>
      <c r="AC124" s="348"/>
      <c r="AD124" s="348"/>
      <c r="AE124" s="348"/>
      <c r="AF124" s="348"/>
      <c r="AG124" s="348"/>
      <c r="AH124" s="348"/>
      <c r="AI124" s="348"/>
      <c r="AJ124" s="348"/>
      <c r="AK124" s="348"/>
      <c r="AL124" s="348"/>
      <c r="AM124" s="348"/>
      <c r="AN124" s="348"/>
      <c r="AO124" s="348"/>
      <c r="AP124" s="348"/>
      <c r="AQ124" s="348"/>
      <c r="AR124" s="348"/>
      <c r="AS124" s="348"/>
      <c r="AT124" s="348"/>
      <c r="AU124" s="348"/>
      <c r="AV124" s="348"/>
      <c r="AW124" s="348"/>
      <c r="AX124" s="348"/>
      <c r="AY124" s="348"/>
      <c r="AZ124" s="348"/>
      <c r="BA124" s="348"/>
      <c r="BB124" s="348"/>
      <c r="BC124" s="348"/>
      <c r="BD124" s="348"/>
      <c r="BE124" s="348"/>
      <c r="BF124" s="348"/>
      <c r="BG124" s="348"/>
      <c r="BH124" s="348"/>
      <c r="BI124" s="348"/>
      <c r="BJ124" s="348"/>
      <c r="BK124" s="348"/>
      <c r="BL124" s="348"/>
      <c r="BM124" s="348"/>
      <c r="BN124" s="348"/>
      <c r="BO124" s="348"/>
      <c r="BP124" s="348"/>
      <c r="BQ124" s="348"/>
      <c r="BR124" s="348"/>
      <c r="BS124" s="348"/>
      <c r="BT124" s="348"/>
      <c r="BU124" s="348"/>
      <c r="BV124" s="348"/>
      <c r="BW124" s="348"/>
      <c r="BX124" s="348"/>
      <c r="BY124" s="348"/>
      <c r="BZ124" s="348"/>
      <c r="CA124" s="348"/>
      <c r="CB124" s="348"/>
      <c r="CC124" s="348"/>
      <c r="CD124" s="348"/>
      <c r="CE124" s="348"/>
      <c r="CF124" s="348"/>
      <c r="CG124" s="348"/>
      <c r="CH124" s="348"/>
      <c r="CI124" s="348"/>
      <c r="CJ124" s="348"/>
      <c r="CK124" s="348"/>
      <c r="CL124" s="348"/>
      <c r="CM124" s="348"/>
      <c r="CN124" s="348"/>
      <c r="CO124" s="348"/>
      <c r="CP124" s="348"/>
      <c r="CQ124" s="348"/>
      <c r="CR124" s="348"/>
      <c r="CS124" s="348"/>
    </row>
    <row r="125" spans="1:97" ht="12.75" customHeight="1" outlineLevel="1">
      <c r="A125" s="316"/>
      <c r="B125" s="317"/>
      <c r="C125" s="871" t="s">
        <v>3136</v>
      </c>
      <c r="D125" s="871"/>
      <c r="E125" s="871"/>
      <c r="F125" s="871"/>
      <c r="G125" s="871"/>
      <c r="H125" s="318"/>
      <c r="I125" s="318"/>
      <c r="J125" s="318"/>
      <c r="K125" s="318"/>
      <c r="L125" s="348"/>
      <c r="M125" s="348"/>
      <c r="N125" s="348"/>
      <c r="O125" s="348"/>
      <c r="P125" s="348"/>
      <c r="Q125" s="348"/>
      <c r="R125" s="348"/>
      <c r="S125" s="348"/>
      <c r="T125" s="348"/>
      <c r="U125" s="348"/>
      <c r="V125" s="348"/>
      <c r="W125" s="348"/>
      <c r="X125" s="348"/>
      <c r="Y125" s="348"/>
      <c r="Z125" s="348"/>
      <c r="AA125" s="348"/>
      <c r="AB125" s="348"/>
      <c r="AC125" s="348"/>
      <c r="AD125" s="348"/>
      <c r="AE125" s="348"/>
      <c r="AF125" s="348"/>
      <c r="AG125" s="348"/>
      <c r="AH125" s="348"/>
      <c r="AI125" s="348"/>
      <c r="AJ125" s="348"/>
      <c r="AK125" s="348"/>
      <c r="AL125" s="348"/>
      <c r="AM125" s="348"/>
      <c r="AN125" s="348"/>
      <c r="AO125" s="348"/>
      <c r="AP125" s="348"/>
      <c r="AQ125" s="348"/>
      <c r="AR125" s="348"/>
      <c r="AS125" s="348"/>
      <c r="AT125" s="348"/>
      <c r="AU125" s="348"/>
      <c r="AV125" s="348"/>
      <c r="AW125" s="348"/>
      <c r="AX125" s="348"/>
      <c r="AY125" s="348"/>
      <c r="AZ125" s="348"/>
      <c r="BA125" s="348"/>
      <c r="BB125" s="348"/>
      <c r="BC125" s="348"/>
      <c r="BD125" s="348"/>
      <c r="BE125" s="348"/>
      <c r="BF125" s="348"/>
      <c r="BG125" s="348"/>
      <c r="BH125" s="348"/>
      <c r="BI125" s="348"/>
      <c r="BJ125" s="348"/>
      <c r="BK125" s="348"/>
      <c r="BL125" s="348"/>
      <c r="BM125" s="348"/>
      <c r="BN125" s="348"/>
      <c r="BO125" s="348"/>
      <c r="BP125" s="348"/>
      <c r="BQ125" s="348"/>
      <c r="BR125" s="348"/>
      <c r="BS125" s="348"/>
      <c r="BT125" s="348"/>
      <c r="BU125" s="348"/>
      <c r="BV125" s="348"/>
      <c r="BW125" s="348"/>
      <c r="BX125" s="348"/>
      <c r="BY125" s="348"/>
      <c r="BZ125" s="348"/>
      <c r="CA125" s="348"/>
      <c r="CB125" s="348"/>
      <c r="CC125" s="348"/>
      <c r="CD125" s="348"/>
      <c r="CE125" s="348"/>
      <c r="CF125" s="348"/>
      <c r="CG125" s="348"/>
      <c r="CH125" s="348"/>
      <c r="CI125" s="348"/>
      <c r="CJ125" s="348"/>
      <c r="CK125" s="348"/>
      <c r="CL125" s="348"/>
      <c r="CM125" s="348"/>
      <c r="CN125" s="348"/>
      <c r="CO125" s="348"/>
      <c r="CP125" s="348"/>
      <c r="CQ125" s="348"/>
      <c r="CR125" s="348"/>
      <c r="CS125" s="348"/>
    </row>
    <row r="126" spans="1:97" ht="22.5" outlineLevel="1">
      <c r="A126" s="309">
        <v>46</v>
      </c>
      <c r="B126" s="310" t="s">
        <v>3141</v>
      </c>
      <c r="C126" s="311" t="s">
        <v>3142</v>
      </c>
      <c r="D126" s="312" t="s">
        <v>694</v>
      </c>
      <c r="E126" s="313">
        <v>77</v>
      </c>
      <c r="F126" s="314">
        <v>0</v>
      </c>
      <c r="G126" s="315">
        <f>ROUND(E126*F126,2)</f>
        <v>0</v>
      </c>
      <c r="H126" s="315">
        <v>6E-05</v>
      </c>
      <c r="I126" s="315">
        <f>ROUND(E126*H126,2)</f>
        <v>0</v>
      </c>
      <c r="J126" s="315">
        <v>0</v>
      </c>
      <c r="K126" s="315">
        <f>ROUND(E126*J126,2)</f>
        <v>0</v>
      </c>
      <c r="L126" s="348"/>
      <c r="M126" s="348"/>
      <c r="N126" s="348"/>
      <c r="O126" s="348"/>
      <c r="P126" s="348"/>
      <c r="Q126" s="348"/>
      <c r="R126" s="348"/>
      <c r="S126" s="348"/>
      <c r="T126" s="348"/>
      <c r="U126" s="348"/>
      <c r="V126" s="348"/>
      <c r="W126" s="348"/>
      <c r="X126" s="348"/>
      <c r="Y126" s="348"/>
      <c r="Z126" s="348"/>
      <c r="AA126" s="348"/>
      <c r="AB126" s="348"/>
      <c r="AC126" s="348"/>
      <c r="AD126" s="348"/>
      <c r="AE126" s="348"/>
      <c r="AF126" s="348"/>
      <c r="AG126" s="348"/>
      <c r="AH126" s="348"/>
      <c r="AI126" s="348"/>
      <c r="AJ126" s="348"/>
      <c r="AK126" s="348"/>
      <c r="AL126" s="348"/>
      <c r="AM126" s="348"/>
      <c r="AN126" s="348"/>
      <c r="AO126" s="348"/>
      <c r="AP126" s="348"/>
      <c r="AQ126" s="348"/>
      <c r="AR126" s="348"/>
      <c r="AS126" s="348"/>
      <c r="AT126" s="348"/>
      <c r="AU126" s="348"/>
      <c r="AV126" s="348"/>
      <c r="AW126" s="348"/>
      <c r="AX126" s="348"/>
      <c r="AY126" s="348"/>
      <c r="AZ126" s="348"/>
      <c r="BA126" s="348"/>
      <c r="BB126" s="348"/>
      <c r="BC126" s="348"/>
      <c r="BD126" s="348"/>
      <c r="BE126" s="348"/>
      <c r="BF126" s="348"/>
      <c r="BG126" s="348"/>
      <c r="BH126" s="348"/>
      <c r="BI126" s="348"/>
      <c r="BJ126" s="348"/>
      <c r="BK126" s="348"/>
      <c r="BL126" s="348"/>
      <c r="BM126" s="348"/>
      <c r="BN126" s="348"/>
      <c r="BO126" s="348"/>
      <c r="BP126" s="348"/>
      <c r="BQ126" s="348"/>
      <c r="BR126" s="348"/>
      <c r="BS126" s="348"/>
      <c r="BT126" s="348"/>
      <c r="BU126" s="348"/>
      <c r="BV126" s="348"/>
      <c r="BW126" s="348"/>
      <c r="BX126" s="348"/>
      <c r="BY126" s="348"/>
      <c r="BZ126" s="348"/>
      <c r="CA126" s="348"/>
      <c r="CB126" s="348"/>
      <c r="CC126" s="348"/>
      <c r="CD126" s="348"/>
      <c r="CE126" s="348"/>
      <c r="CF126" s="348"/>
      <c r="CG126" s="348"/>
      <c r="CH126" s="348"/>
      <c r="CI126" s="348"/>
      <c r="CJ126" s="348"/>
      <c r="CK126" s="348"/>
      <c r="CL126" s="348"/>
      <c r="CM126" s="348"/>
      <c r="CN126" s="348"/>
      <c r="CO126" s="348"/>
      <c r="CP126" s="348"/>
      <c r="CQ126" s="348"/>
      <c r="CR126" s="348"/>
      <c r="CS126" s="348"/>
    </row>
    <row r="127" spans="1:97" ht="12.75" customHeight="1" outlineLevel="1">
      <c r="A127" s="316"/>
      <c r="B127" s="317"/>
      <c r="C127" s="871" t="s">
        <v>3136</v>
      </c>
      <c r="D127" s="871"/>
      <c r="E127" s="871"/>
      <c r="F127" s="871"/>
      <c r="G127" s="871"/>
      <c r="H127" s="318"/>
      <c r="I127" s="318"/>
      <c r="J127" s="318"/>
      <c r="K127" s="318"/>
      <c r="L127" s="348"/>
      <c r="M127" s="348"/>
      <c r="N127" s="348"/>
      <c r="O127" s="348"/>
      <c r="P127" s="348"/>
      <c r="Q127" s="348"/>
      <c r="R127" s="348"/>
      <c r="S127" s="348"/>
      <c r="T127" s="348"/>
      <c r="U127" s="348"/>
      <c r="V127" s="348"/>
      <c r="W127" s="348"/>
      <c r="X127" s="348"/>
      <c r="Y127" s="348"/>
      <c r="Z127" s="348"/>
      <c r="AA127" s="348"/>
      <c r="AB127" s="348"/>
      <c r="AC127" s="348"/>
      <c r="AD127" s="348"/>
      <c r="AE127" s="348"/>
      <c r="AF127" s="348"/>
      <c r="AG127" s="348"/>
      <c r="AH127" s="348"/>
      <c r="AI127" s="348"/>
      <c r="AJ127" s="348"/>
      <c r="AK127" s="348"/>
      <c r="AL127" s="348"/>
      <c r="AM127" s="348"/>
      <c r="AN127" s="348"/>
      <c r="AO127" s="348"/>
      <c r="AP127" s="348"/>
      <c r="AQ127" s="348"/>
      <c r="AR127" s="348"/>
      <c r="AS127" s="348"/>
      <c r="AT127" s="348"/>
      <c r="AU127" s="348"/>
      <c r="AV127" s="348"/>
      <c r="AW127" s="348"/>
      <c r="AX127" s="348"/>
      <c r="AY127" s="348"/>
      <c r="AZ127" s="348"/>
      <c r="BA127" s="348"/>
      <c r="BB127" s="348"/>
      <c r="BC127" s="348"/>
      <c r="BD127" s="348"/>
      <c r="BE127" s="348"/>
      <c r="BF127" s="348"/>
      <c r="BG127" s="348"/>
      <c r="BH127" s="348"/>
      <c r="BI127" s="348"/>
      <c r="BJ127" s="348"/>
      <c r="BK127" s="348"/>
      <c r="BL127" s="348"/>
      <c r="BM127" s="348"/>
      <c r="BN127" s="348"/>
      <c r="BO127" s="348"/>
      <c r="BP127" s="348"/>
      <c r="BQ127" s="348"/>
      <c r="BR127" s="348"/>
      <c r="BS127" s="348"/>
      <c r="BT127" s="348"/>
      <c r="BU127" s="348"/>
      <c r="BV127" s="348"/>
      <c r="BW127" s="348"/>
      <c r="BX127" s="348"/>
      <c r="BY127" s="348"/>
      <c r="BZ127" s="348"/>
      <c r="CA127" s="348"/>
      <c r="CB127" s="348"/>
      <c r="CC127" s="348"/>
      <c r="CD127" s="348"/>
      <c r="CE127" s="348"/>
      <c r="CF127" s="348"/>
      <c r="CG127" s="348"/>
      <c r="CH127" s="348"/>
      <c r="CI127" s="348"/>
      <c r="CJ127" s="348"/>
      <c r="CK127" s="348"/>
      <c r="CL127" s="348"/>
      <c r="CM127" s="348"/>
      <c r="CN127" s="348"/>
      <c r="CO127" s="348"/>
      <c r="CP127" s="348"/>
      <c r="CQ127" s="348"/>
      <c r="CR127" s="348"/>
      <c r="CS127" s="348"/>
    </row>
    <row r="128" spans="1:97" ht="22.5" outlineLevel="1">
      <c r="A128" s="309">
        <v>47</v>
      </c>
      <c r="B128" s="310" t="s">
        <v>3143</v>
      </c>
      <c r="C128" s="311" t="s">
        <v>3144</v>
      </c>
      <c r="D128" s="312" t="s">
        <v>694</v>
      </c>
      <c r="E128" s="313">
        <v>52</v>
      </c>
      <c r="F128" s="314">
        <v>0</v>
      </c>
      <c r="G128" s="315">
        <f>ROUND(E128*F128,2)</f>
        <v>0</v>
      </c>
      <c r="H128" s="315">
        <v>0.00011</v>
      </c>
      <c r="I128" s="315">
        <f>ROUND(E128*H128,2)</f>
        <v>0.01</v>
      </c>
      <c r="J128" s="315">
        <v>0</v>
      </c>
      <c r="K128" s="315">
        <f>ROUND(E128*J128,2)</f>
        <v>0</v>
      </c>
      <c r="L128" s="348"/>
      <c r="M128" s="348"/>
      <c r="N128" s="348"/>
      <c r="O128" s="348"/>
      <c r="P128" s="348"/>
      <c r="Q128" s="348"/>
      <c r="R128" s="348"/>
      <c r="S128" s="348"/>
      <c r="T128" s="348"/>
      <c r="U128" s="348"/>
      <c r="V128" s="348"/>
      <c r="W128" s="348"/>
      <c r="X128" s="348"/>
      <c r="Y128" s="348"/>
      <c r="Z128" s="348"/>
      <c r="AA128" s="348"/>
      <c r="AB128" s="348"/>
      <c r="AC128" s="348"/>
      <c r="AD128" s="348"/>
      <c r="AE128" s="348"/>
      <c r="AF128" s="348"/>
      <c r="AG128" s="348"/>
      <c r="AH128" s="348"/>
      <c r="AI128" s="348"/>
      <c r="AJ128" s="348"/>
      <c r="AK128" s="348"/>
      <c r="AL128" s="348"/>
      <c r="AM128" s="348"/>
      <c r="AN128" s="348"/>
      <c r="AO128" s="348"/>
      <c r="AP128" s="348"/>
      <c r="AQ128" s="348"/>
      <c r="AR128" s="348"/>
      <c r="AS128" s="348"/>
      <c r="AT128" s="348"/>
      <c r="AU128" s="348"/>
      <c r="AV128" s="348"/>
      <c r="AW128" s="348"/>
      <c r="AX128" s="348"/>
      <c r="AY128" s="348"/>
      <c r="AZ128" s="348"/>
      <c r="BA128" s="348"/>
      <c r="BB128" s="348"/>
      <c r="BC128" s="348"/>
      <c r="BD128" s="348"/>
      <c r="BE128" s="348"/>
      <c r="BF128" s="348"/>
      <c r="BG128" s="348"/>
      <c r="BH128" s="348"/>
      <c r="BI128" s="348"/>
      <c r="BJ128" s="348"/>
      <c r="BK128" s="348"/>
      <c r="BL128" s="348"/>
      <c r="BM128" s="348"/>
      <c r="BN128" s="348"/>
      <c r="BO128" s="348"/>
      <c r="BP128" s="348"/>
      <c r="BQ128" s="348"/>
      <c r="BR128" s="348"/>
      <c r="BS128" s="348"/>
      <c r="BT128" s="348"/>
      <c r="BU128" s="348"/>
      <c r="BV128" s="348"/>
      <c r="BW128" s="348"/>
      <c r="BX128" s="348"/>
      <c r="BY128" s="348"/>
      <c r="BZ128" s="348"/>
      <c r="CA128" s="348"/>
      <c r="CB128" s="348"/>
      <c r="CC128" s="348"/>
      <c r="CD128" s="348"/>
      <c r="CE128" s="348"/>
      <c r="CF128" s="348"/>
      <c r="CG128" s="348"/>
      <c r="CH128" s="348"/>
      <c r="CI128" s="348"/>
      <c r="CJ128" s="348"/>
      <c r="CK128" s="348"/>
      <c r="CL128" s="348"/>
      <c r="CM128" s="348"/>
      <c r="CN128" s="348"/>
      <c r="CO128" s="348"/>
      <c r="CP128" s="348"/>
      <c r="CQ128" s="348"/>
      <c r="CR128" s="348"/>
      <c r="CS128" s="348"/>
    </row>
    <row r="129" spans="1:97" ht="12.75" customHeight="1" outlineLevel="1">
      <c r="A129" s="316"/>
      <c r="B129" s="317"/>
      <c r="C129" s="871" t="s">
        <v>3136</v>
      </c>
      <c r="D129" s="871"/>
      <c r="E129" s="871"/>
      <c r="F129" s="871"/>
      <c r="G129" s="871"/>
      <c r="H129" s="318"/>
      <c r="I129" s="318"/>
      <c r="J129" s="318"/>
      <c r="K129" s="318"/>
      <c r="L129" s="348"/>
      <c r="M129" s="348"/>
      <c r="N129" s="348"/>
      <c r="O129" s="348"/>
      <c r="P129" s="348"/>
      <c r="Q129" s="348"/>
      <c r="R129" s="348"/>
      <c r="S129" s="348"/>
      <c r="T129" s="348"/>
      <c r="U129" s="348"/>
      <c r="V129" s="348"/>
      <c r="W129" s="348"/>
      <c r="X129" s="348"/>
      <c r="Y129" s="348"/>
      <c r="Z129" s="348"/>
      <c r="AA129" s="348"/>
      <c r="AB129" s="348"/>
      <c r="AC129" s="348"/>
      <c r="AD129" s="348"/>
      <c r="AE129" s="348"/>
      <c r="AF129" s="348"/>
      <c r="AG129" s="348"/>
      <c r="AH129" s="348"/>
      <c r="AI129" s="348"/>
      <c r="AJ129" s="348"/>
      <c r="AK129" s="348"/>
      <c r="AL129" s="348"/>
      <c r="AM129" s="348"/>
      <c r="AN129" s="348"/>
      <c r="AO129" s="348"/>
      <c r="AP129" s="348"/>
      <c r="AQ129" s="348"/>
      <c r="AR129" s="348"/>
      <c r="AS129" s="348"/>
      <c r="AT129" s="348"/>
      <c r="AU129" s="348"/>
      <c r="AV129" s="348"/>
      <c r="AW129" s="348"/>
      <c r="AX129" s="348"/>
      <c r="AY129" s="348"/>
      <c r="AZ129" s="348"/>
      <c r="BA129" s="348"/>
      <c r="BB129" s="348"/>
      <c r="BC129" s="348"/>
      <c r="BD129" s="348"/>
      <c r="BE129" s="348"/>
      <c r="BF129" s="348"/>
      <c r="BG129" s="348"/>
      <c r="BH129" s="348"/>
      <c r="BI129" s="348"/>
      <c r="BJ129" s="348"/>
      <c r="BK129" s="348"/>
      <c r="BL129" s="348"/>
      <c r="BM129" s="348"/>
      <c r="BN129" s="348"/>
      <c r="BO129" s="348"/>
      <c r="BP129" s="348"/>
      <c r="BQ129" s="348"/>
      <c r="BR129" s="348"/>
      <c r="BS129" s="348"/>
      <c r="BT129" s="348"/>
      <c r="BU129" s="348"/>
      <c r="BV129" s="348"/>
      <c r="BW129" s="348"/>
      <c r="BX129" s="348"/>
      <c r="BY129" s="348"/>
      <c r="BZ129" s="348"/>
      <c r="CA129" s="348"/>
      <c r="CB129" s="348"/>
      <c r="CC129" s="348"/>
      <c r="CD129" s="348"/>
      <c r="CE129" s="348"/>
      <c r="CF129" s="348"/>
      <c r="CG129" s="348"/>
      <c r="CH129" s="348"/>
      <c r="CI129" s="348"/>
      <c r="CJ129" s="348"/>
      <c r="CK129" s="348"/>
      <c r="CL129" s="348"/>
      <c r="CM129" s="348"/>
      <c r="CN129" s="348"/>
      <c r="CO129" s="348"/>
      <c r="CP129" s="348"/>
      <c r="CQ129" s="348"/>
      <c r="CR129" s="348"/>
      <c r="CS129" s="348"/>
    </row>
    <row r="130" spans="1:97" ht="22.5" outlineLevel="1">
      <c r="A130" s="309">
        <v>48</v>
      </c>
      <c r="B130" s="310" t="s">
        <v>3145</v>
      </c>
      <c r="C130" s="311" t="s">
        <v>3146</v>
      </c>
      <c r="D130" s="312" t="s">
        <v>694</v>
      </c>
      <c r="E130" s="313">
        <v>16</v>
      </c>
      <c r="F130" s="314">
        <v>0</v>
      </c>
      <c r="G130" s="315">
        <f>ROUND(E130*F130,2)</f>
        <v>0</v>
      </c>
      <c r="H130" s="315">
        <v>0.00014</v>
      </c>
      <c r="I130" s="315">
        <f>ROUND(E130*H130,2)</f>
        <v>0</v>
      </c>
      <c r="J130" s="315">
        <v>0</v>
      </c>
      <c r="K130" s="315">
        <f>ROUND(E130*J130,2)</f>
        <v>0</v>
      </c>
      <c r="L130" s="348"/>
      <c r="M130" s="348"/>
      <c r="N130" s="348"/>
      <c r="O130" s="348"/>
      <c r="P130" s="348"/>
      <c r="Q130" s="348"/>
      <c r="R130" s="348"/>
      <c r="S130" s="348"/>
      <c r="T130" s="348"/>
      <c r="U130" s="348"/>
      <c r="V130" s="348"/>
      <c r="W130" s="348"/>
      <c r="X130" s="348"/>
      <c r="Y130" s="348"/>
      <c r="Z130" s="348"/>
      <c r="AA130" s="348"/>
      <c r="AB130" s="348"/>
      <c r="AC130" s="348"/>
      <c r="AD130" s="348"/>
      <c r="AE130" s="348"/>
      <c r="AF130" s="348"/>
      <c r="AG130" s="348"/>
      <c r="AH130" s="348"/>
      <c r="AI130" s="348"/>
      <c r="AJ130" s="348"/>
      <c r="AK130" s="348"/>
      <c r="AL130" s="348"/>
      <c r="AM130" s="348"/>
      <c r="AN130" s="348"/>
      <c r="AO130" s="348"/>
      <c r="AP130" s="348"/>
      <c r="AQ130" s="348"/>
      <c r="AR130" s="348"/>
      <c r="AS130" s="348"/>
      <c r="AT130" s="348"/>
      <c r="AU130" s="348"/>
      <c r="AV130" s="348"/>
      <c r="AW130" s="348"/>
      <c r="AX130" s="348"/>
      <c r="AY130" s="348"/>
      <c r="AZ130" s="348"/>
      <c r="BA130" s="348"/>
      <c r="BB130" s="348"/>
      <c r="BC130" s="348"/>
      <c r="BD130" s="348"/>
      <c r="BE130" s="348"/>
      <c r="BF130" s="348"/>
      <c r="BG130" s="348"/>
      <c r="BH130" s="348"/>
      <c r="BI130" s="348"/>
      <c r="BJ130" s="348"/>
      <c r="BK130" s="348"/>
      <c r="BL130" s="348"/>
      <c r="BM130" s="348"/>
      <c r="BN130" s="348"/>
      <c r="BO130" s="348"/>
      <c r="BP130" s="348"/>
      <c r="BQ130" s="348"/>
      <c r="BR130" s="348"/>
      <c r="BS130" s="348"/>
      <c r="BT130" s="348"/>
      <c r="BU130" s="348"/>
      <c r="BV130" s="348"/>
      <c r="BW130" s="348"/>
      <c r="BX130" s="348"/>
      <c r="BY130" s="348"/>
      <c r="BZ130" s="348"/>
      <c r="CA130" s="348"/>
      <c r="CB130" s="348"/>
      <c r="CC130" s="348"/>
      <c r="CD130" s="348"/>
      <c r="CE130" s="348"/>
      <c r="CF130" s="348"/>
      <c r="CG130" s="348"/>
      <c r="CH130" s="348"/>
      <c r="CI130" s="348"/>
      <c r="CJ130" s="348"/>
      <c r="CK130" s="348"/>
      <c r="CL130" s="348"/>
      <c r="CM130" s="348"/>
      <c r="CN130" s="348"/>
      <c r="CO130" s="348"/>
      <c r="CP130" s="348"/>
      <c r="CQ130" s="348"/>
      <c r="CR130" s="348"/>
      <c r="CS130" s="348"/>
    </row>
    <row r="131" spans="1:97" ht="12.75" customHeight="1" outlineLevel="1">
      <c r="A131" s="316"/>
      <c r="B131" s="317"/>
      <c r="C131" s="871" t="s">
        <v>3136</v>
      </c>
      <c r="D131" s="871"/>
      <c r="E131" s="871"/>
      <c r="F131" s="871"/>
      <c r="G131" s="871"/>
      <c r="H131" s="318"/>
      <c r="I131" s="318"/>
      <c r="J131" s="318"/>
      <c r="K131" s="318"/>
      <c r="L131" s="348"/>
      <c r="M131" s="348"/>
      <c r="N131" s="348"/>
      <c r="O131" s="348"/>
      <c r="P131" s="348"/>
      <c r="Q131" s="348"/>
      <c r="R131" s="348"/>
      <c r="S131" s="348"/>
      <c r="T131" s="348"/>
      <c r="U131" s="348"/>
      <c r="V131" s="348"/>
      <c r="W131" s="348"/>
      <c r="X131" s="348"/>
      <c r="Y131" s="348"/>
      <c r="Z131" s="348"/>
      <c r="AA131" s="348"/>
      <c r="AB131" s="348"/>
      <c r="AC131" s="348"/>
      <c r="AD131" s="348"/>
      <c r="AE131" s="348"/>
      <c r="AF131" s="348"/>
      <c r="AG131" s="348"/>
      <c r="AH131" s="348"/>
      <c r="AI131" s="348"/>
      <c r="AJ131" s="348"/>
      <c r="AK131" s="348"/>
      <c r="AL131" s="348"/>
      <c r="AM131" s="348"/>
      <c r="AN131" s="348"/>
      <c r="AO131" s="348"/>
      <c r="AP131" s="348"/>
      <c r="AQ131" s="348"/>
      <c r="AR131" s="348"/>
      <c r="AS131" s="348"/>
      <c r="AT131" s="348"/>
      <c r="AU131" s="348"/>
      <c r="AV131" s="348"/>
      <c r="AW131" s="348"/>
      <c r="AX131" s="348"/>
      <c r="AY131" s="348"/>
      <c r="AZ131" s="348"/>
      <c r="BA131" s="348"/>
      <c r="BB131" s="348"/>
      <c r="BC131" s="348"/>
      <c r="BD131" s="348"/>
      <c r="BE131" s="348"/>
      <c r="BF131" s="348"/>
      <c r="BG131" s="348"/>
      <c r="BH131" s="348"/>
      <c r="BI131" s="348"/>
      <c r="BJ131" s="348"/>
      <c r="BK131" s="348"/>
      <c r="BL131" s="348"/>
      <c r="BM131" s="348"/>
      <c r="BN131" s="348"/>
      <c r="BO131" s="348"/>
      <c r="BP131" s="348"/>
      <c r="BQ131" s="348"/>
      <c r="BR131" s="348"/>
      <c r="BS131" s="348"/>
      <c r="BT131" s="348"/>
      <c r="BU131" s="348"/>
      <c r="BV131" s="348"/>
      <c r="BW131" s="348"/>
      <c r="BX131" s="348"/>
      <c r="BY131" s="348"/>
      <c r="BZ131" s="348"/>
      <c r="CA131" s="348"/>
      <c r="CB131" s="348"/>
      <c r="CC131" s="348"/>
      <c r="CD131" s="348"/>
      <c r="CE131" s="348"/>
      <c r="CF131" s="348"/>
      <c r="CG131" s="348"/>
      <c r="CH131" s="348"/>
      <c r="CI131" s="348"/>
      <c r="CJ131" s="348"/>
      <c r="CK131" s="348"/>
      <c r="CL131" s="348"/>
      <c r="CM131" s="348"/>
      <c r="CN131" s="348"/>
      <c r="CO131" s="348"/>
      <c r="CP131" s="348"/>
      <c r="CQ131" s="348"/>
      <c r="CR131" s="348"/>
      <c r="CS131" s="348"/>
    </row>
    <row r="132" spans="1:97" ht="22.5" outlineLevel="1">
      <c r="A132" s="309">
        <v>49</v>
      </c>
      <c r="B132" s="310" t="s">
        <v>3147</v>
      </c>
      <c r="C132" s="311" t="s">
        <v>3148</v>
      </c>
      <c r="D132" s="312" t="s">
        <v>694</v>
      </c>
      <c r="E132" s="313">
        <v>106</v>
      </c>
      <c r="F132" s="314">
        <v>0</v>
      </c>
      <c r="G132" s="315">
        <f>ROUND(E132*F132,2)</f>
        <v>0</v>
      </c>
      <c r="H132" s="315">
        <v>5E-05</v>
      </c>
      <c r="I132" s="315">
        <f>ROUND(E132*H132,2)</f>
        <v>0.01</v>
      </c>
      <c r="J132" s="315">
        <v>0</v>
      </c>
      <c r="K132" s="315">
        <f>ROUND(E132*J132,2)</f>
        <v>0</v>
      </c>
      <c r="L132" s="348"/>
      <c r="M132" s="348"/>
      <c r="N132" s="348"/>
      <c r="O132" s="348"/>
      <c r="P132" s="348"/>
      <c r="Q132" s="348"/>
      <c r="R132" s="348"/>
      <c r="S132" s="348"/>
      <c r="T132" s="348"/>
      <c r="U132" s="348"/>
      <c r="V132" s="348"/>
      <c r="W132" s="348"/>
      <c r="X132" s="348"/>
      <c r="Y132" s="348"/>
      <c r="Z132" s="348"/>
      <c r="AA132" s="348"/>
      <c r="AB132" s="348"/>
      <c r="AC132" s="348"/>
      <c r="AD132" s="348"/>
      <c r="AE132" s="348"/>
      <c r="AF132" s="348"/>
      <c r="AG132" s="348"/>
      <c r="AH132" s="348"/>
      <c r="AI132" s="348"/>
      <c r="AJ132" s="348"/>
      <c r="AK132" s="348"/>
      <c r="AL132" s="348"/>
      <c r="AM132" s="348"/>
      <c r="AN132" s="348"/>
      <c r="AO132" s="348"/>
      <c r="AP132" s="348"/>
      <c r="AQ132" s="348"/>
      <c r="AR132" s="348"/>
      <c r="AS132" s="348"/>
      <c r="AT132" s="348"/>
      <c r="AU132" s="348"/>
      <c r="AV132" s="348"/>
      <c r="AW132" s="348"/>
      <c r="AX132" s="348"/>
      <c r="AY132" s="348"/>
      <c r="AZ132" s="348"/>
      <c r="BA132" s="348"/>
      <c r="BB132" s="348"/>
      <c r="BC132" s="348"/>
      <c r="BD132" s="348"/>
      <c r="BE132" s="348"/>
      <c r="BF132" s="348"/>
      <c r="BG132" s="348"/>
      <c r="BH132" s="348"/>
      <c r="BI132" s="348"/>
      <c r="BJ132" s="348"/>
      <c r="BK132" s="348"/>
      <c r="BL132" s="348"/>
      <c r="BM132" s="348"/>
      <c r="BN132" s="348"/>
      <c r="BO132" s="348"/>
      <c r="BP132" s="348"/>
      <c r="BQ132" s="348"/>
      <c r="BR132" s="348"/>
      <c r="BS132" s="348"/>
      <c r="BT132" s="348"/>
      <c r="BU132" s="348"/>
      <c r="BV132" s="348"/>
      <c r="BW132" s="348"/>
      <c r="BX132" s="348"/>
      <c r="BY132" s="348"/>
      <c r="BZ132" s="348"/>
      <c r="CA132" s="348"/>
      <c r="CB132" s="348"/>
      <c r="CC132" s="348"/>
      <c r="CD132" s="348"/>
      <c r="CE132" s="348"/>
      <c r="CF132" s="348"/>
      <c r="CG132" s="348"/>
      <c r="CH132" s="348"/>
      <c r="CI132" s="348"/>
      <c r="CJ132" s="348"/>
      <c r="CK132" s="348"/>
      <c r="CL132" s="348"/>
      <c r="CM132" s="348"/>
      <c r="CN132" s="348"/>
      <c r="CO132" s="348"/>
      <c r="CP132" s="348"/>
      <c r="CQ132" s="348"/>
      <c r="CR132" s="348"/>
      <c r="CS132" s="348"/>
    </row>
    <row r="133" spans="1:97" ht="12.75" customHeight="1" outlineLevel="1">
      <c r="A133" s="316"/>
      <c r="B133" s="317"/>
      <c r="C133" s="871" t="s">
        <v>3136</v>
      </c>
      <c r="D133" s="871"/>
      <c r="E133" s="871"/>
      <c r="F133" s="871"/>
      <c r="G133" s="871"/>
      <c r="H133" s="318"/>
      <c r="I133" s="318"/>
      <c r="J133" s="318"/>
      <c r="K133" s="318"/>
      <c r="L133" s="348"/>
      <c r="M133" s="348"/>
      <c r="N133" s="348"/>
      <c r="O133" s="348"/>
      <c r="P133" s="348"/>
      <c r="Q133" s="348"/>
      <c r="R133" s="348"/>
      <c r="S133" s="348"/>
      <c r="T133" s="348"/>
      <c r="U133" s="348"/>
      <c r="V133" s="348"/>
      <c r="W133" s="348"/>
      <c r="X133" s="348"/>
      <c r="Y133" s="348"/>
      <c r="Z133" s="348"/>
      <c r="AA133" s="348"/>
      <c r="AB133" s="348"/>
      <c r="AC133" s="348"/>
      <c r="AD133" s="348"/>
      <c r="AE133" s="348"/>
      <c r="AF133" s="348"/>
      <c r="AG133" s="348"/>
      <c r="AH133" s="348"/>
      <c r="AI133" s="348"/>
      <c r="AJ133" s="348"/>
      <c r="AK133" s="348"/>
      <c r="AL133" s="348"/>
      <c r="AM133" s="348"/>
      <c r="AN133" s="348"/>
      <c r="AO133" s="348"/>
      <c r="AP133" s="348"/>
      <c r="AQ133" s="348"/>
      <c r="AR133" s="348"/>
      <c r="AS133" s="348"/>
      <c r="AT133" s="348"/>
      <c r="AU133" s="348"/>
      <c r="AV133" s="348"/>
      <c r="AW133" s="348"/>
      <c r="AX133" s="348"/>
      <c r="AY133" s="348"/>
      <c r="AZ133" s="348"/>
      <c r="BA133" s="348"/>
      <c r="BB133" s="348"/>
      <c r="BC133" s="348"/>
      <c r="BD133" s="348"/>
      <c r="BE133" s="348"/>
      <c r="BF133" s="348"/>
      <c r="BG133" s="348"/>
      <c r="BH133" s="348"/>
      <c r="BI133" s="348"/>
      <c r="BJ133" s="348"/>
      <c r="BK133" s="348"/>
      <c r="BL133" s="348"/>
      <c r="BM133" s="348"/>
      <c r="BN133" s="348"/>
      <c r="BO133" s="348"/>
      <c r="BP133" s="348"/>
      <c r="BQ133" s="348"/>
      <c r="BR133" s="348"/>
      <c r="BS133" s="348"/>
      <c r="BT133" s="348"/>
      <c r="BU133" s="348"/>
      <c r="BV133" s="348"/>
      <c r="BW133" s="348"/>
      <c r="BX133" s="348"/>
      <c r="BY133" s="348"/>
      <c r="BZ133" s="348"/>
      <c r="CA133" s="348"/>
      <c r="CB133" s="348"/>
      <c r="CC133" s="348"/>
      <c r="CD133" s="348"/>
      <c r="CE133" s="348"/>
      <c r="CF133" s="348"/>
      <c r="CG133" s="348"/>
      <c r="CH133" s="348"/>
      <c r="CI133" s="348"/>
      <c r="CJ133" s="348"/>
      <c r="CK133" s="348"/>
      <c r="CL133" s="348"/>
      <c r="CM133" s="348"/>
      <c r="CN133" s="348"/>
      <c r="CO133" s="348"/>
      <c r="CP133" s="348"/>
      <c r="CQ133" s="348"/>
      <c r="CR133" s="348"/>
      <c r="CS133" s="348"/>
    </row>
    <row r="134" spans="1:97" ht="22.5" outlineLevel="1">
      <c r="A134" s="309">
        <v>50</v>
      </c>
      <c r="B134" s="310" t="s">
        <v>3149</v>
      </c>
      <c r="C134" s="311" t="s">
        <v>3150</v>
      </c>
      <c r="D134" s="312" t="s">
        <v>694</v>
      </c>
      <c r="E134" s="313">
        <v>83</v>
      </c>
      <c r="F134" s="314">
        <v>0</v>
      </c>
      <c r="G134" s="315">
        <f>ROUND(E134*F134,2)</f>
        <v>0</v>
      </c>
      <c r="H134" s="315">
        <v>7E-05</v>
      </c>
      <c r="I134" s="315">
        <f>ROUND(E134*H134,2)</f>
        <v>0.01</v>
      </c>
      <c r="J134" s="315">
        <v>0</v>
      </c>
      <c r="K134" s="315">
        <f>ROUND(E134*J134,2)</f>
        <v>0</v>
      </c>
      <c r="L134" s="348"/>
      <c r="M134" s="348"/>
      <c r="N134" s="348"/>
      <c r="O134" s="348"/>
      <c r="P134" s="348"/>
      <c r="Q134" s="348"/>
      <c r="R134" s="348"/>
      <c r="S134" s="348"/>
      <c r="T134" s="348"/>
      <c r="U134" s="348"/>
      <c r="V134" s="348"/>
      <c r="W134" s="348"/>
      <c r="X134" s="348"/>
      <c r="Y134" s="348"/>
      <c r="Z134" s="348"/>
      <c r="AA134" s="348"/>
      <c r="AB134" s="348"/>
      <c r="AC134" s="348"/>
      <c r="AD134" s="348"/>
      <c r="AE134" s="348"/>
      <c r="AF134" s="348"/>
      <c r="AG134" s="348"/>
      <c r="AH134" s="348"/>
      <c r="AI134" s="348"/>
      <c r="AJ134" s="348"/>
      <c r="AK134" s="348"/>
      <c r="AL134" s="348"/>
      <c r="AM134" s="348"/>
      <c r="AN134" s="348"/>
      <c r="AO134" s="348"/>
      <c r="AP134" s="348"/>
      <c r="AQ134" s="348"/>
      <c r="AR134" s="348"/>
      <c r="AS134" s="348"/>
      <c r="AT134" s="348"/>
      <c r="AU134" s="348"/>
      <c r="AV134" s="348"/>
      <c r="AW134" s="348"/>
      <c r="AX134" s="348"/>
      <c r="AY134" s="348"/>
      <c r="AZ134" s="348"/>
      <c r="BA134" s="348"/>
      <c r="BB134" s="348"/>
      <c r="BC134" s="348"/>
      <c r="BD134" s="348"/>
      <c r="BE134" s="348"/>
      <c r="BF134" s="348"/>
      <c r="BG134" s="348"/>
      <c r="BH134" s="348"/>
      <c r="BI134" s="348"/>
      <c r="BJ134" s="348"/>
      <c r="BK134" s="348"/>
      <c r="BL134" s="348"/>
      <c r="BM134" s="348"/>
      <c r="BN134" s="348"/>
      <c r="BO134" s="348"/>
      <c r="BP134" s="348"/>
      <c r="BQ134" s="348"/>
      <c r="BR134" s="348"/>
      <c r="BS134" s="348"/>
      <c r="BT134" s="348"/>
      <c r="BU134" s="348"/>
      <c r="BV134" s="348"/>
      <c r="BW134" s="348"/>
      <c r="BX134" s="348"/>
      <c r="BY134" s="348"/>
      <c r="BZ134" s="348"/>
      <c r="CA134" s="348"/>
      <c r="CB134" s="348"/>
      <c r="CC134" s="348"/>
      <c r="CD134" s="348"/>
      <c r="CE134" s="348"/>
      <c r="CF134" s="348"/>
      <c r="CG134" s="348"/>
      <c r="CH134" s="348"/>
      <c r="CI134" s="348"/>
      <c r="CJ134" s="348"/>
      <c r="CK134" s="348"/>
      <c r="CL134" s="348"/>
      <c r="CM134" s="348"/>
      <c r="CN134" s="348"/>
      <c r="CO134" s="348"/>
      <c r="CP134" s="348"/>
      <c r="CQ134" s="348"/>
      <c r="CR134" s="348"/>
      <c r="CS134" s="348"/>
    </row>
    <row r="135" spans="1:97" ht="12.75" customHeight="1" outlineLevel="1">
      <c r="A135" s="316"/>
      <c r="B135" s="317"/>
      <c r="C135" s="871" t="s">
        <v>3136</v>
      </c>
      <c r="D135" s="871"/>
      <c r="E135" s="871"/>
      <c r="F135" s="871"/>
      <c r="G135" s="871"/>
      <c r="H135" s="318"/>
      <c r="I135" s="318"/>
      <c r="J135" s="318"/>
      <c r="K135" s="318"/>
      <c r="L135" s="348"/>
      <c r="M135" s="348"/>
      <c r="N135" s="348"/>
      <c r="O135" s="348"/>
      <c r="P135" s="348"/>
      <c r="Q135" s="348"/>
      <c r="R135" s="348"/>
      <c r="S135" s="348"/>
      <c r="T135" s="348"/>
      <c r="U135" s="348"/>
      <c r="V135" s="348"/>
      <c r="W135" s="348"/>
      <c r="X135" s="348"/>
      <c r="Y135" s="348"/>
      <c r="Z135" s="348"/>
      <c r="AA135" s="348"/>
      <c r="AB135" s="348"/>
      <c r="AC135" s="348"/>
      <c r="AD135" s="348"/>
      <c r="AE135" s="348"/>
      <c r="AF135" s="348"/>
      <c r="AG135" s="348"/>
      <c r="AH135" s="348"/>
      <c r="AI135" s="348"/>
      <c r="AJ135" s="348"/>
      <c r="AK135" s="348"/>
      <c r="AL135" s="348"/>
      <c r="AM135" s="348"/>
      <c r="AN135" s="348"/>
      <c r="AO135" s="348"/>
      <c r="AP135" s="348"/>
      <c r="AQ135" s="348"/>
      <c r="AR135" s="348"/>
      <c r="AS135" s="348"/>
      <c r="AT135" s="348"/>
      <c r="AU135" s="348"/>
      <c r="AV135" s="348"/>
      <c r="AW135" s="348"/>
      <c r="AX135" s="348"/>
      <c r="AY135" s="348"/>
      <c r="AZ135" s="348"/>
      <c r="BA135" s="348"/>
      <c r="BB135" s="348"/>
      <c r="BC135" s="348"/>
      <c r="BD135" s="348"/>
      <c r="BE135" s="348"/>
      <c r="BF135" s="348"/>
      <c r="BG135" s="348"/>
      <c r="BH135" s="348"/>
      <c r="BI135" s="348"/>
      <c r="BJ135" s="348"/>
      <c r="BK135" s="348"/>
      <c r="BL135" s="348"/>
      <c r="BM135" s="348"/>
      <c r="BN135" s="348"/>
      <c r="BO135" s="348"/>
      <c r="BP135" s="348"/>
      <c r="BQ135" s="348"/>
      <c r="BR135" s="348"/>
      <c r="BS135" s="348"/>
      <c r="BT135" s="348"/>
      <c r="BU135" s="348"/>
      <c r="BV135" s="348"/>
      <c r="BW135" s="348"/>
      <c r="BX135" s="348"/>
      <c r="BY135" s="348"/>
      <c r="BZ135" s="348"/>
      <c r="CA135" s="348"/>
      <c r="CB135" s="348"/>
      <c r="CC135" s="348"/>
      <c r="CD135" s="348"/>
      <c r="CE135" s="348"/>
      <c r="CF135" s="348"/>
      <c r="CG135" s="348"/>
      <c r="CH135" s="348"/>
      <c r="CI135" s="348"/>
      <c r="CJ135" s="348"/>
      <c r="CK135" s="348"/>
      <c r="CL135" s="348"/>
      <c r="CM135" s="348"/>
      <c r="CN135" s="348"/>
      <c r="CO135" s="348"/>
      <c r="CP135" s="348"/>
      <c r="CQ135" s="348"/>
      <c r="CR135" s="348"/>
      <c r="CS135" s="348"/>
    </row>
    <row r="136" spans="1:97" ht="22.5" outlineLevel="1">
      <c r="A136" s="309">
        <v>51</v>
      </c>
      <c r="B136" s="310" t="s">
        <v>3151</v>
      </c>
      <c r="C136" s="311" t="s">
        <v>3152</v>
      </c>
      <c r="D136" s="312" t="s">
        <v>694</v>
      </c>
      <c r="E136" s="313">
        <v>22</v>
      </c>
      <c r="F136" s="314">
        <v>0</v>
      </c>
      <c r="G136" s="315">
        <f>ROUND(E136*F136,2)</f>
        <v>0</v>
      </c>
      <c r="H136" s="315">
        <v>8E-05</v>
      </c>
      <c r="I136" s="315">
        <f>ROUND(E136*H136,2)</f>
        <v>0</v>
      </c>
      <c r="J136" s="315">
        <v>0</v>
      </c>
      <c r="K136" s="315">
        <f>ROUND(E136*J136,2)</f>
        <v>0</v>
      </c>
      <c r="L136" s="348"/>
      <c r="M136" s="348"/>
      <c r="N136" s="348"/>
      <c r="O136" s="348"/>
      <c r="P136" s="348"/>
      <c r="Q136" s="348"/>
      <c r="R136" s="348"/>
      <c r="S136" s="348"/>
      <c r="T136" s="348"/>
      <c r="U136" s="348"/>
      <c r="V136" s="348"/>
      <c r="W136" s="348"/>
      <c r="X136" s="348"/>
      <c r="Y136" s="348"/>
      <c r="Z136" s="348"/>
      <c r="AA136" s="348"/>
      <c r="AB136" s="348"/>
      <c r="AC136" s="348"/>
      <c r="AD136" s="348"/>
      <c r="AE136" s="348"/>
      <c r="AF136" s="348"/>
      <c r="AG136" s="348"/>
      <c r="AH136" s="348"/>
      <c r="AI136" s="348"/>
      <c r="AJ136" s="348"/>
      <c r="AK136" s="348"/>
      <c r="AL136" s="348"/>
      <c r="AM136" s="348"/>
      <c r="AN136" s="348"/>
      <c r="AO136" s="348"/>
      <c r="AP136" s="348"/>
      <c r="AQ136" s="348"/>
      <c r="AR136" s="348"/>
      <c r="AS136" s="348"/>
      <c r="AT136" s="348"/>
      <c r="AU136" s="348"/>
      <c r="AV136" s="348"/>
      <c r="AW136" s="348"/>
      <c r="AX136" s="348"/>
      <c r="AY136" s="348"/>
      <c r="AZ136" s="348"/>
      <c r="BA136" s="348"/>
      <c r="BB136" s="348"/>
      <c r="BC136" s="348"/>
      <c r="BD136" s="348"/>
      <c r="BE136" s="348"/>
      <c r="BF136" s="348"/>
      <c r="BG136" s="348"/>
      <c r="BH136" s="348"/>
      <c r="BI136" s="348"/>
      <c r="BJ136" s="348"/>
      <c r="BK136" s="348"/>
      <c r="BL136" s="348"/>
      <c r="BM136" s="348"/>
      <c r="BN136" s="348"/>
      <c r="BO136" s="348"/>
      <c r="BP136" s="348"/>
      <c r="BQ136" s="348"/>
      <c r="BR136" s="348"/>
      <c r="BS136" s="348"/>
      <c r="BT136" s="348"/>
      <c r="BU136" s="348"/>
      <c r="BV136" s="348"/>
      <c r="BW136" s="348"/>
      <c r="BX136" s="348"/>
      <c r="BY136" s="348"/>
      <c r="BZ136" s="348"/>
      <c r="CA136" s="348"/>
      <c r="CB136" s="348"/>
      <c r="CC136" s="348"/>
      <c r="CD136" s="348"/>
      <c r="CE136" s="348"/>
      <c r="CF136" s="348"/>
      <c r="CG136" s="348"/>
      <c r="CH136" s="348"/>
      <c r="CI136" s="348"/>
      <c r="CJ136" s="348"/>
      <c r="CK136" s="348"/>
      <c r="CL136" s="348"/>
      <c r="CM136" s="348"/>
      <c r="CN136" s="348"/>
      <c r="CO136" s="348"/>
      <c r="CP136" s="348"/>
      <c r="CQ136" s="348"/>
      <c r="CR136" s="348"/>
      <c r="CS136" s="348"/>
    </row>
    <row r="137" spans="1:97" ht="12.75" customHeight="1" outlineLevel="1">
      <c r="A137" s="316"/>
      <c r="B137" s="317"/>
      <c r="C137" s="871" t="s">
        <v>3136</v>
      </c>
      <c r="D137" s="871"/>
      <c r="E137" s="871"/>
      <c r="F137" s="871"/>
      <c r="G137" s="871"/>
      <c r="H137" s="318"/>
      <c r="I137" s="318"/>
      <c r="J137" s="318"/>
      <c r="K137" s="318"/>
      <c r="L137" s="348"/>
      <c r="M137" s="348"/>
      <c r="N137" s="348"/>
      <c r="O137" s="348"/>
      <c r="P137" s="348"/>
      <c r="Q137" s="348"/>
      <c r="R137" s="348"/>
      <c r="S137" s="348"/>
      <c r="T137" s="348"/>
      <c r="U137" s="348"/>
      <c r="V137" s="348"/>
      <c r="W137" s="348"/>
      <c r="X137" s="348"/>
      <c r="Y137" s="348"/>
      <c r="Z137" s="348"/>
      <c r="AA137" s="348"/>
      <c r="AB137" s="348"/>
      <c r="AC137" s="348"/>
      <c r="AD137" s="348"/>
      <c r="AE137" s="348"/>
      <c r="AF137" s="348"/>
      <c r="AG137" s="348"/>
      <c r="AH137" s="348"/>
      <c r="AI137" s="348"/>
      <c r="AJ137" s="348"/>
      <c r="AK137" s="348"/>
      <c r="AL137" s="348"/>
      <c r="AM137" s="348"/>
      <c r="AN137" s="348"/>
      <c r="AO137" s="348"/>
      <c r="AP137" s="348"/>
      <c r="AQ137" s="348"/>
      <c r="AR137" s="348"/>
      <c r="AS137" s="348"/>
      <c r="AT137" s="348"/>
      <c r="AU137" s="348"/>
      <c r="AV137" s="348"/>
      <c r="AW137" s="348"/>
      <c r="AX137" s="348"/>
      <c r="AY137" s="348"/>
      <c r="AZ137" s="348"/>
      <c r="BA137" s="348"/>
      <c r="BB137" s="348"/>
      <c r="BC137" s="348"/>
      <c r="BD137" s="348"/>
      <c r="BE137" s="348"/>
      <c r="BF137" s="348"/>
      <c r="BG137" s="348"/>
      <c r="BH137" s="348"/>
      <c r="BI137" s="348"/>
      <c r="BJ137" s="348"/>
      <c r="BK137" s="348"/>
      <c r="BL137" s="348"/>
      <c r="BM137" s="348"/>
      <c r="BN137" s="348"/>
      <c r="BO137" s="348"/>
      <c r="BP137" s="348"/>
      <c r="BQ137" s="348"/>
      <c r="BR137" s="348"/>
      <c r="BS137" s="348"/>
      <c r="BT137" s="348"/>
      <c r="BU137" s="348"/>
      <c r="BV137" s="348"/>
      <c r="BW137" s="348"/>
      <c r="BX137" s="348"/>
      <c r="BY137" s="348"/>
      <c r="BZ137" s="348"/>
      <c r="CA137" s="348"/>
      <c r="CB137" s="348"/>
      <c r="CC137" s="348"/>
      <c r="CD137" s="348"/>
      <c r="CE137" s="348"/>
      <c r="CF137" s="348"/>
      <c r="CG137" s="348"/>
      <c r="CH137" s="348"/>
      <c r="CI137" s="348"/>
      <c r="CJ137" s="348"/>
      <c r="CK137" s="348"/>
      <c r="CL137" s="348"/>
      <c r="CM137" s="348"/>
      <c r="CN137" s="348"/>
      <c r="CO137" s="348"/>
      <c r="CP137" s="348"/>
      <c r="CQ137" s="348"/>
      <c r="CR137" s="348"/>
      <c r="CS137" s="348"/>
    </row>
    <row r="138" spans="1:97" ht="22.5" outlineLevel="1">
      <c r="A138" s="329">
        <v>52</v>
      </c>
      <c r="B138" s="323" t="s">
        <v>3153</v>
      </c>
      <c r="C138" s="324" t="s">
        <v>3154</v>
      </c>
      <c r="D138" s="325" t="s">
        <v>694</v>
      </c>
      <c r="E138" s="326">
        <v>54</v>
      </c>
      <c r="F138" s="327">
        <v>0</v>
      </c>
      <c r="G138" s="328">
        <f>ROUND(E138*F138,2)</f>
        <v>0</v>
      </c>
      <c r="H138" s="328">
        <v>0</v>
      </c>
      <c r="I138" s="328">
        <f>ROUND(E138*H138,2)</f>
        <v>0</v>
      </c>
      <c r="J138" s="328">
        <v>0</v>
      </c>
      <c r="K138" s="328">
        <f>ROUND(E138*J138,2)</f>
        <v>0</v>
      </c>
      <c r="L138" s="348"/>
      <c r="M138" s="348"/>
      <c r="N138" s="348"/>
      <c r="O138" s="348"/>
      <c r="P138" s="348"/>
      <c r="Q138" s="348"/>
      <c r="R138" s="348"/>
      <c r="S138" s="348"/>
      <c r="T138" s="348"/>
      <c r="U138" s="348"/>
      <c r="V138" s="348"/>
      <c r="W138" s="348"/>
      <c r="X138" s="348"/>
      <c r="Y138" s="348"/>
      <c r="Z138" s="348"/>
      <c r="AA138" s="348"/>
      <c r="AB138" s="348"/>
      <c r="AC138" s="348"/>
      <c r="AD138" s="348"/>
      <c r="AE138" s="348"/>
      <c r="AF138" s="348"/>
      <c r="AG138" s="348"/>
      <c r="AH138" s="348"/>
      <c r="AI138" s="348"/>
      <c r="AJ138" s="348"/>
      <c r="AK138" s="348"/>
      <c r="AL138" s="348"/>
      <c r="AM138" s="348"/>
      <c r="AN138" s="348"/>
      <c r="AO138" s="348"/>
      <c r="AP138" s="348"/>
      <c r="AQ138" s="348"/>
      <c r="AR138" s="348"/>
      <c r="AS138" s="348"/>
      <c r="AT138" s="348"/>
      <c r="AU138" s="348"/>
      <c r="AV138" s="348"/>
      <c r="AW138" s="348"/>
      <c r="AX138" s="348"/>
      <c r="AY138" s="348"/>
      <c r="AZ138" s="348"/>
      <c r="BA138" s="348"/>
      <c r="BB138" s="348"/>
      <c r="BC138" s="348"/>
      <c r="BD138" s="348"/>
      <c r="BE138" s="348"/>
      <c r="BF138" s="348"/>
      <c r="BG138" s="348"/>
      <c r="BH138" s="348"/>
      <c r="BI138" s="348"/>
      <c r="BJ138" s="348"/>
      <c r="BK138" s="348"/>
      <c r="BL138" s="348"/>
      <c r="BM138" s="348"/>
      <c r="BN138" s="348"/>
      <c r="BO138" s="348"/>
      <c r="BP138" s="348"/>
      <c r="BQ138" s="348"/>
      <c r="BR138" s="348"/>
      <c r="BS138" s="348"/>
      <c r="BT138" s="348"/>
      <c r="BU138" s="348"/>
      <c r="BV138" s="348"/>
      <c r="BW138" s="348"/>
      <c r="BX138" s="348"/>
      <c r="BY138" s="348"/>
      <c r="BZ138" s="348"/>
      <c r="CA138" s="348"/>
      <c r="CB138" s="348"/>
      <c r="CC138" s="348"/>
      <c r="CD138" s="348"/>
      <c r="CE138" s="348"/>
      <c r="CF138" s="348"/>
      <c r="CG138" s="348"/>
      <c r="CH138" s="348"/>
      <c r="CI138" s="348"/>
      <c r="CJ138" s="348"/>
      <c r="CK138" s="348"/>
      <c r="CL138" s="348"/>
      <c r="CM138" s="348"/>
      <c r="CN138" s="348"/>
      <c r="CO138" s="348"/>
      <c r="CP138" s="348"/>
      <c r="CQ138" s="348"/>
      <c r="CR138" s="348"/>
      <c r="CS138" s="348"/>
    </row>
    <row r="139" spans="1:97" ht="45" outlineLevel="1">
      <c r="A139" s="329">
        <v>53</v>
      </c>
      <c r="B139" s="323" t="s">
        <v>3155</v>
      </c>
      <c r="C139" s="324" t="s">
        <v>3156</v>
      </c>
      <c r="D139" s="325" t="s">
        <v>694</v>
      </c>
      <c r="E139" s="326">
        <v>54</v>
      </c>
      <c r="F139" s="327">
        <v>0</v>
      </c>
      <c r="G139" s="328">
        <f>ROUND(E139*F139,2)</f>
        <v>0</v>
      </c>
      <c r="H139" s="328">
        <v>0.00074</v>
      </c>
      <c r="I139" s="328">
        <f>ROUND(E139*H139,2)</f>
        <v>0.04</v>
      </c>
      <c r="J139" s="328">
        <v>0</v>
      </c>
      <c r="K139" s="328">
        <f>ROUND(E139*J139,2)</f>
        <v>0</v>
      </c>
      <c r="L139" s="348"/>
      <c r="M139" s="348"/>
      <c r="N139" s="348"/>
      <c r="O139" s="348"/>
      <c r="P139" s="348"/>
      <c r="Q139" s="348"/>
      <c r="R139" s="348"/>
      <c r="S139" s="348"/>
      <c r="T139" s="348"/>
      <c r="U139" s="348"/>
      <c r="V139" s="348"/>
      <c r="W139" s="348"/>
      <c r="X139" s="348"/>
      <c r="Y139" s="348"/>
      <c r="Z139" s="348"/>
      <c r="AA139" s="348"/>
      <c r="AB139" s="348"/>
      <c r="AC139" s="348"/>
      <c r="AD139" s="348"/>
      <c r="AE139" s="348"/>
      <c r="AF139" s="348"/>
      <c r="AG139" s="348"/>
      <c r="AH139" s="348"/>
      <c r="AI139" s="348"/>
      <c r="AJ139" s="348"/>
      <c r="AK139" s="348"/>
      <c r="AL139" s="348"/>
      <c r="AM139" s="348"/>
      <c r="AN139" s="348"/>
      <c r="AO139" s="348"/>
      <c r="AP139" s="348"/>
      <c r="AQ139" s="348"/>
      <c r="AR139" s="348"/>
      <c r="AS139" s="348"/>
      <c r="AT139" s="348"/>
      <c r="AU139" s="348"/>
      <c r="AV139" s="348"/>
      <c r="AW139" s="348"/>
      <c r="AX139" s="348"/>
      <c r="AY139" s="348"/>
      <c r="AZ139" s="348"/>
      <c r="BA139" s="348"/>
      <c r="BB139" s="348"/>
      <c r="BC139" s="348"/>
      <c r="BD139" s="348"/>
      <c r="BE139" s="348"/>
      <c r="BF139" s="348"/>
      <c r="BG139" s="348"/>
      <c r="BH139" s="348"/>
      <c r="BI139" s="348"/>
      <c r="BJ139" s="348"/>
      <c r="BK139" s="348"/>
      <c r="BL139" s="348"/>
      <c r="BM139" s="348"/>
      <c r="BN139" s="348"/>
      <c r="BO139" s="348"/>
      <c r="BP139" s="348"/>
      <c r="BQ139" s="348"/>
      <c r="BR139" s="348"/>
      <c r="BS139" s="348"/>
      <c r="BT139" s="348"/>
      <c r="BU139" s="348"/>
      <c r="BV139" s="348"/>
      <c r="BW139" s="348"/>
      <c r="BX139" s="348"/>
      <c r="BY139" s="348"/>
      <c r="BZ139" s="348"/>
      <c r="CA139" s="348"/>
      <c r="CB139" s="348"/>
      <c r="CC139" s="348"/>
      <c r="CD139" s="348"/>
      <c r="CE139" s="348"/>
      <c r="CF139" s="348"/>
      <c r="CG139" s="348"/>
      <c r="CH139" s="348"/>
      <c r="CI139" s="348"/>
      <c r="CJ139" s="348"/>
      <c r="CK139" s="348"/>
      <c r="CL139" s="348"/>
      <c r="CM139" s="348"/>
      <c r="CN139" s="348"/>
      <c r="CO139" s="348"/>
      <c r="CP139" s="348"/>
      <c r="CQ139" s="348"/>
      <c r="CR139" s="348"/>
      <c r="CS139" s="348"/>
    </row>
    <row r="140" spans="1:97" ht="15" outlineLevel="1">
      <c r="A140" s="309">
        <v>54</v>
      </c>
      <c r="B140" s="310" t="s">
        <v>3157</v>
      </c>
      <c r="C140" s="311" t="s">
        <v>3158</v>
      </c>
      <c r="D140" s="312" t="s">
        <v>549</v>
      </c>
      <c r="E140" s="313">
        <v>84</v>
      </c>
      <c r="F140" s="314">
        <v>0</v>
      </c>
      <c r="G140" s="315">
        <f>ROUND(E140*F140,2)</f>
        <v>0</v>
      </c>
      <c r="H140" s="315">
        <v>0</v>
      </c>
      <c r="I140" s="315">
        <f>ROUND(E140*H140,2)</f>
        <v>0</v>
      </c>
      <c r="J140" s="315">
        <v>0</v>
      </c>
      <c r="K140" s="315">
        <f>ROUND(E140*J140,2)</f>
        <v>0</v>
      </c>
      <c r="L140" s="348"/>
      <c r="M140" s="348"/>
      <c r="N140" s="348"/>
      <c r="O140" s="348"/>
      <c r="P140" s="348"/>
      <c r="Q140" s="348"/>
      <c r="R140" s="348"/>
      <c r="S140" s="348"/>
      <c r="T140" s="348"/>
      <c r="U140" s="348"/>
      <c r="V140" s="348"/>
      <c r="W140" s="348"/>
      <c r="X140" s="348"/>
      <c r="Y140" s="348"/>
      <c r="Z140" s="348"/>
      <c r="AA140" s="348"/>
      <c r="AB140" s="348"/>
      <c r="AC140" s="348"/>
      <c r="AD140" s="348"/>
      <c r="AE140" s="348"/>
      <c r="AF140" s="348"/>
      <c r="AG140" s="348"/>
      <c r="AH140" s="348"/>
      <c r="AI140" s="348"/>
      <c r="AJ140" s="348"/>
      <c r="AK140" s="348"/>
      <c r="AL140" s="348"/>
      <c r="AM140" s="348"/>
      <c r="AN140" s="348"/>
      <c r="AO140" s="348"/>
      <c r="AP140" s="348"/>
      <c r="AQ140" s="348"/>
      <c r="AR140" s="348"/>
      <c r="AS140" s="348"/>
      <c r="AT140" s="348"/>
      <c r="AU140" s="348"/>
      <c r="AV140" s="348"/>
      <c r="AW140" s="348"/>
      <c r="AX140" s="348"/>
      <c r="AY140" s="348"/>
      <c r="AZ140" s="348"/>
      <c r="BA140" s="348"/>
      <c r="BB140" s="348"/>
      <c r="BC140" s="348"/>
      <c r="BD140" s="348"/>
      <c r="BE140" s="348"/>
      <c r="BF140" s="348"/>
      <c r="BG140" s="348"/>
      <c r="BH140" s="348"/>
      <c r="BI140" s="348"/>
      <c r="BJ140" s="348"/>
      <c r="BK140" s="348"/>
      <c r="BL140" s="348"/>
      <c r="BM140" s="348"/>
      <c r="BN140" s="348"/>
      <c r="BO140" s="348"/>
      <c r="BP140" s="348"/>
      <c r="BQ140" s="348"/>
      <c r="BR140" s="348"/>
      <c r="BS140" s="348"/>
      <c r="BT140" s="348"/>
      <c r="BU140" s="348"/>
      <c r="BV140" s="348"/>
      <c r="BW140" s="348"/>
      <c r="BX140" s="348"/>
      <c r="BY140" s="348"/>
      <c r="BZ140" s="348"/>
      <c r="CA140" s="348"/>
      <c r="CB140" s="348"/>
      <c r="CC140" s="348"/>
      <c r="CD140" s="348"/>
      <c r="CE140" s="348"/>
      <c r="CF140" s="348"/>
      <c r="CG140" s="348"/>
      <c r="CH140" s="348"/>
      <c r="CI140" s="348"/>
      <c r="CJ140" s="348"/>
      <c r="CK140" s="348"/>
      <c r="CL140" s="348"/>
      <c r="CM140" s="348"/>
      <c r="CN140" s="348"/>
      <c r="CO140" s="348"/>
      <c r="CP140" s="348"/>
      <c r="CQ140" s="348"/>
      <c r="CR140" s="348"/>
      <c r="CS140" s="348"/>
    </row>
    <row r="141" spans="1:97" ht="15" outlineLevel="1">
      <c r="A141" s="316"/>
      <c r="B141" s="317"/>
      <c r="C141" s="319" t="s">
        <v>3067</v>
      </c>
      <c r="D141" s="320"/>
      <c r="E141" s="321">
        <v>9</v>
      </c>
      <c r="F141" s="318"/>
      <c r="G141" s="318"/>
      <c r="H141" s="318"/>
      <c r="I141" s="318"/>
      <c r="J141" s="318"/>
      <c r="K141" s="318"/>
      <c r="L141" s="348"/>
      <c r="M141" s="348"/>
      <c r="N141" s="348"/>
      <c r="O141" s="348"/>
      <c r="P141" s="348"/>
      <c r="Q141" s="348"/>
      <c r="R141" s="348"/>
      <c r="S141" s="348"/>
      <c r="T141" s="348"/>
      <c r="U141" s="348"/>
      <c r="V141" s="348"/>
      <c r="W141" s="348"/>
      <c r="X141" s="348"/>
      <c r="Y141" s="348"/>
      <c r="Z141" s="348"/>
      <c r="AA141" s="348"/>
      <c r="AB141" s="348"/>
      <c r="AC141" s="348"/>
      <c r="AD141" s="348"/>
      <c r="AE141" s="348"/>
      <c r="AF141" s="348"/>
      <c r="AG141" s="348"/>
      <c r="AH141" s="348"/>
      <c r="AI141" s="348"/>
      <c r="AJ141" s="348"/>
      <c r="AK141" s="348"/>
      <c r="AL141" s="348"/>
      <c r="AM141" s="348"/>
      <c r="AN141" s="348"/>
      <c r="AO141" s="348"/>
      <c r="AP141" s="348"/>
      <c r="AQ141" s="348"/>
      <c r="AR141" s="348"/>
      <c r="AS141" s="348"/>
      <c r="AT141" s="348"/>
      <c r="AU141" s="348"/>
      <c r="AV141" s="348"/>
      <c r="AW141" s="348"/>
      <c r="AX141" s="348"/>
      <c r="AY141" s="348"/>
      <c r="AZ141" s="348"/>
      <c r="BA141" s="348"/>
      <c r="BB141" s="348"/>
      <c r="BC141" s="348"/>
      <c r="BD141" s="348"/>
      <c r="BE141" s="348"/>
      <c r="BF141" s="348"/>
      <c r="BG141" s="348"/>
      <c r="BH141" s="348"/>
      <c r="BI141" s="348"/>
      <c r="BJ141" s="348"/>
      <c r="BK141" s="348"/>
      <c r="BL141" s="348"/>
      <c r="BM141" s="348"/>
      <c r="BN141" s="348"/>
      <c r="BO141" s="348"/>
      <c r="BP141" s="348"/>
      <c r="BQ141" s="348"/>
      <c r="BR141" s="348"/>
      <c r="BS141" s="348"/>
      <c r="BT141" s="348"/>
      <c r="BU141" s="348"/>
      <c r="BV141" s="348"/>
      <c r="BW141" s="348"/>
      <c r="BX141" s="348"/>
      <c r="BY141" s="348"/>
      <c r="BZ141" s="348"/>
      <c r="CA141" s="348"/>
      <c r="CB141" s="348"/>
      <c r="CC141" s="348"/>
      <c r="CD141" s="348"/>
      <c r="CE141" s="348"/>
      <c r="CF141" s="348"/>
      <c r="CG141" s="348"/>
      <c r="CH141" s="348"/>
      <c r="CI141" s="348"/>
      <c r="CJ141" s="348"/>
      <c r="CK141" s="348"/>
      <c r="CL141" s="348"/>
      <c r="CM141" s="348"/>
      <c r="CN141" s="348"/>
      <c r="CO141" s="348"/>
      <c r="CP141" s="348"/>
      <c r="CQ141" s="348"/>
      <c r="CR141" s="348"/>
      <c r="CS141" s="348"/>
    </row>
    <row r="142" spans="1:97" ht="15" outlineLevel="1">
      <c r="A142" s="316"/>
      <c r="B142" s="317"/>
      <c r="C142" s="319" t="s">
        <v>3068</v>
      </c>
      <c r="D142" s="320"/>
      <c r="E142" s="321">
        <v>1</v>
      </c>
      <c r="F142" s="318"/>
      <c r="G142" s="318"/>
      <c r="H142" s="318"/>
      <c r="I142" s="318"/>
      <c r="J142" s="318"/>
      <c r="K142" s="318"/>
      <c r="L142" s="348"/>
      <c r="M142" s="348"/>
      <c r="N142" s="348"/>
      <c r="O142" s="348"/>
      <c r="P142" s="348"/>
      <c r="Q142" s="348"/>
      <c r="R142" s="348"/>
      <c r="S142" s="348"/>
      <c r="T142" s="348"/>
      <c r="U142" s="348"/>
      <c r="V142" s="348"/>
      <c r="W142" s="348"/>
      <c r="X142" s="348"/>
      <c r="Y142" s="348"/>
      <c r="Z142" s="348"/>
      <c r="AA142" s="348"/>
      <c r="AB142" s="348"/>
      <c r="AC142" s="348"/>
      <c r="AD142" s="348"/>
      <c r="AE142" s="348"/>
      <c r="AF142" s="348"/>
      <c r="AG142" s="348"/>
      <c r="AH142" s="348"/>
      <c r="AI142" s="348"/>
      <c r="AJ142" s="348"/>
      <c r="AK142" s="348"/>
      <c r="AL142" s="348"/>
      <c r="AM142" s="348"/>
      <c r="AN142" s="348"/>
      <c r="AO142" s="348"/>
      <c r="AP142" s="348"/>
      <c r="AQ142" s="348"/>
      <c r="AR142" s="348"/>
      <c r="AS142" s="348"/>
      <c r="AT142" s="348"/>
      <c r="AU142" s="348"/>
      <c r="AV142" s="348"/>
      <c r="AW142" s="348"/>
      <c r="AX142" s="348"/>
      <c r="AY142" s="348"/>
      <c r="AZ142" s="348"/>
      <c r="BA142" s="348"/>
      <c r="BB142" s="348"/>
      <c r="BC142" s="348"/>
      <c r="BD142" s="348"/>
      <c r="BE142" s="348"/>
      <c r="BF142" s="348"/>
      <c r="BG142" s="348"/>
      <c r="BH142" s="348"/>
      <c r="BI142" s="348"/>
      <c r="BJ142" s="348"/>
      <c r="BK142" s="348"/>
      <c r="BL142" s="348"/>
      <c r="BM142" s="348"/>
      <c r="BN142" s="348"/>
      <c r="BO142" s="348"/>
      <c r="BP142" s="348"/>
      <c r="BQ142" s="348"/>
      <c r="BR142" s="348"/>
      <c r="BS142" s="348"/>
      <c r="BT142" s="348"/>
      <c r="BU142" s="348"/>
      <c r="BV142" s="348"/>
      <c r="BW142" s="348"/>
      <c r="BX142" s="348"/>
      <c r="BY142" s="348"/>
      <c r="BZ142" s="348"/>
      <c r="CA142" s="348"/>
      <c r="CB142" s="348"/>
      <c r="CC142" s="348"/>
      <c r="CD142" s="348"/>
      <c r="CE142" s="348"/>
      <c r="CF142" s="348"/>
      <c r="CG142" s="348"/>
      <c r="CH142" s="348"/>
      <c r="CI142" s="348"/>
      <c r="CJ142" s="348"/>
      <c r="CK142" s="348"/>
      <c r="CL142" s="348"/>
      <c r="CM142" s="348"/>
      <c r="CN142" s="348"/>
      <c r="CO142" s="348"/>
      <c r="CP142" s="348"/>
      <c r="CQ142" s="348"/>
      <c r="CR142" s="348"/>
      <c r="CS142" s="348"/>
    </row>
    <row r="143" spans="1:97" ht="15" outlineLevel="1">
      <c r="A143" s="316"/>
      <c r="B143" s="317"/>
      <c r="C143" s="319" t="s">
        <v>3159</v>
      </c>
      <c r="D143" s="320"/>
      <c r="E143" s="321">
        <v>3</v>
      </c>
      <c r="F143" s="318"/>
      <c r="G143" s="318"/>
      <c r="H143" s="318"/>
      <c r="I143" s="318"/>
      <c r="J143" s="318"/>
      <c r="K143" s="318"/>
      <c r="L143" s="348"/>
      <c r="M143" s="348"/>
      <c r="N143" s="348"/>
      <c r="O143" s="348"/>
      <c r="P143" s="348"/>
      <c r="Q143" s="348"/>
      <c r="R143" s="348"/>
      <c r="S143" s="348"/>
      <c r="T143" s="348"/>
      <c r="U143" s="348"/>
      <c r="V143" s="348"/>
      <c r="W143" s="348"/>
      <c r="X143" s="348"/>
      <c r="Y143" s="348"/>
      <c r="Z143" s="348"/>
      <c r="AA143" s="348"/>
      <c r="AB143" s="348"/>
      <c r="AC143" s="348"/>
      <c r="AD143" s="348"/>
      <c r="AE143" s="348"/>
      <c r="AF143" s="348"/>
      <c r="AG143" s="348"/>
      <c r="AH143" s="348"/>
      <c r="AI143" s="348"/>
      <c r="AJ143" s="348"/>
      <c r="AK143" s="348"/>
      <c r="AL143" s="348"/>
      <c r="AM143" s="348"/>
      <c r="AN143" s="348"/>
      <c r="AO143" s="348"/>
      <c r="AP143" s="348"/>
      <c r="AQ143" s="348"/>
      <c r="AR143" s="348"/>
      <c r="AS143" s="348"/>
      <c r="AT143" s="348"/>
      <c r="AU143" s="348"/>
      <c r="AV143" s="348"/>
      <c r="AW143" s="348"/>
      <c r="AX143" s="348"/>
      <c r="AY143" s="348"/>
      <c r="AZ143" s="348"/>
      <c r="BA143" s="348"/>
      <c r="BB143" s="348"/>
      <c r="BC143" s="348"/>
      <c r="BD143" s="348"/>
      <c r="BE143" s="348"/>
      <c r="BF143" s="348"/>
      <c r="BG143" s="348"/>
      <c r="BH143" s="348"/>
      <c r="BI143" s="348"/>
      <c r="BJ143" s="348"/>
      <c r="BK143" s="348"/>
      <c r="BL143" s="348"/>
      <c r="BM143" s="348"/>
      <c r="BN143" s="348"/>
      <c r="BO143" s="348"/>
      <c r="BP143" s="348"/>
      <c r="BQ143" s="348"/>
      <c r="BR143" s="348"/>
      <c r="BS143" s="348"/>
      <c r="BT143" s="348"/>
      <c r="BU143" s="348"/>
      <c r="BV143" s="348"/>
      <c r="BW143" s="348"/>
      <c r="BX143" s="348"/>
      <c r="BY143" s="348"/>
      <c r="BZ143" s="348"/>
      <c r="CA143" s="348"/>
      <c r="CB143" s="348"/>
      <c r="CC143" s="348"/>
      <c r="CD143" s="348"/>
      <c r="CE143" s="348"/>
      <c r="CF143" s="348"/>
      <c r="CG143" s="348"/>
      <c r="CH143" s="348"/>
      <c r="CI143" s="348"/>
      <c r="CJ143" s="348"/>
      <c r="CK143" s="348"/>
      <c r="CL143" s="348"/>
      <c r="CM143" s="348"/>
      <c r="CN143" s="348"/>
      <c r="CO143" s="348"/>
      <c r="CP143" s="348"/>
      <c r="CQ143" s="348"/>
      <c r="CR143" s="348"/>
      <c r="CS143" s="348"/>
    </row>
    <row r="144" spans="1:97" ht="15" outlineLevel="1">
      <c r="A144" s="316"/>
      <c r="B144" s="317"/>
      <c r="C144" s="319" t="s">
        <v>3055</v>
      </c>
      <c r="D144" s="320"/>
      <c r="E144" s="321">
        <v>3</v>
      </c>
      <c r="F144" s="318"/>
      <c r="G144" s="318"/>
      <c r="H144" s="318"/>
      <c r="I144" s="318"/>
      <c r="J144" s="318"/>
      <c r="K144" s="318"/>
      <c r="L144" s="348"/>
      <c r="M144" s="348"/>
      <c r="N144" s="348"/>
      <c r="O144" s="348"/>
      <c r="P144" s="348"/>
      <c r="Q144" s="348"/>
      <c r="R144" s="348"/>
      <c r="S144" s="348"/>
      <c r="T144" s="348"/>
      <c r="U144" s="348"/>
      <c r="V144" s="348"/>
      <c r="W144" s="348"/>
      <c r="X144" s="348"/>
      <c r="Y144" s="348"/>
      <c r="Z144" s="348"/>
      <c r="AA144" s="348"/>
      <c r="AB144" s="348"/>
      <c r="AC144" s="348"/>
      <c r="AD144" s="348"/>
      <c r="AE144" s="348"/>
      <c r="AF144" s="348"/>
      <c r="AG144" s="348"/>
      <c r="AH144" s="348"/>
      <c r="AI144" s="348"/>
      <c r="AJ144" s="348"/>
      <c r="AK144" s="348"/>
      <c r="AL144" s="348"/>
      <c r="AM144" s="348"/>
      <c r="AN144" s="348"/>
      <c r="AO144" s="348"/>
      <c r="AP144" s="348"/>
      <c r="AQ144" s="348"/>
      <c r="AR144" s="348"/>
      <c r="AS144" s="348"/>
      <c r="AT144" s="348"/>
      <c r="AU144" s="348"/>
      <c r="AV144" s="348"/>
      <c r="AW144" s="348"/>
      <c r="AX144" s="348"/>
      <c r="AY144" s="348"/>
      <c r="AZ144" s="348"/>
      <c r="BA144" s="348"/>
      <c r="BB144" s="348"/>
      <c r="BC144" s="348"/>
      <c r="BD144" s="348"/>
      <c r="BE144" s="348"/>
      <c r="BF144" s="348"/>
      <c r="BG144" s="348"/>
      <c r="BH144" s="348"/>
      <c r="BI144" s="348"/>
      <c r="BJ144" s="348"/>
      <c r="BK144" s="348"/>
      <c r="BL144" s="348"/>
      <c r="BM144" s="348"/>
      <c r="BN144" s="348"/>
      <c r="BO144" s="348"/>
      <c r="BP144" s="348"/>
      <c r="BQ144" s="348"/>
      <c r="BR144" s="348"/>
      <c r="BS144" s="348"/>
      <c r="BT144" s="348"/>
      <c r="BU144" s="348"/>
      <c r="BV144" s="348"/>
      <c r="BW144" s="348"/>
      <c r="BX144" s="348"/>
      <c r="BY144" s="348"/>
      <c r="BZ144" s="348"/>
      <c r="CA144" s="348"/>
      <c r="CB144" s="348"/>
      <c r="CC144" s="348"/>
      <c r="CD144" s="348"/>
      <c r="CE144" s="348"/>
      <c r="CF144" s="348"/>
      <c r="CG144" s="348"/>
      <c r="CH144" s="348"/>
      <c r="CI144" s="348"/>
      <c r="CJ144" s="348"/>
      <c r="CK144" s="348"/>
      <c r="CL144" s="348"/>
      <c r="CM144" s="348"/>
      <c r="CN144" s="348"/>
      <c r="CO144" s="348"/>
      <c r="CP144" s="348"/>
      <c r="CQ144" s="348"/>
      <c r="CR144" s="348"/>
      <c r="CS144" s="348"/>
    </row>
    <row r="145" spans="1:97" ht="15" outlineLevel="1">
      <c r="A145" s="316"/>
      <c r="B145" s="317"/>
      <c r="C145" s="319" t="s">
        <v>3160</v>
      </c>
      <c r="D145" s="320"/>
      <c r="E145" s="321">
        <v>40</v>
      </c>
      <c r="F145" s="318"/>
      <c r="G145" s="318"/>
      <c r="H145" s="318"/>
      <c r="I145" s="318"/>
      <c r="J145" s="318"/>
      <c r="K145" s="318"/>
      <c r="L145" s="348"/>
      <c r="M145" s="348"/>
      <c r="N145" s="348"/>
      <c r="O145" s="348"/>
      <c r="P145" s="348"/>
      <c r="Q145" s="348"/>
      <c r="R145" s="348"/>
      <c r="S145" s="348"/>
      <c r="T145" s="348"/>
      <c r="U145" s="348"/>
      <c r="V145" s="348"/>
      <c r="W145" s="348"/>
      <c r="X145" s="348"/>
      <c r="Y145" s="348"/>
      <c r="Z145" s="348"/>
      <c r="AA145" s="348"/>
      <c r="AB145" s="348"/>
      <c r="AC145" s="348"/>
      <c r="AD145" s="348"/>
      <c r="AE145" s="348"/>
      <c r="AF145" s="348"/>
      <c r="AG145" s="348"/>
      <c r="AH145" s="348"/>
      <c r="AI145" s="348"/>
      <c r="AJ145" s="348"/>
      <c r="AK145" s="348"/>
      <c r="AL145" s="348"/>
      <c r="AM145" s="348"/>
      <c r="AN145" s="348"/>
      <c r="AO145" s="348"/>
      <c r="AP145" s="348"/>
      <c r="AQ145" s="348"/>
      <c r="AR145" s="348"/>
      <c r="AS145" s="348"/>
      <c r="AT145" s="348"/>
      <c r="AU145" s="348"/>
      <c r="AV145" s="348"/>
      <c r="AW145" s="348"/>
      <c r="AX145" s="348"/>
      <c r="AY145" s="348"/>
      <c r="AZ145" s="348"/>
      <c r="BA145" s="348"/>
      <c r="BB145" s="348"/>
      <c r="BC145" s="348"/>
      <c r="BD145" s="348"/>
      <c r="BE145" s="348"/>
      <c r="BF145" s="348"/>
      <c r="BG145" s="348"/>
      <c r="BH145" s="348"/>
      <c r="BI145" s="348"/>
      <c r="BJ145" s="348"/>
      <c r="BK145" s="348"/>
      <c r="BL145" s="348"/>
      <c r="BM145" s="348"/>
      <c r="BN145" s="348"/>
      <c r="BO145" s="348"/>
      <c r="BP145" s="348"/>
      <c r="BQ145" s="348"/>
      <c r="BR145" s="348"/>
      <c r="BS145" s="348"/>
      <c r="BT145" s="348"/>
      <c r="BU145" s="348"/>
      <c r="BV145" s="348"/>
      <c r="BW145" s="348"/>
      <c r="BX145" s="348"/>
      <c r="BY145" s="348"/>
      <c r="BZ145" s="348"/>
      <c r="CA145" s="348"/>
      <c r="CB145" s="348"/>
      <c r="CC145" s="348"/>
      <c r="CD145" s="348"/>
      <c r="CE145" s="348"/>
      <c r="CF145" s="348"/>
      <c r="CG145" s="348"/>
      <c r="CH145" s="348"/>
      <c r="CI145" s="348"/>
      <c r="CJ145" s="348"/>
      <c r="CK145" s="348"/>
      <c r="CL145" s="348"/>
      <c r="CM145" s="348"/>
      <c r="CN145" s="348"/>
      <c r="CO145" s="348"/>
      <c r="CP145" s="348"/>
      <c r="CQ145" s="348"/>
      <c r="CR145" s="348"/>
      <c r="CS145" s="348"/>
    </row>
    <row r="146" spans="1:97" ht="15" outlineLevel="1">
      <c r="A146" s="316"/>
      <c r="B146" s="317"/>
      <c r="C146" s="319" t="s">
        <v>3161</v>
      </c>
      <c r="D146" s="320"/>
      <c r="E146" s="321">
        <v>2</v>
      </c>
      <c r="F146" s="318"/>
      <c r="G146" s="318"/>
      <c r="H146" s="318"/>
      <c r="I146" s="318"/>
      <c r="J146" s="318"/>
      <c r="K146" s="318"/>
      <c r="L146" s="348"/>
      <c r="M146" s="348"/>
      <c r="N146" s="348"/>
      <c r="O146" s="348"/>
      <c r="P146" s="348"/>
      <c r="Q146" s="348"/>
      <c r="R146" s="348"/>
      <c r="S146" s="348"/>
      <c r="T146" s="348"/>
      <c r="U146" s="348"/>
      <c r="V146" s="348"/>
      <c r="W146" s="348"/>
      <c r="X146" s="348"/>
      <c r="Y146" s="348"/>
      <c r="Z146" s="348"/>
      <c r="AA146" s="348"/>
      <c r="AB146" s="348"/>
      <c r="AC146" s="348"/>
      <c r="AD146" s="348"/>
      <c r="AE146" s="348"/>
      <c r="AF146" s="348"/>
      <c r="AG146" s="348"/>
      <c r="AH146" s="348"/>
      <c r="AI146" s="348"/>
      <c r="AJ146" s="348"/>
      <c r="AK146" s="348"/>
      <c r="AL146" s="348"/>
      <c r="AM146" s="348"/>
      <c r="AN146" s="348"/>
      <c r="AO146" s="348"/>
      <c r="AP146" s="348"/>
      <c r="AQ146" s="348"/>
      <c r="AR146" s="348"/>
      <c r="AS146" s="348"/>
      <c r="AT146" s="348"/>
      <c r="AU146" s="348"/>
      <c r="AV146" s="348"/>
      <c r="AW146" s="348"/>
      <c r="AX146" s="348"/>
      <c r="AY146" s="348"/>
      <c r="AZ146" s="348"/>
      <c r="BA146" s="348"/>
      <c r="BB146" s="348"/>
      <c r="BC146" s="348"/>
      <c r="BD146" s="348"/>
      <c r="BE146" s="348"/>
      <c r="BF146" s="348"/>
      <c r="BG146" s="348"/>
      <c r="BH146" s="348"/>
      <c r="BI146" s="348"/>
      <c r="BJ146" s="348"/>
      <c r="BK146" s="348"/>
      <c r="BL146" s="348"/>
      <c r="BM146" s="348"/>
      <c r="BN146" s="348"/>
      <c r="BO146" s="348"/>
      <c r="BP146" s="348"/>
      <c r="BQ146" s="348"/>
      <c r="BR146" s="348"/>
      <c r="BS146" s="348"/>
      <c r="BT146" s="348"/>
      <c r="BU146" s="348"/>
      <c r="BV146" s="348"/>
      <c r="BW146" s="348"/>
      <c r="BX146" s="348"/>
      <c r="BY146" s="348"/>
      <c r="BZ146" s="348"/>
      <c r="CA146" s="348"/>
      <c r="CB146" s="348"/>
      <c r="CC146" s="348"/>
      <c r="CD146" s="348"/>
      <c r="CE146" s="348"/>
      <c r="CF146" s="348"/>
      <c r="CG146" s="348"/>
      <c r="CH146" s="348"/>
      <c r="CI146" s="348"/>
      <c r="CJ146" s="348"/>
      <c r="CK146" s="348"/>
      <c r="CL146" s="348"/>
      <c r="CM146" s="348"/>
      <c r="CN146" s="348"/>
      <c r="CO146" s="348"/>
      <c r="CP146" s="348"/>
      <c r="CQ146" s="348"/>
      <c r="CR146" s="348"/>
      <c r="CS146" s="348"/>
    </row>
    <row r="147" spans="1:97" ht="15" outlineLevel="1">
      <c r="A147" s="316"/>
      <c r="B147" s="317"/>
      <c r="C147" s="319" t="s">
        <v>3162</v>
      </c>
      <c r="D147" s="320"/>
      <c r="E147" s="321">
        <v>18</v>
      </c>
      <c r="F147" s="318"/>
      <c r="G147" s="318"/>
      <c r="H147" s="318"/>
      <c r="I147" s="318"/>
      <c r="J147" s="318"/>
      <c r="K147" s="318"/>
      <c r="L147" s="348"/>
      <c r="M147" s="348"/>
      <c r="N147" s="348"/>
      <c r="O147" s="348"/>
      <c r="P147" s="348"/>
      <c r="Q147" s="348"/>
      <c r="R147" s="348"/>
      <c r="S147" s="348"/>
      <c r="T147" s="348"/>
      <c r="U147" s="348"/>
      <c r="V147" s="348"/>
      <c r="W147" s="348"/>
      <c r="X147" s="348"/>
      <c r="Y147" s="348"/>
      <c r="Z147" s="348"/>
      <c r="AA147" s="348"/>
      <c r="AB147" s="348"/>
      <c r="AC147" s="348"/>
      <c r="AD147" s="348"/>
      <c r="AE147" s="348"/>
      <c r="AF147" s="348"/>
      <c r="AG147" s="348"/>
      <c r="AH147" s="348"/>
      <c r="AI147" s="348"/>
      <c r="AJ147" s="348"/>
      <c r="AK147" s="348"/>
      <c r="AL147" s="348"/>
      <c r="AM147" s="348"/>
      <c r="AN147" s="348"/>
      <c r="AO147" s="348"/>
      <c r="AP147" s="348"/>
      <c r="AQ147" s="348"/>
      <c r="AR147" s="348"/>
      <c r="AS147" s="348"/>
      <c r="AT147" s="348"/>
      <c r="AU147" s="348"/>
      <c r="AV147" s="348"/>
      <c r="AW147" s="348"/>
      <c r="AX147" s="348"/>
      <c r="AY147" s="348"/>
      <c r="AZ147" s="348"/>
      <c r="BA147" s="348"/>
      <c r="BB147" s="348"/>
      <c r="BC147" s="348"/>
      <c r="BD147" s="348"/>
      <c r="BE147" s="348"/>
      <c r="BF147" s="348"/>
      <c r="BG147" s="348"/>
      <c r="BH147" s="348"/>
      <c r="BI147" s="348"/>
      <c r="BJ147" s="348"/>
      <c r="BK147" s="348"/>
      <c r="BL147" s="348"/>
      <c r="BM147" s="348"/>
      <c r="BN147" s="348"/>
      <c r="BO147" s="348"/>
      <c r="BP147" s="348"/>
      <c r="BQ147" s="348"/>
      <c r="BR147" s="348"/>
      <c r="BS147" s="348"/>
      <c r="BT147" s="348"/>
      <c r="BU147" s="348"/>
      <c r="BV147" s="348"/>
      <c r="BW147" s="348"/>
      <c r="BX147" s="348"/>
      <c r="BY147" s="348"/>
      <c r="BZ147" s="348"/>
      <c r="CA147" s="348"/>
      <c r="CB147" s="348"/>
      <c r="CC147" s="348"/>
      <c r="CD147" s="348"/>
      <c r="CE147" s="348"/>
      <c r="CF147" s="348"/>
      <c r="CG147" s="348"/>
      <c r="CH147" s="348"/>
      <c r="CI147" s="348"/>
      <c r="CJ147" s="348"/>
      <c r="CK147" s="348"/>
      <c r="CL147" s="348"/>
      <c r="CM147" s="348"/>
      <c r="CN147" s="348"/>
      <c r="CO147" s="348"/>
      <c r="CP147" s="348"/>
      <c r="CQ147" s="348"/>
      <c r="CR147" s="348"/>
      <c r="CS147" s="348"/>
    </row>
    <row r="148" spans="1:97" ht="15" outlineLevel="1">
      <c r="A148" s="316"/>
      <c r="B148" s="317"/>
      <c r="C148" s="319" t="s">
        <v>3163</v>
      </c>
      <c r="D148" s="320"/>
      <c r="E148" s="321">
        <v>6</v>
      </c>
      <c r="F148" s="318"/>
      <c r="G148" s="318"/>
      <c r="H148" s="318"/>
      <c r="I148" s="318"/>
      <c r="J148" s="318"/>
      <c r="K148" s="318"/>
      <c r="L148" s="348"/>
      <c r="M148" s="348"/>
      <c r="N148" s="348"/>
      <c r="O148" s="348"/>
      <c r="P148" s="348"/>
      <c r="Q148" s="348"/>
      <c r="R148" s="348"/>
      <c r="S148" s="348"/>
      <c r="T148" s="348"/>
      <c r="U148" s="348"/>
      <c r="V148" s="348"/>
      <c r="W148" s="348"/>
      <c r="X148" s="348"/>
      <c r="Y148" s="348"/>
      <c r="Z148" s="348"/>
      <c r="AA148" s="348"/>
      <c r="AB148" s="348"/>
      <c r="AC148" s="348"/>
      <c r="AD148" s="348"/>
      <c r="AE148" s="348"/>
      <c r="AF148" s="348"/>
      <c r="AG148" s="348"/>
      <c r="AH148" s="348"/>
      <c r="AI148" s="348"/>
      <c r="AJ148" s="348"/>
      <c r="AK148" s="348"/>
      <c r="AL148" s="348"/>
      <c r="AM148" s="348"/>
      <c r="AN148" s="348"/>
      <c r="AO148" s="348"/>
      <c r="AP148" s="348"/>
      <c r="AQ148" s="348"/>
      <c r="AR148" s="348"/>
      <c r="AS148" s="348"/>
      <c r="AT148" s="348"/>
      <c r="AU148" s="348"/>
      <c r="AV148" s="348"/>
      <c r="AW148" s="348"/>
      <c r="AX148" s="348"/>
      <c r="AY148" s="348"/>
      <c r="AZ148" s="348"/>
      <c r="BA148" s="348"/>
      <c r="BB148" s="348"/>
      <c r="BC148" s="348"/>
      <c r="BD148" s="348"/>
      <c r="BE148" s="348"/>
      <c r="BF148" s="348"/>
      <c r="BG148" s="348"/>
      <c r="BH148" s="348"/>
      <c r="BI148" s="348"/>
      <c r="BJ148" s="348"/>
      <c r="BK148" s="348"/>
      <c r="BL148" s="348"/>
      <c r="BM148" s="348"/>
      <c r="BN148" s="348"/>
      <c r="BO148" s="348"/>
      <c r="BP148" s="348"/>
      <c r="BQ148" s="348"/>
      <c r="BR148" s="348"/>
      <c r="BS148" s="348"/>
      <c r="BT148" s="348"/>
      <c r="BU148" s="348"/>
      <c r="BV148" s="348"/>
      <c r="BW148" s="348"/>
      <c r="BX148" s="348"/>
      <c r="BY148" s="348"/>
      <c r="BZ148" s="348"/>
      <c r="CA148" s="348"/>
      <c r="CB148" s="348"/>
      <c r="CC148" s="348"/>
      <c r="CD148" s="348"/>
      <c r="CE148" s="348"/>
      <c r="CF148" s="348"/>
      <c r="CG148" s="348"/>
      <c r="CH148" s="348"/>
      <c r="CI148" s="348"/>
      <c r="CJ148" s="348"/>
      <c r="CK148" s="348"/>
      <c r="CL148" s="348"/>
      <c r="CM148" s="348"/>
      <c r="CN148" s="348"/>
      <c r="CO148" s="348"/>
      <c r="CP148" s="348"/>
      <c r="CQ148" s="348"/>
      <c r="CR148" s="348"/>
      <c r="CS148" s="348"/>
    </row>
    <row r="149" spans="1:97" ht="15" outlineLevel="1">
      <c r="A149" s="316"/>
      <c r="B149" s="317"/>
      <c r="C149" s="319" t="s">
        <v>3164</v>
      </c>
      <c r="D149" s="320"/>
      <c r="E149" s="321">
        <v>2</v>
      </c>
      <c r="F149" s="318"/>
      <c r="G149" s="318"/>
      <c r="H149" s="318"/>
      <c r="I149" s="318"/>
      <c r="J149" s="318"/>
      <c r="K149" s="318"/>
      <c r="L149" s="348"/>
      <c r="M149" s="348"/>
      <c r="N149" s="348"/>
      <c r="O149" s="348"/>
      <c r="P149" s="348"/>
      <c r="Q149" s="348"/>
      <c r="R149" s="348"/>
      <c r="S149" s="348"/>
      <c r="T149" s="348"/>
      <c r="U149" s="348"/>
      <c r="V149" s="348"/>
      <c r="W149" s="348"/>
      <c r="X149" s="348"/>
      <c r="Y149" s="348"/>
      <c r="Z149" s="348"/>
      <c r="AA149" s="348"/>
      <c r="AB149" s="348"/>
      <c r="AC149" s="348"/>
      <c r="AD149" s="348"/>
      <c r="AE149" s="348"/>
      <c r="AF149" s="348"/>
      <c r="AG149" s="348"/>
      <c r="AH149" s="348"/>
      <c r="AI149" s="348"/>
      <c r="AJ149" s="348"/>
      <c r="AK149" s="348"/>
      <c r="AL149" s="348"/>
      <c r="AM149" s="348"/>
      <c r="AN149" s="348"/>
      <c r="AO149" s="348"/>
      <c r="AP149" s="348"/>
      <c r="AQ149" s="348"/>
      <c r="AR149" s="348"/>
      <c r="AS149" s="348"/>
      <c r="AT149" s="348"/>
      <c r="AU149" s="348"/>
      <c r="AV149" s="348"/>
      <c r="AW149" s="348"/>
      <c r="AX149" s="348"/>
      <c r="AY149" s="348"/>
      <c r="AZ149" s="348"/>
      <c r="BA149" s="348"/>
      <c r="BB149" s="348"/>
      <c r="BC149" s="348"/>
      <c r="BD149" s="348"/>
      <c r="BE149" s="348"/>
      <c r="BF149" s="348"/>
      <c r="BG149" s="348"/>
      <c r="BH149" s="348"/>
      <c r="BI149" s="348"/>
      <c r="BJ149" s="348"/>
      <c r="BK149" s="348"/>
      <c r="BL149" s="348"/>
      <c r="BM149" s="348"/>
      <c r="BN149" s="348"/>
      <c r="BO149" s="348"/>
      <c r="BP149" s="348"/>
      <c r="BQ149" s="348"/>
      <c r="BR149" s="348"/>
      <c r="BS149" s="348"/>
      <c r="BT149" s="348"/>
      <c r="BU149" s="348"/>
      <c r="BV149" s="348"/>
      <c r="BW149" s="348"/>
      <c r="BX149" s="348"/>
      <c r="BY149" s="348"/>
      <c r="BZ149" s="348"/>
      <c r="CA149" s="348"/>
      <c r="CB149" s="348"/>
      <c r="CC149" s="348"/>
      <c r="CD149" s="348"/>
      <c r="CE149" s="348"/>
      <c r="CF149" s="348"/>
      <c r="CG149" s="348"/>
      <c r="CH149" s="348"/>
      <c r="CI149" s="348"/>
      <c r="CJ149" s="348"/>
      <c r="CK149" s="348"/>
      <c r="CL149" s="348"/>
      <c r="CM149" s="348"/>
      <c r="CN149" s="348"/>
      <c r="CO149" s="348"/>
      <c r="CP149" s="348"/>
      <c r="CQ149" s="348"/>
      <c r="CR149" s="348"/>
      <c r="CS149" s="348"/>
    </row>
    <row r="150" spans="1:97" ht="15" outlineLevel="1">
      <c r="A150" s="309">
        <v>55</v>
      </c>
      <c r="B150" s="310" t="s">
        <v>3165</v>
      </c>
      <c r="C150" s="311" t="s">
        <v>3166</v>
      </c>
      <c r="D150" s="312" t="s">
        <v>549</v>
      </c>
      <c r="E150" s="313">
        <v>2</v>
      </c>
      <c r="F150" s="314">
        <v>0</v>
      </c>
      <c r="G150" s="315">
        <f>ROUND(E150*F150,2)</f>
        <v>0</v>
      </c>
      <c r="H150" s="315">
        <v>0</v>
      </c>
      <c r="I150" s="315">
        <f>ROUND(E150*H150,2)</f>
        <v>0</v>
      </c>
      <c r="J150" s="315">
        <v>0</v>
      </c>
      <c r="K150" s="315">
        <f>ROUND(E150*J150,2)</f>
        <v>0</v>
      </c>
      <c r="L150" s="348"/>
      <c r="M150" s="348"/>
      <c r="N150" s="348"/>
      <c r="O150" s="348"/>
      <c r="P150" s="348"/>
      <c r="Q150" s="348"/>
      <c r="R150" s="348"/>
      <c r="S150" s="348"/>
      <c r="T150" s="348"/>
      <c r="U150" s="348"/>
      <c r="V150" s="348"/>
      <c r="W150" s="348"/>
      <c r="X150" s="348"/>
      <c r="Y150" s="348"/>
      <c r="Z150" s="348"/>
      <c r="AA150" s="348"/>
      <c r="AB150" s="348"/>
      <c r="AC150" s="348"/>
      <c r="AD150" s="348"/>
      <c r="AE150" s="348"/>
      <c r="AF150" s="348"/>
      <c r="AG150" s="348"/>
      <c r="AH150" s="348"/>
      <c r="AI150" s="348"/>
      <c r="AJ150" s="348"/>
      <c r="AK150" s="348"/>
      <c r="AL150" s="348"/>
      <c r="AM150" s="348"/>
      <c r="AN150" s="348"/>
      <c r="AO150" s="348"/>
      <c r="AP150" s="348"/>
      <c r="AQ150" s="348"/>
      <c r="AR150" s="348"/>
      <c r="AS150" s="348"/>
      <c r="AT150" s="348"/>
      <c r="AU150" s="348"/>
      <c r="AV150" s="348"/>
      <c r="AW150" s="348"/>
      <c r="AX150" s="348"/>
      <c r="AY150" s="348"/>
      <c r="AZ150" s="348"/>
      <c r="BA150" s="348"/>
      <c r="BB150" s="348"/>
      <c r="BC150" s="348"/>
      <c r="BD150" s="348"/>
      <c r="BE150" s="348"/>
      <c r="BF150" s="348"/>
      <c r="BG150" s="348"/>
      <c r="BH150" s="348"/>
      <c r="BI150" s="348"/>
      <c r="BJ150" s="348"/>
      <c r="BK150" s="348"/>
      <c r="BL150" s="348"/>
      <c r="BM150" s="348"/>
      <c r="BN150" s="348"/>
      <c r="BO150" s="348"/>
      <c r="BP150" s="348"/>
      <c r="BQ150" s="348"/>
      <c r="BR150" s="348"/>
      <c r="BS150" s="348"/>
      <c r="BT150" s="348"/>
      <c r="BU150" s="348"/>
      <c r="BV150" s="348"/>
      <c r="BW150" s="348"/>
      <c r="BX150" s="348"/>
      <c r="BY150" s="348"/>
      <c r="BZ150" s="348"/>
      <c r="CA150" s="348"/>
      <c r="CB150" s="348"/>
      <c r="CC150" s="348"/>
      <c r="CD150" s="348"/>
      <c r="CE150" s="348"/>
      <c r="CF150" s="348"/>
      <c r="CG150" s="348"/>
      <c r="CH150" s="348"/>
      <c r="CI150" s="348"/>
      <c r="CJ150" s="348"/>
      <c r="CK150" s="348"/>
      <c r="CL150" s="348"/>
      <c r="CM150" s="348"/>
      <c r="CN150" s="348"/>
      <c r="CO150" s="348"/>
      <c r="CP150" s="348"/>
      <c r="CQ150" s="348"/>
      <c r="CR150" s="348"/>
      <c r="CS150" s="348"/>
    </row>
    <row r="151" spans="1:97" ht="15" outlineLevel="1">
      <c r="A151" s="316"/>
      <c r="B151" s="317"/>
      <c r="C151" s="319" t="s">
        <v>3167</v>
      </c>
      <c r="D151" s="320"/>
      <c r="E151" s="321">
        <v>2</v>
      </c>
      <c r="F151" s="318"/>
      <c r="G151" s="318"/>
      <c r="H151" s="318"/>
      <c r="I151" s="318"/>
      <c r="J151" s="318"/>
      <c r="K151" s="318"/>
      <c r="L151" s="348"/>
      <c r="M151" s="348"/>
      <c r="N151" s="348"/>
      <c r="O151" s="348"/>
      <c r="P151" s="348"/>
      <c r="Q151" s="348"/>
      <c r="R151" s="348"/>
      <c r="S151" s="348"/>
      <c r="T151" s="348"/>
      <c r="U151" s="348"/>
      <c r="V151" s="348"/>
      <c r="W151" s="348"/>
      <c r="X151" s="348"/>
      <c r="Y151" s="348"/>
      <c r="Z151" s="348"/>
      <c r="AA151" s="348"/>
      <c r="AB151" s="348"/>
      <c r="AC151" s="348"/>
      <c r="AD151" s="348"/>
      <c r="AE151" s="348"/>
      <c r="AF151" s="348"/>
      <c r="AG151" s="348"/>
      <c r="AH151" s="348"/>
      <c r="AI151" s="348"/>
      <c r="AJ151" s="348"/>
      <c r="AK151" s="348"/>
      <c r="AL151" s="348"/>
      <c r="AM151" s="348"/>
      <c r="AN151" s="348"/>
      <c r="AO151" s="348"/>
      <c r="AP151" s="348"/>
      <c r="AQ151" s="348"/>
      <c r="AR151" s="348"/>
      <c r="AS151" s="348"/>
      <c r="AT151" s="348"/>
      <c r="AU151" s="348"/>
      <c r="AV151" s="348"/>
      <c r="AW151" s="348"/>
      <c r="AX151" s="348"/>
      <c r="AY151" s="348"/>
      <c r="AZ151" s="348"/>
      <c r="BA151" s="348"/>
      <c r="BB151" s="348"/>
      <c r="BC151" s="348"/>
      <c r="BD151" s="348"/>
      <c r="BE151" s="348"/>
      <c r="BF151" s="348"/>
      <c r="BG151" s="348"/>
      <c r="BH151" s="348"/>
      <c r="BI151" s="348"/>
      <c r="BJ151" s="348"/>
      <c r="BK151" s="348"/>
      <c r="BL151" s="348"/>
      <c r="BM151" s="348"/>
      <c r="BN151" s="348"/>
      <c r="BO151" s="348"/>
      <c r="BP151" s="348"/>
      <c r="BQ151" s="348"/>
      <c r="BR151" s="348"/>
      <c r="BS151" s="348"/>
      <c r="BT151" s="348"/>
      <c r="BU151" s="348"/>
      <c r="BV151" s="348"/>
      <c r="BW151" s="348"/>
      <c r="BX151" s="348"/>
      <c r="BY151" s="348"/>
      <c r="BZ151" s="348"/>
      <c r="CA151" s="348"/>
      <c r="CB151" s="348"/>
      <c r="CC151" s="348"/>
      <c r="CD151" s="348"/>
      <c r="CE151" s="348"/>
      <c r="CF151" s="348"/>
      <c r="CG151" s="348"/>
      <c r="CH151" s="348"/>
      <c r="CI151" s="348"/>
      <c r="CJ151" s="348"/>
      <c r="CK151" s="348"/>
      <c r="CL151" s="348"/>
      <c r="CM151" s="348"/>
      <c r="CN151" s="348"/>
      <c r="CO151" s="348"/>
      <c r="CP151" s="348"/>
      <c r="CQ151" s="348"/>
      <c r="CR151" s="348"/>
      <c r="CS151" s="348"/>
    </row>
    <row r="152" spans="1:97" ht="15" outlineLevel="1">
      <c r="A152" s="309">
        <v>56</v>
      </c>
      <c r="B152" s="310" t="s">
        <v>3168</v>
      </c>
      <c r="C152" s="311" t="s">
        <v>3169</v>
      </c>
      <c r="D152" s="312" t="s">
        <v>549</v>
      </c>
      <c r="E152" s="313">
        <v>2</v>
      </c>
      <c r="F152" s="314">
        <v>0</v>
      </c>
      <c r="G152" s="315">
        <f>ROUND(E152*F152,2)</f>
        <v>0</v>
      </c>
      <c r="H152" s="315">
        <v>0</v>
      </c>
      <c r="I152" s="315">
        <f>ROUND(E152*H152,2)</f>
        <v>0</v>
      </c>
      <c r="J152" s="315">
        <v>0</v>
      </c>
      <c r="K152" s="315">
        <f>ROUND(E152*J152,2)</f>
        <v>0</v>
      </c>
      <c r="L152" s="348"/>
      <c r="M152" s="348"/>
      <c r="N152" s="348"/>
      <c r="O152" s="348"/>
      <c r="P152" s="348"/>
      <c r="Q152" s="348"/>
      <c r="R152" s="348"/>
      <c r="S152" s="348"/>
      <c r="T152" s="348"/>
      <c r="U152" s="348"/>
      <c r="V152" s="348"/>
      <c r="W152" s="348"/>
      <c r="X152" s="348"/>
      <c r="Y152" s="348"/>
      <c r="Z152" s="348"/>
      <c r="AA152" s="348"/>
      <c r="AB152" s="348"/>
      <c r="AC152" s="348"/>
      <c r="AD152" s="348"/>
      <c r="AE152" s="348"/>
      <c r="AF152" s="348"/>
      <c r="AG152" s="348"/>
      <c r="AH152" s="348"/>
      <c r="AI152" s="348"/>
      <c r="AJ152" s="348"/>
      <c r="AK152" s="348"/>
      <c r="AL152" s="348"/>
      <c r="AM152" s="348"/>
      <c r="AN152" s="348"/>
      <c r="AO152" s="348"/>
      <c r="AP152" s="348"/>
      <c r="AQ152" s="348"/>
      <c r="AR152" s="348"/>
      <c r="AS152" s="348"/>
      <c r="AT152" s="348"/>
      <c r="AU152" s="348"/>
      <c r="AV152" s="348"/>
      <c r="AW152" s="348"/>
      <c r="AX152" s="348"/>
      <c r="AY152" s="348"/>
      <c r="AZ152" s="348"/>
      <c r="BA152" s="348"/>
      <c r="BB152" s="348"/>
      <c r="BC152" s="348"/>
      <c r="BD152" s="348"/>
      <c r="BE152" s="348"/>
      <c r="BF152" s="348"/>
      <c r="BG152" s="348"/>
      <c r="BH152" s="348"/>
      <c r="BI152" s="348"/>
      <c r="BJ152" s="348"/>
      <c r="BK152" s="348"/>
      <c r="BL152" s="348"/>
      <c r="BM152" s="348"/>
      <c r="BN152" s="348"/>
      <c r="BO152" s="348"/>
      <c r="BP152" s="348"/>
      <c r="BQ152" s="348"/>
      <c r="BR152" s="348"/>
      <c r="BS152" s="348"/>
      <c r="BT152" s="348"/>
      <c r="BU152" s="348"/>
      <c r="BV152" s="348"/>
      <c r="BW152" s="348"/>
      <c r="BX152" s="348"/>
      <c r="BY152" s="348"/>
      <c r="BZ152" s="348"/>
      <c r="CA152" s="348"/>
      <c r="CB152" s="348"/>
      <c r="CC152" s="348"/>
      <c r="CD152" s="348"/>
      <c r="CE152" s="348"/>
      <c r="CF152" s="348"/>
      <c r="CG152" s="348"/>
      <c r="CH152" s="348"/>
      <c r="CI152" s="348"/>
      <c r="CJ152" s="348"/>
      <c r="CK152" s="348"/>
      <c r="CL152" s="348"/>
      <c r="CM152" s="348"/>
      <c r="CN152" s="348"/>
      <c r="CO152" s="348"/>
      <c r="CP152" s="348"/>
      <c r="CQ152" s="348"/>
      <c r="CR152" s="348"/>
      <c r="CS152" s="348"/>
    </row>
    <row r="153" spans="1:97" ht="15" outlineLevel="1">
      <c r="A153" s="316"/>
      <c r="B153" s="317"/>
      <c r="C153" s="319" t="s">
        <v>3170</v>
      </c>
      <c r="D153" s="320"/>
      <c r="E153" s="321">
        <v>2</v>
      </c>
      <c r="F153" s="318"/>
      <c r="G153" s="318"/>
      <c r="H153" s="318"/>
      <c r="I153" s="318"/>
      <c r="J153" s="318"/>
      <c r="K153" s="318"/>
      <c r="L153" s="348"/>
      <c r="M153" s="348"/>
      <c r="N153" s="348"/>
      <c r="O153" s="348"/>
      <c r="P153" s="348"/>
      <c r="Q153" s="348"/>
      <c r="R153" s="348"/>
      <c r="S153" s="348"/>
      <c r="T153" s="348"/>
      <c r="U153" s="348"/>
      <c r="V153" s="348"/>
      <c r="W153" s="348"/>
      <c r="X153" s="348"/>
      <c r="Y153" s="348"/>
      <c r="Z153" s="348"/>
      <c r="AA153" s="348"/>
      <c r="AB153" s="348"/>
      <c r="AC153" s="348"/>
      <c r="AD153" s="348"/>
      <c r="AE153" s="348"/>
      <c r="AF153" s="348"/>
      <c r="AG153" s="348"/>
      <c r="AH153" s="348"/>
      <c r="AI153" s="348"/>
      <c r="AJ153" s="348"/>
      <c r="AK153" s="348"/>
      <c r="AL153" s="348"/>
      <c r="AM153" s="348"/>
      <c r="AN153" s="348"/>
      <c r="AO153" s="348"/>
      <c r="AP153" s="348"/>
      <c r="AQ153" s="348"/>
      <c r="AR153" s="348"/>
      <c r="AS153" s="348"/>
      <c r="AT153" s="348"/>
      <c r="AU153" s="348"/>
      <c r="AV153" s="348"/>
      <c r="AW153" s="348"/>
      <c r="AX153" s="348"/>
      <c r="AY153" s="348"/>
      <c r="AZ153" s="348"/>
      <c r="BA153" s="348"/>
      <c r="BB153" s="348"/>
      <c r="BC153" s="348"/>
      <c r="BD153" s="348"/>
      <c r="BE153" s="348"/>
      <c r="BF153" s="348"/>
      <c r="BG153" s="348"/>
      <c r="BH153" s="348"/>
      <c r="BI153" s="348"/>
      <c r="BJ153" s="348"/>
      <c r="BK153" s="348"/>
      <c r="BL153" s="348"/>
      <c r="BM153" s="348"/>
      <c r="BN153" s="348"/>
      <c r="BO153" s="348"/>
      <c r="BP153" s="348"/>
      <c r="BQ153" s="348"/>
      <c r="BR153" s="348"/>
      <c r="BS153" s="348"/>
      <c r="BT153" s="348"/>
      <c r="BU153" s="348"/>
      <c r="BV153" s="348"/>
      <c r="BW153" s="348"/>
      <c r="BX153" s="348"/>
      <c r="BY153" s="348"/>
      <c r="BZ153" s="348"/>
      <c r="CA153" s="348"/>
      <c r="CB153" s="348"/>
      <c r="CC153" s="348"/>
      <c r="CD153" s="348"/>
      <c r="CE153" s="348"/>
      <c r="CF153" s="348"/>
      <c r="CG153" s="348"/>
      <c r="CH153" s="348"/>
      <c r="CI153" s="348"/>
      <c r="CJ153" s="348"/>
      <c r="CK153" s="348"/>
      <c r="CL153" s="348"/>
      <c r="CM153" s="348"/>
      <c r="CN153" s="348"/>
      <c r="CO153" s="348"/>
      <c r="CP153" s="348"/>
      <c r="CQ153" s="348"/>
      <c r="CR153" s="348"/>
      <c r="CS153" s="348"/>
    </row>
    <row r="154" spans="1:97" ht="22.5" outlineLevel="1">
      <c r="A154" s="329">
        <v>57</v>
      </c>
      <c r="B154" s="323" t="s">
        <v>3171</v>
      </c>
      <c r="C154" s="324" t="s">
        <v>3172</v>
      </c>
      <c r="D154" s="325" t="s">
        <v>549</v>
      </c>
      <c r="E154" s="326">
        <v>3</v>
      </c>
      <c r="F154" s="327">
        <v>0</v>
      </c>
      <c r="G154" s="328">
        <f aca="true" t="shared" si="6" ref="G154:G160">ROUND(E154*F154,2)</f>
        <v>0</v>
      </c>
      <c r="H154" s="328">
        <v>0.00013</v>
      </c>
      <c r="I154" s="328">
        <f aca="true" t="shared" si="7" ref="I154:I160">ROUND(E154*H154,2)</f>
        <v>0</v>
      </c>
      <c r="J154" s="328">
        <v>0</v>
      </c>
      <c r="K154" s="328">
        <f aca="true" t="shared" si="8" ref="K154:K160">ROUND(E154*J154,2)</f>
        <v>0</v>
      </c>
      <c r="L154" s="348"/>
      <c r="M154" s="348"/>
      <c r="N154" s="348"/>
      <c r="O154" s="348"/>
      <c r="P154" s="348"/>
      <c r="Q154" s="348"/>
      <c r="R154" s="348"/>
      <c r="S154" s="348"/>
      <c r="T154" s="348"/>
      <c r="U154" s="348"/>
      <c r="V154" s="348"/>
      <c r="W154" s="348"/>
      <c r="X154" s="348"/>
      <c r="Y154" s="348"/>
      <c r="Z154" s="348"/>
      <c r="AA154" s="348"/>
      <c r="AB154" s="348"/>
      <c r="AC154" s="348"/>
      <c r="AD154" s="348"/>
      <c r="AE154" s="348"/>
      <c r="AF154" s="348"/>
      <c r="AG154" s="348"/>
      <c r="AH154" s="348"/>
      <c r="AI154" s="348"/>
      <c r="AJ154" s="348"/>
      <c r="AK154" s="348"/>
      <c r="AL154" s="348"/>
      <c r="AM154" s="348"/>
      <c r="AN154" s="348"/>
      <c r="AO154" s="348"/>
      <c r="AP154" s="348"/>
      <c r="AQ154" s="348"/>
      <c r="AR154" s="348"/>
      <c r="AS154" s="348"/>
      <c r="AT154" s="348"/>
      <c r="AU154" s="348"/>
      <c r="AV154" s="348"/>
      <c r="AW154" s="348"/>
      <c r="AX154" s="348"/>
      <c r="AY154" s="348"/>
      <c r="AZ154" s="348"/>
      <c r="BA154" s="348"/>
      <c r="BB154" s="348"/>
      <c r="BC154" s="348"/>
      <c r="BD154" s="348"/>
      <c r="BE154" s="348"/>
      <c r="BF154" s="348"/>
      <c r="BG154" s="348"/>
      <c r="BH154" s="348"/>
      <c r="BI154" s="348"/>
      <c r="BJ154" s="348"/>
      <c r="BK154" s="348"/>
      <c r="BL154" s="348"/>
      <c r="BM154" s="348"/>
      <c r="BN154" s="348"/>
      <c r="BO154" s="348"/>
      <c r="BP154" s="348"/>
      <c r="BQ154" s="348"/>
      <c r="BR154" s="348"/>
      <c r="BS154" s="348"/>
      <c r="BT154" s="348"/>
      <c r="BU154" s="348"/>
      <c r="BV154" s="348"/>
      <c r="BW154" s="348"/>
      <c r="BX154" s="348"/>
      <c r="BY154" s="348"/>
      <c r="BZ154" s="348"/>
      <c r="CA154" s="348"/>
      <c r="CB154" s="348"/>
      <c r="CC154" s="348"/>
      <c r="CD154" s="348"/>
      <c r="CE154" s="348"/>
      <c r="CF154" s="348"/>
      <c r="CG154" s="348"/>
      <c r="CH154" s="348"/>
      <c r="CI154" s="348"/>
      <c r="CJ154" s="348"/>
      <c r="CK154" s="348"/>
      <c r="CL154" s="348"/>
      <c r="CM154" s="348"/>
      <c r="CN154" s="348"/>
      <c r="CO154" s="348"/>
      <c r="CP154" s="348"/>
      <c r="CQ154" s="348"/>
      <c r="CR154" s="348"/>
      <c r="CS154" s="348"/>
    </row>
    <row r="155" spans="1:97" ht="15" outlineLevel="1">
      <c r="A155" s="329">
        <v>58</v>
      </c>
      <c r="B155" s="323" t="s">
        <v>3173</v>
      </c>
      <c r="C155" s="324" t="s">
        <v>3174</v>
      </c>
      <c r="D155" s="325" t="s">
        <v>549</v>
      </c>
      <c r="E155" s="326">
        <v>2</v>
      </c>
      <c r="F155" s="327">
        <v>0</v>
      </c>
      <c r="G155" s="328">
        <f t="shared" si="6"/>
        <v>0</v>
      </c>
      <c r="H155" s="328">
        <v>0.00151</v>
      </c>
      <c r="I155" s="328">
        <f t="shared" si="7"/>
        <v>0</v>
      </c>
      <c r="J155" s="328">
        <v>0</v>
      </c>
      <c r="K155" s="328">
        <f t="shared" si="8"/>
        <v>0</v>
      </c>
      <c r="L155" s="348"/>
      <c r="M155" s="348"/>
      <c r="N155" s="348"/>
      <c r="O155" s="348"/>
      <c r="P155" s="348"/>
      <c r="Q155" s="348"/>
      <c r="R155" s="348"/>
      <c r="S155" s="348"/>
      <c r="T155" s="348"/>
      <c r="U155" s="348"/>
      <c r="V155" s="348"/>
      <c r="W155" s="348"/>
      <c r="X155" s="348"/>
      <c r="Y155" s="348"/>
      <c r="Z155" s="348"/>
      <c r="AA155" s="348"/>
      <c r="AB155" s="348"/>
      <c r="AC155" s="348"/>
      <c r="AD155" s="348"/>
      <c r="AE155" s="348"/>
      <c r="AF155" s="348"/>
      <c r="AG155" s="348"/>
      <c r="AH155" s="348"/>
      <c r="AI155" s="348"/>
      <c r="AJ155" s="348"/>
      <c r="AK155" s="348"/>
      <c r="AL155" s="348"/>
      <c r="AM155" s="348"/>
      <c r="AN155" s="348"/>
      <c r="AO155" s="348"/>
      <c r="AP155" s="348"/>
      <c r="AQ155" s="348"/>
      <c r="AR155" s="348"/>
      <c r="AS155" s="348"/>
      <c r="AT155" s="348"/>
      <c r="AU155" s="348"/>
      <c r="AV155" s="348"/>
      <c r="AW155" s="348"/>
      <c r="AX155" s="348"/>
      <c r="AY155" s="348"/>
      <c r="AZ155" s="348"/>
      <c r="BA155" s="348"/>
      <c r="BB155" s="348"/>
      <c r="BC155" s="348"/>
      <c r="BD155" s="348"/>
      <c r="BE155" s="348"/>
      <c r="BF155" s="348"/>
      <c r="BG155" s="348"/>
      <c r="BH155" s="348"/>
      <c r="BI155" s="348"/>
      <c r="BJ155" s="348"/>
      <c r="BK155" s="348"/>
      <c r="BL155" s="348"/>
      <c r="BM155" s="348"/>
      <c r="BN155" s="348"/>
      <c r="BO155" s="348"/>
      <c r="BP155" s="348"/>
      <c r="BQ155" s="348"/>
      <c r="BR155" s="348"/>
      <c r="BS155" s="348"/>
      <c r="BT155" s="348"/>
      <c r="BU155" s="348"/>
      <c r="BV155" s="348"/>
      <c r="BW155" s="348"/>
      <c r="BX155" s="348"/>
      <c r="BY155" s="348"/>
      <c r="BZ155" s="348"/>
      <c r="CA155" s="348"/>
      <c r="CB155" s="348"/>
      <c r="CC155" s="348"/>
      <c r="CD155" s="348"/>
      <c r="CE155" s="348"/>
      <c r="CF155" s="348"/>
      <c r="CG155" s="348"/>
      <c r="CH155" s="348"/>
      <c r="CI155" s="348"/>
      <c r="CJ155" s="348"/>
      <c r="CK155" s="348"/>
      <c r="CL155" s="348"/>
      <c r="CM155" s="348"/>
      <c r="CN155" s="348"/>
      <c r="CO155" s="348"/>
      <c r="CP155" s="348"/>
      <c r="CQ155" s="348"/>
      <c r="CR155" s="348"/>
      <c r="CS155" s="348"/>
    </row>
    <row r="156" spans="1:97" ht="22.5" outlineLevel="1">
      <c r="A156" s="329">
        <v>59</v>
      </c>
      <c r="B156" s="763" t="s">
        <v>5705</v>
      </c>
      <c r="C156" s="764" t="s">
        <v>5706</v>
      </c>
      <c r="D156" s="765" t="s">
        <v>549</v>
      </c>
      <c r="E156" s="766">
        <v>11</v>
      </c>
      <c r="F156" s="327">
        <v>0</v>
      </c>
      <c r="G156" s="328">
        <f t="shared" si="6"/>
        <v>0</v>
      </c>
      <c r="H156" s="328">
        <v>0.00031</v>
      </c>
      <c r="I156" s="328">
        <f t="shared" si="7"/>
        <v>0</v>
      </c>
      <c r="J156" s="328">
        <v>0</v>
      </c>
      <c r="K156" s="328">
        <f t="shared" si="8"/>
        <v>0</v>
      </c>
      <c r="L156" s="348"/>
      <c r="M156" s="348"/>
      <c r="N156" s="348"/>
      <c r="O156" s="348"/>
      <c r="P156" s="348"/>
      <c r="Q156" s="348"/>
      <c r="R156" s="348"/>
      <c r="S156" s="348"/>
      <c r="T156" s="348"/>
      <c r="U156" s="348"/>
      <c r="V156" s="348"/>
      <c r="W156" s="348"/>
      <c r="X156" s="348"/>
      <c r="Y156" s="348"/>
      <c r="Z156" s="348"/>
      <c r="AA156" s="348"/>
      <c r="AB156" s="348"/>
      <c r="AC156" s="348"/>
      <c r="AD156" s="348"/>
      <c r="AE156" s="348"/>
      <c r="AF156" s="348"/>
      <c r="AG156" s="348"/>
      <c r="AH156" s="348"/>
      <c r="AI156" s="348"/>
      <c r="AJ156" s="348"/>
      <c r="AK156" s="348"/>
      <c r="AL156" s="348"/>
      <c r="AM156" s="348"/>
      <c r="AN156" s="348"/>
      <c r="AO156" s="348"/>
      <c r="AP156" s="348"/>
      <c r="AQ156" s="348"/>
      <c r="AR156" s="348"/>
      <c r="AS156" s="348"/>
      <c r="AT156" s="348"/>
      <c r="AU156" s="348"/>
      <c r="AV156" s="348"/>
      <c r="AW156" s="348"/>
      <c r="AX156" s="348"/>
      <c r="AY156" s="348"/>
      <c r="AZ156" s="348"/>
      <c r="BA156" s="348"/>
      <c r="BB156" s="348"/>
      <c r="BC156" s="348"/>
      <c r="BD156" s="348"/>
      <c r="BE156" s="348"/>
      <c r="BF156" s="348"/>
      <c r="BG156" s="348"/>
      <c r="BH156" s="348"/>
      <c r="BI156" s="348"/>
      <c r="BJ156" s="348"/>
      <c r="BK156" s="348"/>
      <c r="BL156" s="348"/>
      <c r="BM156" s="348"/>
      <c r="BN156" s="348"/>
      <c r="BO156" s="348"/>
      <c r="BP156" s="348"/>
      <c r="BQ156" s="348"/>
      <c r="BR156" s="348"/>
      <c r="BS156" s="348"/>
      <c r="BT156" s="348"/>
      <c r="BU156" s="348"/>
      <c r="BV156" s="348"/>
      <c r="BW156" s="348"/>
      <c r="BX156" s="348"/>
      <c r="BY156" s="348"/>
      <c r="BZ156" s="348"/>
      <c r="CA156" s="348"/>
      <c r="CB156" s="348"/>
      <c r="CC156" s="348"/>
      <c r="CD156" s="348"/>
      <c r="CE156" s="348"/>
      <c r="CF156" s="348"/>
      <c r="CG156" s="348"/>
      <c r="CH156" s="348"/>
      <c r="CI156" s="348"/>
      <c r="CJ156" s="348"/>
      <c r="CK156" s="348"/>
      <c r="CL156" s="348"/>
      <c r="CM156" s="348"/>
      <c r="CN156" s="348"/>
      <c r="CO156" s="348"/>
      <c r="CP156" s="348"/>
      <c r="CQ156" s="348"/>
      <c r="CR156" s="348"/>
      <c r="CS156" s="348"/>
    </row>
    <row r="157" spans="1:97" ht="22.5" outlineLevel="1">
      <c r="A157" s="329">
        <v>60</v>
      </c>
      <c r="B157" s="763" t="s">
        <v>3175</v>
      </c>
      <c r="C157" s="764" t="s">
        <v>3176</v>
      </c>
      <c r="D157" s="765" t="s">
        <v>549</v>
      </c>
      <c r="E157" s="766">
        <v>13</v>
      </c>
      <c r="F157" s="327">
        <v>0</v>
      </c>
      <c r="G157" s="328">
        <f t="shared" si="6"/>
        <v>0</v>
      </c>
      <c r="H157" s="328">
        <v>0.00048</v>
      </c>
      <c r="I157" s="328">
        <f t="shared" si="7"/>
        <v>0.01</v>
      </c>
      <c r="J157" s="328">
        <v>0</v>
      </c>
      <c r="K157" s="328">
        <f t="shared" si="8"/>
        <v>0</v>
      </c>
      <c r="L157" s="348"/>
      <c r="M157" s="348"/>
      <c r="N157" s="348"/>
      <c r="O157" s="348"/>
      <c r="P157" s="348"/>
      <c r="Q157" s="348"/>
      <c r="R157" s="348"/>
      <c r="S157" s="348"/>
      <c r="T157" s="348"/>
      <c r="U157" s="348"/>
      <c r="V157" s="348"/>
      <c r="W157" s="348"/>
      <c r="X157" s="348"/>
      <c r="Y157" s="348"/>
      <c r="Z157" s="348"/>
      <c r="AA157" s="348"/>
      <c r="AB157" s="348"/>
      <c r="AC157" s="348"/>
      <c r="AD157" s="348"/>
      <c r="AE157" s="348"/>
      <c r="AF157" s="348"/>
      <c r="AG157" s="348"/>
      <c r="AH157" s="348"/>
      <c r="AI157" s="348"/>
      <c r="AJ157" s="348"/>
      <c r="AK157" s="348"/>
      <c r="AL157" s="348"/>
      <c r="AM157" s="348"/>
      <c r="AN157" s="348"/>
      <c r="AO157" s="348"/>
      <c r="AP157" s="348"/>
      <c r="AQ157" s="348"/>
      <c r="AR157" s="348"/>
      <c r="AS157" s="348"/>
      <c r="AT157" s="348"/>
      <c r="AU157" s="348"/>
      <c r="AV157" s="348"/>
      <c r="AW157" s="348"/>
      <c r="AX157" s="348"/>
      <c r="AY157" s="348"/>
      <c r="AZ157" s="348"/>
      <c r="BA157" s="348"/>
      <c r="BB157" s="348"/>
      <c r="BC157" s="348"/>
      <c r="BD157" s="348"/>
      <c r="BE157" s="348"/>
      <c r="BF157" s="348"/>
      <c r="BG157" s="348"/>
      <c r="BH157" s="348"/>
      <c r="BI157" s="348"/>
      <c r="BJ157" s="348"/>
      <c r="BK157" s="348"/>
      <c r="BL157" s="348"/>
      <c r="BM157" s="348"/>
      <c r="BN157" s="348"/>
      <c r="BO157" s="348"/>
      <c r="BP157" s="348"/>
      <c r="BQ157" s="348"/>
      <c r="BR157" s="348"/>
      <c r="BS157" s="348"/>
      <c r="BT157" s="348"/>
      <c r="BU157" s="348"/>
      <c r="BV157" s="348"/>
      <c r="BW157" s="348"/>
      <c r="BX157" s="348"/>
      <c r="BY157" s="348"/>
      <c r="BZ157" s="348"/>
      <c r="CA157" s="348"/>
      <c r="CB157" s="348"/>
      <c r="CC157" s="348"/>
      <c r="CD157" s="348"/>
      <c r="CE157" s="348"/>
      <c r="CF157" s="348"/>
      <c r="CG157" s="348"/>
      <c r="CH157" s="348"/>
      <c r="CI157" s="348"/>
      <c r="CJ157" s="348"/>
      <c r="CK157" s="348"/>
      <c r="CL157" s="348"/>
      <c r="CM157" s="348"/>
      <c r="CN157" s="348"/>
      <c r="CO157" s="348"/>
      <c r="CP157" s="348"/>
      <c r="CQ157" s="348"/>
      <c r="CR157" s="348"/>
      <c r="CS157" s="348"/>
    </row>
    <row r="158" spans="1:97" ht="22.5" outlineLevel="1">
      <c r="A158" s="329">
        <v>61</v>
      </c>
      <c r="B158" s="763" t="s">
        <v>5707</v>
      </c>
      <c r="C158" s="764" t="s">
        <v>5708</v>
      </c>
      <c r="D158" s="765" t="s">
        <v>549</v>
      </c>
      <c r="E158" s="766">
        <v>2</v>
      </c>
      <c r="F158" s="327">
        <v>0</v>
      </c>
      <c r="G158" s="328">
        <f t="shared" si="6"/>
        <v>0</v>
      </c>
      <c r="H158" s="328">
        <v>0.00104</v>
      </c>
      <c r="I158" s="328">
        <f t="shared" si="7"/>
        <v>0</v>
      </c>
      <c r="J158" s="328">
        <v>0</v>
      </c>
      <c r="K158" s="328">
        <f t="shared" si="8"/>
        <v>0</v>
      </c>
      <c r="L158" s="348"/>
      <c r="M158" s="348"/>
      <c r="N158" s="348"/>
      <c r="O158" s="348"/>
      <c r="P158" s="348"/>
      <c r="Q158" s="348"/>
      <c r="R158" s="348"/>
      <c r="S158" s="348"/>
      <c r="T158" s="348"/>
      <c r="U158" s="348"/>
      <c r="V158" s="348"/>
      <c r="W158" s="348"/>
      <c r="X158" s="348"/>
      <c r="Y158" s="348"/>
      <c r="Z158" s="348"/>
      <c r="AA158" s="348"/>
      <c r="AB158" s="348"/>
      <c r="AC158" s="348"/>
      <c r="AD158" s="348"/>
      <c r="AE158" s="348"/>
      <c r="AF158" s="348"/>
      <c r="AG158" s="348"/>
      <c r="AH158" s="348"/>
      <c r="AI158" s="348"/>
      <c r="AJ158" s="348"/>
      <c r="AK158" s="348"/>
      <c r="AL158" s="348"/>
      <c r="AM158" s="348"/>
      <c r="AN158" s="348"/>
      <c r="AO158" s="348"/>
      <c r="AP158" s="348"/>
      <c r="AQ158" s="348"/>
      <c r="AR158" s="348"/>
      <c r="AS158" s="348"/>
      <c r="AT158" s="348"/>
      <c r="AU158" s="348"/>
      <c r="AV158" s="348"/>
      <c r="AW158" s="348"/>
      <c r="AX158" s="348"/>
      <c r="AY158" s="348"/>
      <c r="AZ158" s="348"/>
      <c r="BA158" s="348"/>
      <c r="BB158" s="348"/>
      <c r="BC158" s="348"/>
      <c r="BD158" s="348"/>
      <c r="BE158" s="348"/>
      <c r="BF158" s="348"/>
      <c r="BG158" s="348"/>
      <c r="BH158" s="348"/>
      <c r="BI158" s="348"/>
      <c r="BJ158" s="348"/>
      <c r="BK158" s="348"/>
      <c r="BL158" s="348"/>
      <c r="BM158" s="348"/>
      <c r="BN158" s="348"/>
      <c r="BO158" s="348"/>
      <c r="BP158" s="348"/>
      <c r="BQ158" s="348"/>
      <c r="BR158" s="348"/>
      <c r="BS158" s="348"/>
      <c r="BT158" s="348"/>
      <c r="BU158" s="348"/>
      <c r="BV158" s="348"/>
      <c r="BW158" s="348"/>
      <c r="BX158" s="348"/>
      <c r="BY158" s="348"/>
      <c r="BZ158" s="348"/>
      <c r="CA158" s="348"/>
      <c r="CB158" s="348"/>
      <c r="CC158" s="348"/>
      <c r="CD158" s="348"/>
      <c r="CE158" s="348"/>
      <c r="CF158" s="348"/>
      <c r="CG158" s="348"/>
      <c r="CH158" s="348"/>
      <c r="CI158" s="348"/>
      <c r="CJ158" s="348"/>
      <c r="CK158" s="348"/>
      <c r="CL158" s="348"/>
      <c r="CM158" s="348"/>
      <c r="CN158" s="348"/>
      <c r="CO158" s="348"/>
      <c r="CP158" s="348"/>
      <c r="CQ158" s="348"/>
      <c r="CR158" s="348"/>
      <c r="CS158" s="348"/>
    </row>
    <row r="159" spans="1:97" ht="22.5" outlineLevel="1">
      <c r="A159" s="329">
        <v>62</v>
      </c>
      <c r="B159" s="323" t="s">
        <v>3177</v>
      </c>
      <c r="C159" s="324" t="s">
        <v>3178</v>
      </c>
      <c r="D159" s="325" t="s">
        <v>549</v>
      </c>
      <c r="E159" s="326">
        <v>2</v>
      </c>
      <c r="F159" s="327">
        <v>0</v>
      </c>
      <c r="G159" s="328">
        <f t="shared" si="6"/>
        <v>0</v>
      </c>
      <c r="H159" s="328">
        <v>0.03</v>
      </c>
      <c r="I159" s="328">
        <f t="shared" si="7"/>
        <v>0.06</v>
      </c>
      <c r="J159" s="328">
        <v>0</v>
      </c>
      <c r="K159" s="328">
        <f t="shared" si="8"/>
        <v>0</v>
      </c>
      <c r="L159" s="348"/>
      <c r="M159" s="348"/>
      <c r="N159" s="348"/>
      <c r="O159" s="348"/>
      <c r="P159" s="348"/>
      <c r="Q159" s="348"/>
      <c r="R159" s="348"/>
      <c r="S159" s="348"/>
      <c r="T159" s="348"/>
      <c r="U159" s="348"/>
      <c r="V159" s="348"/>
      <c r="W159" s="348"/>
      <c r="X159" s="348"/>
      <c r="Y159" s="348"/>
      <c r="Z159" s="348"/>
      <c r="AA159" s="348"/>
      <c r="AB159" s="348"/>
      <c r="AC159" s="348"/>
      <c r="AD159" s="348"/>
      <c r="AE159" s="348"/>
      <c r="AF159" s="348"/>
      <c r="AG159" s="348"/>
      <c r="AH159" s="348"/>
      <c r="AI159" s="348"/>
      <c r="AJ159" s="348"/>
      <c r="AK159" s="348"/>
      <c r="AL159" s="348"/>
      <c r="AM159" s="348"/>
      <c r="AN159" s="348"/>
      <c r="AO159" s="348"/>
      <c r="AP159" s="348"/>
      <c r="AQ159" s="348"/>
      <c r="AR159" s="348"/>
      <c r="AS159" s="348"/>
      <c r="AT159" s="348"/>
      <c r="AU159" s="348"/>
      <c r="AV159" s="348"/>
      <c r="AW159" s="348"/>
      <c r="AX159" s="348"/>
      <c r="AY159" s="348"/>
      <c r="AZ159" s="348"/>
      <c r="BA159" s="348"/>
      <c r="BB159" s="348"/>
      <c r="BC159" s="348"/>
      <c r="BD159" s="348"/>
      <c r="BE159" s="348"/>
      <c r="BF159" s="348"/>
      <c r="BG159" s="348"/>
      <c r="BH159" s="348"/>
      <c r="BI159" s="348"/>
      <c r="BJ159" s="348"/>
      <c r="BK159" s="348"/>
      <c r="BL159" s="348"/>
      <c r="BM159" s="348"/>
      <c r="BN159" s="348"/>
      <c r="BO159" s="348"/>
      <c r="BP159" s="348"/>
      <c r="BQ159" s="348"/>
      <c r="BR159" s="348"/>
      <c r="BS159" s="348"/>
      <c r="BT159" s="348"/>
      <c r="BU159" s="348"/>
      <c r="BV159" s="348"/>
      <c r="BW159" s="348"/>
      <c r="BX159" s="348"/>
      <c r="BY159" s="348"/>
      <c r="BZ159" s="348"/>
      <c r="CA159" s="348"/>
      <c r="CB159" s="348"/>
      <c r="CC159" s="348"/>
      <c r="CD159" s="348"/>
      <c r="CE159" s="348"/>
      <c r="CF159" s="348"/>
      <c r="CG159" s="348"/>
      <c r="CH159" s="348"/>
      <c r="CI159" s="348"/>
      <c r="CJ159" s="348"/>
      <c r="CK159" s="348"/>
      <c r="CL159" s="348"/>
      <c r="CM159" s="348"/>
      <c r="CN159" s="348"/>
      <c r="CO159" s="348"/>
      <c r="CP159" s="348"/>
      <c r="CQ159" s="348"/>
      <c r="CR159" s="348"/>
      <c r="CS159" s="348"/>
    </row>
    <row r="160" spans="1:97" ht="15" outlineLevel="1">
      <c r="A160" s="309">
        <v>63</v>
      </c>
      <c r="B160" s="310" t="s">
        <v>3179</v>
      </c>
      <c r="C160" s="311" t="s">
        <v>3180</v>
      </c>
      <c r="D160" s="312" t="s">
        <v>694</v>
      </c>
      <c r="E160" s="313">
        <v>357</v>
      </c>
      <c r="F160" s="314">
        <v>0</v>
      </c>
      <c r="G160" s="315">
        <f t="shared" si="6"/>
        <v>0</v>
      </c>
      <c r="H160" s="315">
        <v>0</v>
      </c>
      <c r="I160" s="315">
        <f t="shared" si="7"/>
        <v>0</v>
      </c>
      <c r="J160" s="315">
        <v>0</v>
      </c>
      <c r="K160" s="315">
        <f t="shared" si="8"/>
        <v>0</v>
      </c>
      <c r="L160" s="348"/>
      <c r="M160" s="348"/>
      <c r="N160" s="348"/>
      <c r="O160" s="348"/>
      <c r="P160" s="348"/>
      <c r="Q160" s="348"/>
      <c r="R160" s="348"/>
      <c r="S160" s="348"/>
      <c r="T160" s="348"/>
      <c r="U160" s="348"/>
      <c r="V160" s="348"/>
      <c r="W160" s="348"/>
      <c r="X160" s="348"/>
      <c r="Y160" s="348"/>
      <c r="Z160" s="348"/>
      <c r="AA160" s="348"/>
      <c r="AB160" s="348"/>
      <c r="AC160" s="348"/>
      <c r="AD160" s="348"/>
      <c r="AE160" s="348"/>
      <c r="AF160" s="348"/>
      <c r="AG160" s="348"/>
      <c r="AH160" s="348"/>
      <c r="AI160" s="348"/>
      <c r="AJ160" s="348"/>
      <c r="AK160" s="348"/>
      <c r="AL160" s="348"/>
      <c r="AM160" s="348"/>
      <c r="AN160" s="348"/>
      <c r="AO160" s="348"/>
      <c r="AP160" s="348"/>
      <c r="AQ160" s="348"/>
      <c r="AR160" s="348"/>
      <c r="AS160" s="348"/>
      <c r="AT160" s="348"/>
      <c r="AU160" s="348"/>
      <c r="AV160" s="348"/>
      <c r="AW160" s="348"/>
      <c r="AX160" s="348"/>
      <c r="AY160" s="348"/>
      <c r="AZ160" s="348"/>
      <c r="BA160" s="348"/>
      <c r="BB160" s="348"/>
      <c r="BC160" s="348"/>
      <c r="BD160" s="348"/>
      <c r="BE160" s="348"/>
      <c r="BF160" s="348"/>
      <c r="BG160" s="348"/>
      <c r="BH160" s="348"/>
      <c r="BI160" s="348"/>
      <c r="BJ160" s="348"/>
      <c r="BK160" s="348"/>
      <c r="BL160" s="348"/>
      <c r="BM160" s="348"/>
      <c r="BN160" s="348"/>
      <c r="BO160" s="348"/>
      <c r="BP160" s="348"/>
      <c r="BQ160" s="348"/>
      <c r="BR160" s="348"/>
      <c r="BS160" s="348"/>
      <c r="BT160" s="348"/>
      <c r="BU160" s="348"/>
      <c r="BV160" s="348"/>
      <c r="BW160" s="348"/>
      <c r="BX160" s="348"/>
      <c r="BY160" s="348"/>
      <c r="BZ160" s="348"/>
      <c r="CA160" s="348"/>
      <c r="CB160" s="348"/>
      <c r="CC160" s="348"/>
      <c r="CD160" s="348"/>
      <c r="CE160" s="348"/>
      <c r="CF160" s="348"/>
      <c r="CG160" s="348"/>
      <c r="CH160" s="348"/>
      <c r="CI160" s="348"/>
      <c r="CJ160" s="348"/>
      <c r="CK160" s="348"/>
      <c r="CL160" s="348"/>
      <c r="CM160" s="348"/>
      <c r="CN160" s="348"/>
      <c r="CO160" s="348"/>
      <c r="CP160" s="348"/>
      <c r="CQ160" s="348"/>
      <c r="CR160" s="348"/>
      <c r="CS160" s="348"/>
    </row>
    <row r="161" spans="1:97" ht="12.75" customHeight="1" outlineLevel="1">
      <c r="A161" s="316"/>
      <c r="B161" s="317"/>
      <c r="C161" s="871" t="s">
        <v>3181</v>
      </c>
      <c r="D161" s="871"/>
      <c r="E161" s="871"/>
      <c r="F161" s="871"/>
      <c r="G161" s="871"/>
      <c r="H161" s="318"/>
      <c r="I161" s="318"/>
      <c r="J161" s="318"/>
      <c r="K161" s="318"/>
      <c r="L161" s="348"/>
      <c r="M161" s="348"/>
      <c r="N161" s="348"/>
      <c r="O161" s="348"/>
      <c r="P161" s="348"/>
      <c r="Q161" s="348"/>
      <c r="R161" s="348"/>
      <c r="S161" s="348"/>
      <c r="T161" s="348"/>
      <c r="U161" s="348"/>
      <c r="V161" s="348"/>
      <c r="W161" s="348"/>
      <c r="X161" s="348"/>
      <c r="Y161" s="348"/>
      <c r="Z161" s="348"/>
      <c r="AA161" s="348"/>
      <c r="AB161" s="348"/>
      <c r="AC161" s="348"/>
      <c r="AD161" s="348"/>
      <c r="AE161" s="348"/>
      <c r="AF161" s="348"/>
      <c r="AG161" s="348"/>
      <c r="AH161" s="348"/>
      <c r="AI161" s="348"/>
      <c r="AJ161" s="348"/>
      <c r="AK161" s="348"/>
      <c r="AL161" s="348"/>
      <c r="AM161" s="348"/>
      <c r="AN161" s="348"/>
      <c r="AO161" s="348"/>
      <c r="AP161" s="348"/>
      <c r="AQ161" s="348"/>
      <c r="AR161" s="348"/>
      <c r="AS161" s="348"/>
      <c r="AT161" s="348"/>
      <c r="AU161" s="348"/>
      <c r="AV161" s="348"/>
      <c r="AW161" s="348"/>
      <c r="AX161" s="348"/>
      <c r="AY161" s="348"/>
      <c r="AZ161" s="348"/>
      <c r="BA161" s="348"/>
      <c r="BB161" s="348"/>
      <c r="BC161" s="348"/>
      <c r="BD161" s="348"/>
      <c r="BE161" s="348"/>
      <c r="BF161" s="348"/>
      <c r="BG161" s="348"/>
      <c r="BH161" s="348"/>
      <c r="BI161" s="348"/>
      <c r="BJ161" s="348"/>
      <c r="BK161" s="348"/>
      <c r="BL161" s="348"/>
      <c r="BM161" s="348"/>
      <c r="BN161" s="348"/>
      <c r="BO161" s="348"/>
      <c r="BP161" s="348"/>
      <c r="BQ161" s="348"/>
      <c r="BR161" s="348"/>
      <c r="BS161" s="348"/>
      <c r="BT161" s="348"/>
      <c r="BU161" s="348"/>
      <c r="BV161" s="348"/>
      <c r="BW161" s="348"/>
      <c r="BX161" s="348"/>
      <c r="BY161" s="348"/>
      <c r="BZ161" s="348"/>
      <c r="CA161" s="348"/>
      <c r="CB161" s="348"/>
      <c r="CC161" s="348"/>
      <c r="CD161" s="348"/>
      <c r="CE161" s="348"/>
      <c r="CF161" s="348"/>
      <c r="CG161" s="348"/>
      <c r="CH161" s="348"/>
      <c r="CI161" s="348"/>
      <c r="CJ161" s="348"/>
      <c r="CK161" s="348"/>
      <c r="CL161" s="348"/>
      <c r="CM161" s="348"/>
      <c r="CN161" s="348"/>
      <c r="CO161" s="348"/>
      <c r="CP161" s="348"/>
      <c r="CQ161" s="348"/>
      <c r="CR161" s="348"/>
      <c r="CS161" s="348"/>
    </row>
    <row r="162" spans="1:97" ht="15" outlineLevel="1">
      <c r="A162" s="316"/>
      <c r="B162" s="317"/>
      <c r="C162" s="319" t="s">
        <v>3182</v>
      </c>
      <c r="D162" s="320"/>
      <c r="E162" s="321">
        <v>357</v>
      </c>
      <c r="F162" s="318"/>
      <c r="G162" s="318"/>
      <c r="H162" s="318"/>
      <c r="I162" s="318"/>
      <c r="J162" s="318"/>
      <c r="K162" s="318"/>
      <c r="L162" s="348"/>
      <c r="M162" s="348"/>
      <c r="N162" s="348"/>
      <c r="O162" s="348"/>
      <c r="P162" s="348"/>
      <c r="Q162" s="348"/>
      <c r="R162" s="348"/>
      <c r="S162" s="348"/>
      <c r="T162" s="348"/>
      <c r="U162" s="348"/>
      <c r="V162" s="348"/>
      <c r="W162" s="348"/>
      <c r="X162" s="348"/>
      <c r="Y162" s="348"/>
      <c r="Z162" s="348"/>
      <c r="AA162" s="348"/>
      <c r="AB162" s="348"/>
      <c r="AC162" s="348"/>
      <c r="AD162" s="348"/>
      <c r="AE162" s="348"/>
      <c r="AF162" s="348"/>
      <c r="AG162" s="348"/>
      <c r="AH162" s="348"/>
      <c r="AI162" s="348"/>
      <c r="AJ162" s="348"/>
      <c r="AK162" s="348"/>
      <c r="AL162" s="348"/>
      <c r="AM162" s="348"/>
      <c r="AN162" s="348"/>
      <c r="AO162" s="348"/>
      <c r="AP162" s="348"/>
      <c r="AQ162" s="348"/>
      <c r="AR162" s="348"/>
      <c r="AS162" s="348"/>
      <c r="AT162" s="348"/>
      <c r="AU162" s="348"/>
      <c r="AV162" s="348"/>
      <c r="AW162" s="348"/>
      <c r="AX162" s="348"/>
      <c r="AY162" s="348"/>
      <c r="AZ162" s="348"/>
      <c r="BA162" s="348"/>
      <c r="BB162" s="348"/>
      <c r="BC162" s="348"/>
      <c r="BD162" s="348"/>
      <c r="BE162" s="348"/>
      <c r="BF162" s="348"/>
      <c r="BG162" s="348"/>
      <c r="BH162" s="348"/>
      <c r="BI162" s="348"/>
      <c r="BJ162" s="348"/>
      <c r="BK162" s="348"/>
      <c r="BL162" s="348"/>
      <c r="BM162" s="348"/>
      <c r="BN162" s="348"/>
      <c r="BO162" s="348"/>
      <c r="BP162" s="348"/>
      <c r="BQ162" s="348"/>
      <c r="BR162" s="348"/>
      <c r="BS162" s="348"/>
      <c r="BT162" s="348"/>
      <c r="BU162" s="348"/>
      <c r="BV162" s="348"/>
      <c r="BW162" s="348"/>
      <c r="BX162" s="348"/>
      <c r="BY162" s="348"/>
      <c r="BZ162" s="348"/>
      <c r="CA162" s="348"/>
      <c r="CB162" s="348"/>
      <c r="CC162" s="348"/>
      <c r="CD162" s="348"/>
      <c r="CE162" s="348"/>
      <c r="CF162" s="348"/>
      <c r="CG162" s="348"/>
      <c r="CH162" s="348"/>
      <c r="CI162" s="348"/>
      <c r="CJ162" s="348"/>
      <c r="CK162" s="348"/>
      <c r="CL162" s="348"/>
      <c r="CM162" s="348"/>
      <c r="CN162" s="348"/>
      <c r="CO162" s="348"/>
      <c r="CP162" s="348"/>
      <c r="CQ162" s="348"/>
      <c r="CR162" s="348"/>
      <c r="CS162" s="348"/>
    </row>
    <row r="163" spans="1:97" ht="15" outlineLevel="1">
      <c r="A163" s="309">
        <v>64</v>
      </c>
      <c r="B163" s="310" t="s">
        <v>3183</v>
      </c>
      <c r="C163" s="311" t="s">
        <v>3184</v>
      </c>
      <c r="D163" s="312" t="s">
        <v>694</v>
      </c>
      <c r="E163" s="313">
        <v>106</v>
      </c>
      <c r="F163" s="314">
        <v>0</v>
      </c>
      <c r="G163" s="315">
        <f>ROUND(E163*F163,2)</f>
        <v>0</v>
      </c>
      <c r="H163" s="315">
        <v>0</v>
      </c>
      <c r="I163" s="315">
        <f>ROUND(E163*H163,2)</f>
        <v>0</v>
      </c>
      <c r="J163" s="315">
        <v>0</v>
      </c>
      <c r="K163" s="315">
        <f>ROUND(E163*J163,2)</f>
        <v>0</v>
      </c>
      <c r="L163" s="348"/>
      <c r="M163" s="348"/>
      <c r="N163" s="348"/>
      <c r="O163" s="348"/>
      <c r="P163" s="348"/>
      <c r="Q163" s="348"/>
      <c r="R163" s="348"/>
      <c r="S163" s="348"/>
      <c r="T163" s="348"/>
      <c r="U163" s="348"/>
      <c r="V163" s="348"/>
      <c r="W163" s="348"/>
      <c r="X163" s="348"/>
      <c r="Y163" s="348"/>
      <c r="Z163" s="348"/>
      <c r="AA163" s="348"/>
      <c r="AB163" s="348"/>
      <c r="AC163" s="348"/>
      <c r="AD163" s="348"/>
      <c r="AE163" s="348"/>
      <c r="AF163" s="348"/>
      <c r="AG163" s="348"/>
      <c r="AH163" s="348"/>
      <c r="AI163" s="348"/>
      <c r="AJ163" s="348"/>
      <c r="AK163" s="348"/>
      <c r="AL163" s="348"/>
      <c r="AM163" s="348"/>
      <c r="AN163" s="348"/>
      <c r="AO163" s="348"/>
      <c r="AP163" s="348"/>
      <c r="AQ163" s="348"/>
      <c r="AR163" s="348"/>
      <c r="AS163" s="348"/>
      <c r="AT163" s="348"/>
      <c r="AU163" s="348"/>
      <c r="AV163" s="348"/>
      <c r="AW163" s="348"/>
      <c r="AX163" s="348"/>
      <c r="AY163" s="348"/>
      <c r="AZ163" s="348"/>
      <c r="BA163" s="348"/>
      <c r="BB163" s="348"/>
      <c r="BC163" s="348"/>
      <c r="BD163" s="348"/>
      <c r="BE163" s="348"/>
      <c r="BF163" s="348"/>
      <c r="BG163" s="348"/>
      <c r="BH163" s="348"/>
      <c r="BI163" s="348"/>
      <c r="BJ163" s="348"/>
      <c r="BK163" s="348"/>
      <c r="BL163" s="348"/>
      <c r="BM163" s="348"/>
      <c r="BN163" s="348"/>
      <c r="BO163" s="348"/>
      <c r="BP163" s="348"/>
      <c r="BQ163" s="348"/>
      <c r="BR163" s="348"/>
      <c r="BS163" s="348"/>
      <c r="BT163" s="348"/>
      <c r="BU163" s="348"/>
      <c r="BV163" s="348"/>
      <c r="BW163" s="348"/>
      <c r="BX163" s="348"/>
      <c r="BY163" s="348"/>
      <c r="BZ163" s="348"/>
      <c r="CA163" s="348"/>
      <c r="CB163" s="348"/>
      <c r="CC163" s="348"/>
      <c r="CD163" s="348"/>
      <c r="CE163" s="348"/>
      <c r="CF163" s="348"/>
      <c r="CG163" s="348"/>
      <c r="CH163" s="348"/>
      <c r="CI163" s="348"/>
      <c r="CJ163" s="348"/>
      <c r="CK163" s="348"/>
      <c r="CL163" s="348"/>
      <c r="CM163" s="348"/>
      <c r="CN163" s="348"/>
      <c r="CO163" s="348"/>
      <c r="CP163" s="348"/>
      <c r="CQ163" s="348"/>
      <c r="CR163" s="348"/>
      <c r="CS163" s="348"/>
    </row>
    <row r="164" spans="1:97" ht="12.75" customHeight="1" outlineLevel="1">
      <c r="A164" s="316"/>
      <c r="B164" s="317"/>
      <c r="C164" s="871" t="s">
        <v>3181</v>
      </c>
      <c r="D164" s="871"/>
      <c r="E164" s="871"/>
      <c r="F164" s="871"/>
      <c r="G164" s="871"/>
      <c r="H164" s="318"/>
      <c r="I164" s="318"/>
      <c r="J164" s="318"/>
      <c r="K164" s="318"/>
      <c r="L164" s="348"/>
      <c r="M164" s="348"/>
      <c r="N164" s="348"/>
      <c r="O164" s="348"/>
      <c r="P164" s="348"/>
      <c r="Q164" s="348"/>
      <c r="R164" s="348"/>
      <c r="S164" s="348"/>
      <c r="T164" s="348"/>
      <c r="U164" s="348"/>
      <c r="V164" s="348"/>
      <c r="W164" s="348"/>
      <c r="X164" s="348"/>
      <c r="Y164" s="348"/>
      <c r="Z164" s="348"/>
      <c r="AA164" s="348"/>
      <c r="AB164" s="348"/>
      <c r="AC164" s="348"/>
      <c r="AD164" s="348"/>
      <c r="AE164" s="348"/>
      <c r="AF164" s="348"/>
      <c r="AG164" s="348"/>
      <c r="AH164" s="348"/>
      <c r="AI164" s="348"/>
      <c r="AJ164" s="348"/>
      <c r="AK164" s="348"/>
      <c r="AL164" s="348"/>
      <c r="AM164" s="348"/>
      <c r="AN164" s="348"/>
      <c r="AO164" s="348"/>
      <c r="AP164" s="348"/>
      <c r="AQ164" s="348"/>
      <c r="AR164" s="348"/>
      <c r="AS164" s="348"/>
      <c r="AT164" s="348"/>
      <c r="AU164" s="348"/>
      <c r="AV164" s="348"/>
      <c r="AW164" s="348"/>
      <c r="AX164" s="348"/>
      <c r="AY164" s="348"/>
      <c r="AZ164" s="348"/>
      <c r="BA164" s="348"/>
      <c r="BB164" s="348"/>
      <c r="BC164" s="348"/>
      <c r="BD164" s="348"/>
      <c r="BE164" s="348"/>
      <c r="BF164" s="348"/>
      <c r="BG164" s="348"/>
      <c r="BH164" s="348"/>
      <c r="BI164" s="348"/>
      <c r="BJ164" s="348"/>
      <c r="BK164" s="348"/>
      <c r="BL164" s="348"/>
      <c r="BM164" s="348"/>
      <c r="BN164" s="348"/>
      <c r="BO164" s="348"/>
      <c r="BP164" s="348"/>
      <c r="BQ164" s="348"/>
      <c r="BR164" s="348"/>
      <c r="BS164" s="348"/>
      <c r="BT164" s="348"/>
      <c r="BU164" s="348"/>
      <c r="BV164" s="348"/>
      <c r="BW164" s="348"/>
      <c r="BX164" s="348"/>
      <c r="BY164" s="348"/>
      <c r="BZ164" s="348"/>
      <c r="CA164" s="348"/>
      <c r="CB164" s="348"/>
      <c r="CC164" s="348"/>
      <c r="CD164" s="348"/>
      <c r="CE164" s="348"/>
      <c r="CF164" s="348"/>
      <c r="CG164" s="348"/>
      <c r="CH164" s="348"/>
      <c r="CI164" s="348"/>
      <c r="CJ164" s="348"/>
      <c r="CK164" s="348"/>
      <c r="CL164" s="348"/>
      <c r="CM164" s="348"/>
      <c r="CN164" s="348"/>
      <c r="CO164" s="348"/>
      <c r="CP164" s="348"/>
      <c r="CQ164" s="348"/>
      <c r="CR164" s="348"/>
      <c r="CS164" s="348"/>
    </row>
    <row r="165" spans="1:97" ht="15" outlineLevel="1">
      <c r="A165" s="309">
        <v>65</v>
      </c>
      <c r="B165" s="310" t="s">
        <v>3185</v>
      </c>
      <c r="C165" s="311" t="s">
        <v>3186</v>
      </c>
      <c r="D165" s="312" t="s">
        <v>694</v>
      </c>
      <c r="E165" s="313">
        <v>93</v>
      </c>
      <c r="F165" s="314">
        <v>0</v>
      </c>
      <c r="G165" s="315">
        <f>ROUND(E165*F165,2)</f>
        <v>0</v>
      </c>
      <c r="H165" s="315">
        <v>0.00018</v>
      </c>
      <c r="I165" s="315">
        <f>ROUND(E165*H165,2)</f>
        <v>0.02</v>
      </c>
      <c r="J165" s="315">
        <v>0</v>
      </c>
      <c r="K165" s="315">
        <f>ROUND(E165*J165,2)</f>
        <v>0</v>
      </c>
      <c r="L165" s="348"/>
      <c r="M165" s="348"/>
      <c r="N165" s="348"/>
      <c r="O165" s="348"/>
      <c r="P165" s="348"/>
      <c r="Q165" s="348"/>
      <c r="R165" s="348"/>
      <c r="S165" s="348"/>
      <c r="T165" s="348"/>
      <c r="U165" s="348"/>
      <c r="V165" s="348"/>
      <c r="W165" s="348"/>
      <c r="X165" s="348"/>
      <c r="Y165" s="348"/>
      <c r="Z165" s="348"/>
      <c r="AA165" s="348"/>
      <c r="AB165" s="348"/>
      <c r="AC165" s="348"/>
      <c r="AD165" s="348"/>
      <c r="AE165" s="348"/>
      <c r="AF165" s="348"/>
      <c r="AG165" s="348"/>
      <c r="AH165" s="348"/>
      <c r="AI165" s="348"/>
      <c r="AJ165" s="348"/>
      <c r="AK165" s="348"/>
      <c r="AL165" s="348"/>
      <c r="AM165" s="348"/>
      <c r="AN165" s="348"/>
      <c r="AO165" s="348"/>
      <c r="AP165" s="348"/>
      <c r="AQ165" s="348"/>
      <c r="AR165" s="348"/>
      <c r="AS165" s="348"/>
      <c r="AT165" s="348"/>
      <c r="AU165" s="348"/>
      <c r="AV165" s="348"/>
      <c r="AW165" s="348"/>
      <c r="AX165" s="348"/>
      <c r="AY165" s="348"/>
      <c r="AZ165" s="348"/>
      <c r="BA165" s="348"/>
      <c r="BB165" s="348"/>
      <c r="BC165" s="348"/>
      <c r="BD165" s="348"/>
      <c r="BE165" s="348"/>
      <c r="BF165" s="348"/>
      <c r="BG165" s="348"/>
      <c r="BH165" s="348"/>
      <c r="BI165" s="348"/>
      <c r="BJ165" s="348"/>
      <c r="BK165" s="348"/>
      <c r="BL165" s="348"/>
      <c r="BM165" s="348"/>
      <c r="BN165" s="348"/>
      <c r="BO165" s="348"/>
      <c r="BP165" s="348"/>
      <c r="BQ165" s="348"/>
      <c r="BR165" s="348"/>
      <c r="BS165" s="348"/>
      <c r="BT165" s="348"/>
      <c r="BU165" s="348"/>
      <c r="BV165" s="348"/>
      <c r="BW165" s="348"/>
      <c r="BX165" s="348"/>
      <c r="BY165" s="348"/>
      <c r="BZ165" s="348"/>
      <c r="CA165" s="348"/>
      <c r="CB165" s="348"/>
      <c r="CC165" s="348"/>
      <c r="CD165" s="348"/>
      <c r="CE165" s="348"/>
      <c r="CF165" s="348"/>
      <c r="CG165" s="348"/>
      <c r="CH165" s="348"/>
      <c r="CI165" s="348"/>
      <c r="CJ165" s="348"/>
      <c r="CK165" s="348"/>
      <c r="CL165" s="348"/>
      <c r="CM165" s="348"/>
      <c r="CN165" s="348"/>
      <c r="CO165" s="348"/>
      <c r="CP165" s="348"/>
      <c r="CQ165" s="348"/>
      <c r="CR165" s="348"/>
      <c r="CS165" s="348"/>
    </row>
    <row r="166" spans="1:97" ht="12.75" customHeight="1" outlineLevel="1">
      <c r="A166" s="316"/>
      <c r="B166" s="317"/>
      <c r="C166" s="871" t="s">
        <v>3181</v>
      </c>
      <c r="D166" s="871"/>
      <c r="E166" s="871"/>
      <c r="F166" s="871"/>
      <c r="G166" s="871"/>
      <c r="H166" s="318"/>
      <c r="I166" s="318"/>
      <c r="J166" s="318"/>
      <c r="K166" s="318"/>
      <c r="L166" s="348"/>
      <c r="M166" s="348"/>
      <c r="N166" s="348"/>
      <c r="O166" s="348"/>
      <c r="P166" s="348"/>
      <c r="Q166" s="348"/>
      <c r="R166" s="348"/>
      <c r="S166" s="348"/>
      <c r="T166" s="348"/>
      <c r="U166" s="348"/>
      <c r="V166" s="348"/>
      <c r="W166" s="348"/>
      <c r="X166" s="348"/>
      <c r="Y166" s="348"/>
      <c r="Z166" s="348"/>
      <c r="AA166" s="348"/>
      <c r="AB166" s="348"/>
      <c r="AC166" s="348"/>
      <c r="AD166" s="348"/>
      <c r="AE166" s="348"/>
      <c r="AF166" s="348"/>
      <c r="AG166" s="348"/>
      <c r="AH166" s="348"/>
      <c r="AI166" s="348"/>
      <c r="AJ166" s="348"/>
      <c r="AK166" s="348"/>
      <c r="AL166" s="348"/>
      <c r="AM166" s="348"/>
      <c r="AN166" s="348"/>
      <c r="AO166" s="348"/>
      <c r="AP166" s="348"/>
      <c r="AQ166" s="348"/>
      <c r="AR166" s="348"/>
      <c r="AS166" s="348"/>
      <c r="AT166" s="348"/>
      <c r="AU166" s="348"/>
      <c r="AV166" s="348"/>
      <c r="AW166" s="348"/>
      <c r="AX166" s="348"/>
      <c r="AY166" s="348"/>
      <c r="AZ166" s="348"/>
      <c r="BA166" s="348"/>
      <c r="BB166" s="348"/>
      <c r="BC166" s="348"/>
      <c r="BD166" s="348"/>
      <c r="BE166" s="348"/>
      <c r="BF166" s="348"/>
      <c r="BG166" s="348"/>
      <c r="BH166" s="348"/>
      <c r="BI166" s="348"/>
      <c r="BJ166" s="348"/>
      <c r="BK166" s="348"/>
      <c r="BL166" s="348"/>
      <c r="BM166" s="348"/>
      <c r="BN166" s="348"/>
      <c r="BO166" s="348"/>
      <c r="BP166" s="348"/>
      <c r="BQ166" s="348"/>
      <c r="BR166" s="348"/>
      <c r="BS166" s="348"/>
      <c r="BT166" s="348"/>
      <c r="BU166" s="348"/>
      <c r="BV166" s="348"/>
      <c r="BW166" s="348"/>
      <c r="BX166" s="348"/>
      <c r="BY166" s="348"/>
      <c r="BZ166" s="348"/>
      <c r="CA166" s="348"/>
      <c r="CB166" s="348"/>
      <c r="CC166" s="348"/>
      <c r="CD166" s="348"/>
      <c r="CE166" s="348"/>
      <c r="CF166" s="348"/>
      <c r="CG166" s="348"/>
      <c r="CH166" s="348"/>
      <c r="CI166" s="348"/>
      <c r="CJ166" s="348"/>
      <c r="CK166" s="348"/>
      <c r="CL166" s="348"/>
      <c r="CM166" s="348"/>
      <c r="CN166" s="348"/>
      <c r="CO166" s="348"/>
      <c r="CP166" s="348"/>
      <c r="CQ166" s="348"/>
      <c r="CR166" s="348"/>
      <c r="CS166" s="348"/>
    </row>
    <row r="167" spans="1:97" ht="15" outlineLevel="1">
      <c r="A167" s="316"/>
      <c r="B167" s="317"/>
      <c r="C167" s="319" t="s">
        <v>3187</v>
      </c>
      <c r="D167" s="320"/>
      <c r="E167" s="321">
        <v>93</v>
      </c>
      <c r="F167" s="318"/>
      <c r="G167" s="318"/>
      <c r="H167" s="318"/>
      <c r="I167" s="318"/>
      <c r="J167" s="318"/>
      <c r="K167" s="318"/>
      <c r="L167" s="348"/>
      <c r="M167" s="348"/>
      <c r="N167" s="348"/>
      <c r="O167" s="348"/>
      <c r="P167" s="348"/>
      <c r="Q167" s="348"/>
      <c r="R167" s="348"/>
      <c r="S167" s="348"/>
      <c r="T167" s="348"/>
      <c r="U167" s="348"/>
      <c r="V167" s="348"/>
      <c r="W167" s="348"/>
      <c r="X167" s="348"/>
      <c r="Y167" s="348"/>
      <c r="Z167" s="348"/>
      <c r="AA167" s="348"/>
      <c r="AB167" s="348"/>
      <c r="AC167" s="348"/>
      <c r="AD167" s="348"/>
      <c r="AE167" s="348"/>
      <c r="AF167" s="348"/>
      <c r="AG167" s="348"/>
      <c r="AH167" s="348"/>
      <c r="AI167" s="348"/>
      <c r="AJ167" s="348"/>
      <c r="AK167" s="348"/>
      <c r="AL167" s="348"/>
      <c r="AM167" s="348"/>
      <c r="AN167" s="348"/>
      <c r="AO167" s="348"/>
      <c r="AP167" s="348"/>
      <c r="AQ167" s="348"/>
      <c r="AR167" s="348"/>
      <c r="AS167" s="348"/>
      <c r="AT167" s="348"/>
      <c r="AU167" s="348"/>
      <c r="AV167" s="348"/>
      <c r="AW167" s="348"/>
      <c r="AX167" s="348"/>
      <c r="AY167" s="348"/>
      <c r="AZ167" s="348"/>
      <c r="BA167" s="348"/>
      <c r="BB167" s="348"/>
      <c r="BC167" s="348"/>
      <c r="BD167" s="348"/>
      <c r="BE167" s="348"/>
      <c r="BF167" s="348"/>
      <c r="BG167" s="348"/>
      <c r="BH167" s="348"/>
      <c r="BI167" s="348"/>
      <c r="BJ167" s="348"/>
      <c r="BK167" s="348"/>
      <c r="BL167" s="348"/>
      <c r="BM167" s="348"/>
      <c r="BN167" s="348"/>
      <c r="BO167" s="348"/>
      <c r="BP167" s="348"/>
      <c r="BQ167" s="348"/>
      <c r="BR167" s="348"/>
      <c r="BS167" s="348"/>
      <c r="BT167" s="348"/>
      <c r="BU167" s="348"/>
      <c r="BV167" s="348"/>
      <c r="BW167" s="348"/>
      <c r="BX167" s="348"/>
      <c r="BY167" s="348"/>
      <c r="BZ167" s="348"/>
      <c r="CA167" s="348"/>
      <c r="CB167" s="348"/>
      <c r="CC167" s="348"/>
      <c r="CD167" s="348"/>
      <c r="CE167" s="348"/>
      <c r="CF167" s="348"/>
      <c r="CG167" s="348"/>
      <c r="CH167" s="348"/>
      <c r="CI167" s="348"/>
      <c r="CJ167" s="348"/>
      <c r="CK167" s="348"/>
      <c r="CL167" s="348"/>
      <c r="CM167" s="348"/>
      <c r="CN167" s="348"/>
      <c r="CO167" s="348"/>
      <c r="CP167" s="348"/>
      <c r="CQ167" s="348"/>
      <c r="CR167" s="348"/>
      <c r="CS167" s="348"/>
    </row>
    <row r="168" spans="1:97" ht="15" outlineLevel="1">
      <c r="A168" s="309">
        <v>66</v>
      </c>
      <c r="B168" s="310" t="s">
        <v>3188</v>
      </c>
      <c r="C168" s="311" t="s">
        <v>3189</v>
      </c>
      <c r="D168" s="312" t="s">
        <v>694</v>
      </c>
      <c r="E168" s="313">
        <v>556</v>
      </c>
      <c r="F168" s="314">
        <v>0</v>
      </c>
      <c r="G168" s="315">
        <f>ROUND(E168*F168,2)</f>
        <v>0</v>
      </c>
      <c r="H168" s="315">
        <v>1E-05</v>
      </c>
      <c r="I168" s="315">
        <f>ROUND(E168*H168,2)</f>
        <v>0.01</v>
      </c>
      <c r="J168" s="315">
        <v>0</v>
      </c>
      <c r="K168" s="315">
        <f>ROUND(E168*J168,2)</f>
        <v>0</v>
      </c>
      <c r="L168" s="348"/>
      <c r="M168" s="348"/>
      <c r="N168" s="348"/>
      <c r="O168" s="348"/>
      <c r="P168" s="348"/>
      <c r="Q168" s="348"/>
      <c r="R168" s="348"/>
      <c r="S168" s="348"/>
      <c r="T168" s="348"/>
      <c r="U168" s="348"/>
      <c r="V168" s="348"/>
      <c r="W168" s="348"/>
      <c r="X168" s="348"/>
      <c r="Y168" s="348"/>
      <c r="Z168" s="348"/>
      <c r="AA168" s="348"/>
      <c r="AB168" s="348"/>
      <c r="AC168" s="348"/>
      <c r="AD168" s="348"/>
      <c r="AE168" s="348"/>
      <c r="AF168" s="348"/>
      <c r="AG168" s="348"/>
      <c r="AH168" s="348"/>
      <c r="AI168" s="348"/>
      <c r="AJ168" s="348"/>
      <c r="AK168" s="348"/>
      <c r="AL168" s="348"/>
      <c r="AM168" s="348"/>
      <c r="AN168" s="348"/>
      <c r="AO168" s="348"/>
      <c r="AP168" s="348"/>
      <c r="AQ168" s="348"/>
      <c r="AR168" s="348"/>
      <c r="AS168" s="348"/>
      <c r="AT168" s="348"/>
      <c r="AU168" s="348"/>
      <c r="AV168" s="348"/>
      <c r="AW168" s="348"/>
      <c r="AX168" s="348"/>
      <c r="AY168" s="348"/>
      <c r="AZ168" s="348"/>
      <c r="BA168" s="348"/>
      <c r="BB168" s="348"/>
      <c r="BC168" s="348"/>
      <c r="BD168" s="348"/>
      <c r="BE168" s="348"/>
      <c r="BF168" s="348"/>
      <c r="BG168" s="348"/>
      <c r="BH168" s="348"/>
      <c r="BI168" s="348"/>
      <c r="BJ168" s="348"/>
      <c r="BK168" s="348"/>
      <c r="BL168" s="348"/>
      <c r="BM168" s="348"/>
      <c r="BN168" s="348"/>
      <c r="BO168" s="348"/>
      <c r="BP168" s="348"/>
      <c r="BQ168" s="348"/>
      <c r="BR168" s="348"/>
      <c r="BS168" s="348"/>
      <c r="BT168" s="348"/>
      <c r="BU168" s="348"/>
      <c r="BV168" s="348"/>
      <c r="BW168" s="348"/>
      <c r="BX168" s="348"/>
      <c r="BY168" s="348"/>
      <c r="BZ168" s="348"/>
      <c r="CA168" s="348"/>
      <c r="CB168" s="348"/>
      <c r="CC168" s="348"/>
      <c r="CD168" s="348"/>
      <c r="CE168" s="348"/>
      <c r="CF168" s="348"/>
      <c r="CG168" s="348"/>
      <c r="CH168" s="348"/>
      <c r="CI168" s="348"/>
      <c r="CJ168" s="348"/>
      <c r="CK168" s="348"/>
      <c r="CL168" s="348"/>
      <c r="CM168" s="348"/>
      <c r="CN168" s="348"/>
      <c r="CO168" s="348"/>
      <c r="CP168" s="348"/>
      <c r="CQ168" s="348"/>
      <c r="CR168" s="348"/>
      <c r="CS168" s="348"/>
    </row>
    <row r="169" spans="1:97" ht="12.75" customHeight="1" outlineLevel="1">
      <c r="A169" s="316"/>
      <c r="B169" s="317"/>
      <c r="C169" s="871" t="s">
        <v>3190</v>
      </c>
      <c r="D169" s="871"/>
      <c r="E169" s="871"/>
      <c r="F169" s="871"/>
      <c r="G169" s="871"/>
      <c r="H169" s="318"/>
      <c r="I169" s="318"/>
      <c r="J169" s="318"/>
      <c r="K169" s="318"/>
      <c r="L169" s="348"/>
      <c r="M169" s="348"/>
      <c r="N169" s="348"/>
      <c r="O169" s="348"/>
      <c r="P169" s="348"/>
      <c r="Q169" s="348"/>
      <c r="R169" s="348"/>
      <c r="S169" s="348"/>
      <c r="T169" s="348"/>
      <c r="U169" s="348"/>
      <c r="V169" s="348"/>
      <c r="W169" s="348"/>
      <c r="X169" s="348"/>
      <c r="Y169" s="348"/>
      <c r="Z169" s="348"/>
      <c r="AA169" s="348"/>
      <c r="AB169" s="348"/>
      <c r="AC169" s="348"/>
      <c r="AD169" s="348"/>
      <c r="AE169" s="348"/>
      <c r="AF169" s="348"/>
      <c r="AG169" s="348"/>
      <c r="AH169" s="348"/>
      <c r="AI169" s="348"/>
      <c r="AJ169" s="348"/>
      <c r="AK169" s="348"/>
      <c r="AL169" s="348"/>
      <c r="AM169" s="348"/>
      <c r="AN169" s="348"/>
      <c r="AO169" s="348"/>
      <c r="AP169" s="348"/>
      <c r="AQ169" s="348"/>
      <c r="AR169" s="348"/>
      <c r="AS169" s="348"/>
      <c r="AT169" s="348"/>
      <c r="AU169" s="348"/>
      <c r="AV169" s="348"/>
      <c r="AW169" s="348"/>
      <c r="AX169" s="348"/>
      <c r="AY169" s="348"/>
      <c r="AZ169" s="348"/>
      <c r="BA169" s="348"/>
      <c r="BB169" s="348"/>
      <c r="BC169" s="348"/>
      <c r="BD169" s="348"/>
      <c r="BE169" s="348"/>
      <c r="BF169" s="348"/>
      <c r="BG169" s="348"/>
      <c r="BH169" s="348"/>
      <c r="BI169" s="348"/>
      <c r="BJ169" s="348"/>
      <c r="BK169" s="348"/>
      <c r="BL169" s="348"/>
      <c r="BM169" s="348"/>
      <c r="BN169" s="348"/>
      <c r="BO169" s="348"/>
      <c r="BP169" s="348"/>
      <c r="BQ169" s="348"/>
      <c r="BR169" s="348"/>
      <c r="BS169" s="348"/>
      <c r="BT169" s="348"/>
      <c r="BU169" s="348"/>
      <c r="BV169" s="348"/>
      <c r="BW169" s="348"/>
      <c r="BX169" s="348"/>
      <c r="BY169" s="348"/>
      <c r="BZ169" s="348"/>
      <c r="CA169" s="348"/>
      <c r="CB169" s="348"/>
      <c r="CC169" s="348"/>
      <c r="CD169" s="348"/>
      <c r="CE169" s="348"/>
      <c r="CF169" s="348"/>
      <c r="CG169" s="348"/>
      <c r="CH169" s="348"/>
      <c r="CI169" s="348"/>
      <c r="CJ169" s="348"/>
      <c r="CK169" s="348"/>
      <c r="CL169" s="348"/>
      <c r="CM169" s="348"/>
      <c r="CN169" s="348"/>
      <c r="CO169" s="348"/>
      <c r="CP169" s="348"/>
      <c r="CQ169" s="348"/>
      <c r="CR169" s="348"/>
      <c r="CS169" s="348"/>
    </row>
    <row r="170" spans="1:97" ht="15" outlineLevel="1">
      <c r="A170" s="316"/>
      <c r="B170" s="317"/>
      <c r="C170" s="319" t="s">
        <v>3191</v>
      </c>
      <c r="D170" s="320"/>
      <c r="E170" s="321">
        <v>556</v>
      </c>
      <c r="F170" s="318"/>
      <c r="G170" s="318"/>
      <c r="H170" s="318"/>
      <c r="I170" s="318"/>
      <c r="J170" s="318"/>
      <c r="K170" s="318"/>
      <c r="L170" s="348"/>
      <c r="M170" s="348"/>
      <c r="N170" s="348"/>
      <c r="O170" s="348"/>
      <c r="P170" s="348"/>
      <c r="Q170" s="348"/>
      <c r="R170" s="348"/>
      <c r="S170" s="348"/>
      <c r="T170" s="348"/>
      <c r="U170" s="348"/>
      <c r="V170" s="348"/>
      <c r="W170" s="348"/>
      <c r="X170" s="348"/>
      <c r="Y170" s="348"/>
      <c r="Z170" s="348"/>
      <c r="AA170" s="348"/>
      <c r="AB170" s="348"/>
      <c r="AC170" s="348"/>
      <c r="AD170" s="348"/>
      <c r="AE170" s="348"/>
      <c r="AF170" s="348"/>
      <c r="AG170" s="348"/>
      <c r="AH170" s="348"/>
      <c r="AI170" s="348"/>
      <c r="AJ170" s="348"/>
      <c r="AK170" s="348"/>
      <c r="AL170" s="348"/>
      <c r="AM170" s="348"/>
      <c r="AN170" s="348"/>
      <c r="AO170" s="348"/>
      <c r="AP170" s="348"/>
      <c r="AQ170" s="348"/>
      <c r="AR170" s="348"/>
      <c r="AS170" s="348"/>
      <c r="AT170" s="348"/>
      <c r="AU170" s="348"/>
      <c r="AV170" s="348"/>
      <c r="AW170" s="348"/>
      <c r="AX170" s="348"/>
      <c r="AY170" s="348"/>
      <c r="AZ170" s="348"/>
      <c r="BA170" s="348"/>
      <c r="BB170" s="348"/>
      <c r="BC170" s="348"/>
      <c r="BD170" s="348"/>
      <c r="BE170" s="348"/>
      <c r="BF170" s="348"/>
      <c r="BG170" s="348"/>
      <c r="BH170" s="348"/>
      <c r="BI170" s="348"/>
      <c r="BJ170" s="348"/>
      <c r="BK170" s="348"/>
      <c r="BL170" s="348"/>
      <c r="BM170" s="348"/>
      <c r="BN170" s="348"/>
      <c r="BO170" s="348"/>
      <c r="BP170" s="348"/>
      <c r="BQ170" s="348"/>
      <c r="BR170" s="348"/>
      <c r="BS170" s="348"/>
      <c r="BT170" s="348"/>
      <c r="BU170" s="348"/>
      <c r="BV170" s="348"/>
      <c r="BW170" s="348"/>
      <c r="BX170" s="348"/>
      <c r="BY170" s="348"/>
      <c r="BZ170" s="348"/>
      <c r="CA170" s="348"/>
      <c r="CB170" s="348"/>
      <c r="CC170" s="348"/>
      <c r="CD170" s="348"/>
      <c r="CE170" s="348"/>
      <c r="CF170" s="348"/>
      <c r="CG170" s="348"/>
      <c r="CH170" s="348"/>
      <c r="CI170" s="348"/>
      <c r="CJ170" s="348"/>
      <c r="CK170" s="348"/>
      <c r="CL170" s="348"/>
      <c r="CM170" s="348"/>
      <c r="CN170" s="348"/>
      <c r="CO170" s="348"/>
      <c r="CP170" s="348"/>
      <c r="CQ170" s="348"/>
      <c r="CR170" s="348"/>
      <c r="CS170" s="348"/>
    </row>
    <row r="171" spans="1:97" ht="15" outlineLevel="1">
      <c r="A171" s="309">
        <v>67</v>
      </c>
      <c r="B171" s="310" t="s">
        <v>3192</v>
      </c>
      <c r="C171" s="311" t="s">
        <v>3193</v>
      </c>
      <c r="D171" s="312" t="s">
        <v>226</v>
      </c>
      <c r="E171" s="313">
        <v>3.9571</v>
      </c>
      <c r="F171" s="314">
        <v>0</v>
      </c>
      <c r="G171" s="315">
        <f>ROUND(E171*F171,2)</f>
        <v>0</v>
      </c>
      <c r="H171" s="315">
        <v>0</v>
      </c>
      <c r="I171" s="315">
        <f>ROUND(E171*H171,2)</f>
        <v>0</v>
      </c>
      <c r="J171" s="315">
        <v>0</v>
      </c>
      <c r="K171" s="315">
        <f>ROUND(E171*J171,2)</f>
        <v>0</v>
      </c>
      <c r="L171" s="348"/>
      <c r="M171" s="348"/>
      <c r="N171" s="348"/>
      <c r="O171" s="348"/>
      <c r="P171" s="348"/>
      <c r="Q171" s="348"/>
      <c r="R171" s="348"/>
      <c r="S171" s="348"/>
      <c r="T171" s="348"/>
      <c r="U171" s="348"/>
      <c r="V171" s="348"/>
      <c r="W171" s="348"/>
      <c r="X171" s="348"/>
      <c r="Y171" s="348"/>
      <c r="Z171" s="348"/>
      <c r="AA171" s="348"/>
      <c r="AB171" s="348"/>
      <c r="AC171" s="348"/>
      <c r="AD171" s="348"/>
      <c r="AE171" s="348"/>
      <c r="AF171" s="348"/>
      <c r="AG171" s="348"/>
      <c r="AH171" s="348"/>
      <c r="AI171" s="348"/>
      <c r="AJ171" s="348"/>
      <c r="AK171" s="348"/>
      <c r="AL171" s="348"/>
      <c r="AM171" s="348"/>
      <c r="AN171" s="348"/>
      <c r="AO171" s="348"/>
      <c r="AP171" s="348"/>
      <c r="AQ171" s="348"/>
      <c r="AR171" s="348"/>
      <c r="AS171" s="348"/>
      <c r="AT171" s="348"/>
      <c r="AU171" s="348"/>
      <c r="AV171" s="348"/>
      <c r="AW171" s="348"/>
      <c r="AX171" s="348"/>
      <c r="AY171" s="348"/>
      <c r="AZ171" s="348"/>
      <c r="BA171" s="348"/>
      <c r="BB171" s="348"/>
      <c r="BC171" s="348"/>
      <c r="BD171" s="348"/>
      <c r="BE171" s="348"/>
      <c r="BF171" s="348"/>
      <c r="BG171" s="348"/>
      <c r="BH171" s="348"/>
      <c r="BI171" s="348"/>
      <c r="BJ171" s="348"/>
      <c r="BK171" s="348"/>
      <c r="BL171" s="348"/>
      <c r="BM171" s="348"/>
      <c r="BN171" s="348"/>
      <c r="BO171" s="348"/>
      <c r="BP171" s="348"/>
      <c r="BQ171" s="348"/>
      <c r="BR171" s="348"/>
      <c r="BS171" s="348"/>
      <c r="BT171" s="348"/>
      <c r="BU171" s="348"/>
      <c r="BV171" s="348"/>
      <c r="BW171" s="348"/>
      <c r="BX171" s="348"/>
      <c r="BY171" s="348"/>
      <c r="BZ171" s="348"/>
      <c r="CA171" s="348"/>
      <c r="CB171" s="348"/>
      <c r="CC171" s="348"/>
      <c r="CD171" s="348"/>
      <c r="CE171" s="348"/>
      <c r="CF171" s="348"/>
      <c r="CG171" s="348"/>
      <c r="CH171" s="348"/>
      <c r="CI171" s="348"/>
      <c r="CJ171" s="348"/>
      <c r="CK171" s="348"/>
      <c r="CL171" s="348"/>
      <c r="CM171" s="348"/>
      <c r="CN171" s="348"/>
      <c r="CO171" s="348"/>
      <c r="CP171" s="348"/>
      <c r="CQ171" s="348"/>
      <c r="CR171" s="348"/>
      <c r="CS171" s="348"/>
    </row>
    <row r="172" spans="1:97" ht="12.75" customHeight="1" outlineLevel="1">
      <c r="A172" s="316"/>
      <c r="B172" s="317"/>
      <c r="C172" s="917" t="s">
        <v>3194</v>
      </c>
      <c r="D172" s="917"/>
      <c r="E172" s="917"/>
      <c r="F172" s="917"/>
      <c r="G172" s="917"/>
      <c r="H172" s="318"/>
      <c r="I172" s="318"/>
      <c r="J172" s="318"/>
      <c r="K172" s="318"/>
      <c r="L172" s="348"/>
      <c r="M172" s="348"/>
      <c r="N172" s="348"/>
      <c r="O172" s="348"/>
      <c r="P172" s="348"/>
      <c r="Q172" s="348"/>
      <c r="R172" s="348"/>
      <c r="S172" s="348"/>
      <c r="T172" s="348"/>
      <c r="U172" s="348"/>
      <c r="V172" s="348"/>
      <c r="W172" s="348"/>
      <c r="X172" s="348"/>
      <c r="Y172" s="348"/>
      <c r="Z172" s="348"/>
      <c r="AA172" s="348"/>
      <c r="AB172" s="348"/>
      <c r="AC172" s="348"/>
      <c r="AD172" s="348"/>
      <c r="AE172" s="348"/>
      <c r="AF172" s="348"/>
      <c r="AG172" s="348"/>
      <c r="AH172" s="348"/>
      <c r="AI172" s="348"/>
      <c r="AJ172" s="348"/>
      <c r="AK172" s="348"/>
      <c r="AL172" s="348"/>
      <c r="AM172" s="348"/>
      <c r="AN172" s="348"/>
      <c r="AO172" s="348"/>
      <c r="AP172" s="348"/>
      <c r="AQ172" s="348"/>
      <c r="AR172" s="348"/>
      <c r="AS172" s="348"/>
      <c r="AT172" s="348"/>
      <c r="AU172" s="348"/>
      <c r="AV172" s="348"/>
      <c r="AW172" s="348"/>
      <c r="AX172" s="348"/>
      <c r="AY172" s="348"/>
      <c r="AZ172" s="348"/>
      <c r="BA172" s="348"/>
      <c r="BB172" s="348"/>
      <c r="BC172" s="348"/>
      <c r="BD172" s="348"/>
      <c r="BE172" s="348"/>
      <c r="BF172" s="348"/>
      <c r="BG172" s="348"/>
      <c r="BH172" s="348"/>
      <c r="BI172" s="348"/>
      <c r="BJ172" s="348"/>
      <c r="BK172" s="348"/>
      <c r="BL172" s="348"/>
      <c r="BM172" s="348"/>
      <c r="BN172" s="348"/>
      <c r="BO172" s="348"/>
      <c r="BP172" s="348"/>
      <c r="BQ172" s="348"/>
      <c r="BR172" s="348"/>
      <c r="BS172" s="348"/>
      <c r="BT172" s="348"/>
      <c r="BU172" s="348"/>
      <c r="BV172" s="348"/>
      <c r="BW172" s="348"/>
      <c r="BX172" s="348"/>
      <c r="BY172" s="348"/>
      <c r="BZ172" s="348"/>
      <c r="CA172" s="348"/>
      <c r="CB172" s="348"/>
      <c r="CC172" s="348"/>
      <c r="CD172" s="348"/>
      <c r="CE172" s="348"/>
      <c r="CF172" s="348"/>
      <c r="CG172" s="348"/>
      <c r="CH172" s="348"/>
      <c r="CI172" s="348"/>
      <c r="CJ172" s="348"/>
      <c r="CK172" s="348"/>
      <c r="CL172" s="348"/>
      <c r="CM172" s="348"/>
      <c r="CN172" s="348"/>
      <c r="CO172" s="348"/>
      <c r="CP172" s="348"/>
      <c r="CQ172" s="348"/>
      <c r="CR172" s="348"/>
      <c r="CS172" s="348"/>
    </row>
    <row r="173" spans="1:11" s="71" customFormat="1" ht="15">
      <c r="A173" s="132" t="s">
        <v>21</v>
      </c>
      <c r="B173" s="133" t="s">
        <v>2735</v>
      </c>
      <c r="C173" s="134" t="s">
        <v>2736</v>
      </c>
      <c r="D173" s="135"/>
      <c r="E173" s="136"/>
      <c r="F173" s="137"/>
      <c r="G173" s="137">
        <f>SUM(G174:G192)</f>
        <v>0</v>
      </c>
      <c r="H173" s="137"/>
      <c r="I173" s="137">
        <f aca="true" t="shared" si="9" ref="I173">SUM(I174:I191)</f>
        <v>0.5900000000000001</v>
      </c>
      <c r="J173" s="137"/>
      <c r="K173" s="137">
        <f aca="true" t="shared" si="10" ref="K173">SUM(K174:K191)</f>
        <v>0</v>
      </c>
    </row>
    <row r="174" spans="1:11" s="71" customFormat="1" ht="15" outlineLevel="1">
      <c r="A174" s="138">
        <v>68</v>
      </c>
      <c r="B174" s="139" t="s">
        <v>2737</v>
      </c>
      <c r="C174" s="140" t="s">
        <v>2738</v>
      </c>
      <c r="D174" s="141" t="s">
        <v>694</v>
      </c>
      <c r="E174" s="142">
        <v>11</v>
      </c>
      <c r="F174" s="327">
        <v>0</v>
      </c>
      <c r="G174" s="143">
        <f aca="true" t="shared" si="11" ref="G174:G191">ROUND(E174*F174,2)</f>
        <v>0</v>
      </c>
      <c r="H174" s="143">
        <v>0.01249</v>
      </c>
      <c r="I174" s="143">
        <f aca="true" t="shared" si="12" ref="I174:I191">ROUND(E174*H174,2)</f>
        <v>0.14</v>
      </c>
      <c r="J174" s="143">
        <v>0</v>
      </c>
      <c r="K174" s="143">
        <f aca="true" t="shared" si="13" ref="K174:K191">ROUND(E174*J174,2)</f>
        <v>0</v>
      </c>
    </row>
    <row r="175" spans="1:11" s="71" customFormat="1" ht="15" outlineLevel="1">
      <c r="A175" s="138">
        <f aca="true" t="shared" si="14" ref="A175:A192">A174+1</f>
        <v>69</v>
      </c>
      <c r="B175" s="139" t="s">
        <v>2739</v>
      </c>
      <c r="C175" s="140" t="s">
        <v>2740</v>
      </c>
      <c r="D175" s="141" t="s">
        <v>694</v>
      </c>
      <c r="E175" s="142">
        <v>28</v>
      </c>
      <c r="F175" s="327">
        <v>0</v>
      </c>
      <c r="G175" s="143">
        <f t="shared" si="11"/>
        <v>0</v>
      </c>
      <c r="H175" s="143">
        <v>0.0148</v>
      </c>
      <c r="I175" s="143">
        <f t="shared" si="12"/>
        <v>0.41</v>
      </c>
      <c r="J175" s="143">
        <v>0</v>
      </c>
      <c r="K175" s="143">
        <f t="shared" si="13"/>
        <v>0</v>
      </c>
    </row>
    <row r="176" spans="1:11" s="71" customFormat="1" ht="15" outlineLevel="1">
      <c r="A176" s="138">
        <f t="shared" si="14"/>
        <v>70</v>
      </c>
      <c r="B176" s="139" t="s">
        <v>2741</v>
      </c>
      <c r="C176" s="140" t="s">
        <v>2742</v>
      </c>
      <c r="D176" s="141" t="s">
        <v>694</v>
      </c>
      <c r="E176" s="142">
        <v>4</v>
      </c>
      <c r="F176" s="327">
        <v>0</v>
      </c>
      <c r="G176" s="143">
        <f t="shared" si="11"/>
        <v>0</v>
      </c>
      <c r="H176" s="143">
        <v>0.00429</v>
      </c>
      <c r="I176" s="143">
        <f t="shared" si="12"/>
        <v>0.02</v>
      </c>
      <c r="J176" s="143">
        <v>0</v>
      </c>
      <c r="K176" s="143">
        <f t="shared" si="13"/>
        <v>0</v>
      </c>
    </row>
    <row r="177" spans="1:11" s="71" customFormat="1" ht="15" outlineLevel="1">
      <c r="A177" s="138">
        <f t="shared" si="14"/>
        <v>71</v>
      </c>
      <c r="B177" s="139" t="s">
        <v>2743</v>
      </c>
      <c r="C177" s="140" t="s">
        <v>2744</v>
      </c>
      <c r="D177" s="141" t="s">
        <v>64</v>
      </c>
      <c r="E177" s="142">
        <v>2</v>
      </c>
      <c r="F177" s="327">
        <v>0</v>
      </c>
      <c r="G177" s="143">
        <f t="shared" si="11"/>
        <v>0</v>
      </c>
      <c r="H177" s="143">
        <v>0.00018</v>
      </c>
      <c r="I177" s="143">
        <f t="shared" si="12"/>
        <v>0</v>
      </c>
      <c r="J177" s="143">
        <v>0</v>
      </c>
      <c r="K177" s="143">
        <f t="shared" si="13"/>
        <v>0</v>
      </c>
    </row>
    <row r="178" spans="1:11" s="71" customFormat="1" ht="15" outlineLevel="1">
      <c r="A178" s="138">
        <f t="shared" si="14"/>
        <v>72</v>
      </c>
      <c r="B178" s="139" t="s">
        <v>2745</v>
      </c>
      <c r="C178" s="140" t="s">
        <v>2746</v>
      </c>
      <c r="D178" s="141" t="s">
        <v>64</v>
      </c>
      <c r="E178" s="142">
        <v>2</v>
      </c>
      <c r="F178" s="327">
        <v>0</v>
      </c>
      <c r="G178" s="143">
        <f t="shared" si="11"/>
        <v>0</v>
      </c>
      <c r="H178" s="143">
        <v>0.00867</v>
      </c>
      <c r="I178" s="143">
        <f t="shared" si="12"/>
        <v>0.02</v>
      </c>
      <c r="J178" s="143">
        <v>0</v>
      </c>
      <c r="K178" s="143">
        <f t="shared" si="13"/>
        <v>0</v>
      </c>
    </row>
    <row r="179" spans="1:11" s="71" customFormat="1" ht="15" outlineLevel="1">
      <c r="A179" s="138">
        <f t="shared" si="14"/>
        <v>73</v>
      </c>
      <c r="B179" s="139" t="s">
        <v>2747</v>
      </c>
      <c r="C179" s="140" t="s">
        <v>2748</v>
      </c>
      <c r="D179" s="141" t="s">
        <v>694</v>
      </c>
      <c r="E179" s="142">
        <v>50</v>
      </c>
      <c r="F179" s="327">
        <v>0</v>
      </c>
      <c r="G179" s="143">
        <f t="shared" si="11"/>
        <v>0</v>
      </c>
      <c r="H179" s="143">
        <v>0</v>
      </c>
      <c r="I179" s="143">
        <f t="shared" si="12"/>
        <v>0</v>
      </c>
      <c r="J179" s="143">
        <v>0</v>
      </c>
      <c r="K179" s="143">
        <f t="shared" si="13"/>
        <v>0</v>
      </c>
    </row>
    <row r="180" spans="1:11" s="71" customFormat="1" ht="15" outlineLevel="1">
      <c r="A180" s="138">
        <f t="shared" si="14"/>
        <v>74</v>
      </c>
      <c r="B180" s="139" t="s">
        <v>2749</v>
      </c>
      <c r="C180" s="140" t="s">
        <v>2750</v>
      </c>
      <c r="D180" s="141" t="s">
        <v>549</v>
      </c>
      <c r="E180" s="142">
        <v>1</v>
      </c>
      <c r="F180" s="327">
        <v>0</v>
      </c>
      <c r="G180" s="143">
        <f t="shared" si="11"/>
        <v>0</v>
      </c>
      <c r="H180" s="143">
        <v>0</v>
      </c>
      <c r="I180" s="143">
        <f t="shared" si="12"/>
        <v>0</v>
      </c>
      <c r="J180" s="143">
        <v>0</v>
      </c>
      <c r="K180" s="143">
        <f t="shared" si="13"/>
        <v>0</v>
      </c>
    </row>
    <row r="181" spans="1:11" s="71" customFormat="1" ht="15" outlineLevel="1">
      <c r="A181" s="138">
        <f t="shared" si="14"/>
        <v>75</v>
      </c>
      <c r="B181" s="139" t="s">
        <v>2751</v>
      </c>
      <c r="C181" s="140" t="s">
        <v>2752</v>
      </c>
      <c r="D181" s="141" t="s">
        <v>549</v>
      </c>
      <c r="E181" s="142">
        <v>1</v>
      </c>
      <c r="F181" s="327">
        <v>0</v>
      </c>
      <c r="G181" s="143">
        <f t="shared" si="11"/>
        <v>0</v>
      </c>
      <c r="H181" s="143">
        <v>0.00025</v>
      </c>
      <c r="I181" s="143">
        <f t="shared" si="12"/>
        <v>0</v>
      </c>
      <c r="J181" s="143">
        <v>0</v>
      </c>
      <c r="K181" s="143">
        <f t="shared" si="13"/>
        <v>0</v>
      </c>
    </row>
    <row r="182" spans="1:11" s="71" customFormat="1" ht="15" outlineLevel="1">
      <c r="A182" s="138">
        <f t="shared" si="14"/>
        <v>76</v>
      </c>
      <c r="B182" s="139" t="s">
        <v>2753</v>
      </c>
      <c r="C182" s="140" t="s">
        <v>2754</v>
      </c>
      <c r="D182" s="141" t="s">
        <v>549</v>
      </c>
      <c r="E182" s="142">
        <v>1</v>
      </c>
      <c r="F182" s="327">
        <v>0</v>
      </c>
      <c r="G182" s="143">
        <f t="shared" si="11"/>
        <v>0</v>
      </c>
      <c r="H182" s="143">
        <v>0.00025</v>
      </c>
      <c r="I182" s="143">
        <f t="shared" si="12"/>
        <v>0</v>
      </c>
      <c r="J182" s="143">
        <v>0</v>
      </c>
      <c r="K182" s="143">
        <f t="shared" si="13"/>
        <v>0</v>
      </c>
    </row>
    <row r="183" spans="1:11" s="71" customFormat="1" ht="15" outlineLevel="1">
      <c r="A183" s="138">
        <f t="shared" si="14"/>
        <v>77</v>
      </c>
      <c r="B183" s="139" t="s">
        <v>2755</v>
      </c>
      <c r="C183" s="140" t="s">
        <v>2756</v>
      </c>
      <c r="D183" s="141" t="s">
        <v>64</v>
      </c>
      <c r="E183" s="142">
        <v>1</v>
      </c>
      <c r="F183" s="327">
        <v>0</v>
      </c>
      <c r="G183" s="143">
        <f t="shared" si="11"/>
        <v>0</v>
      </c>
      <c r="H183" s="143">
        <v>0.0006</v>
      </c>
      <c r="I183" s="143">
        <f t="shared" si="12"/>
        <v>0</v>
      </c>
      <c r="J183" s="143">
        <v>0</v>
      </c>
      <c r="K183" s="143">
        <f t="shared" si="13"/>
        <v>0</v>
      </c>
    </row>
    <row r="184" spans="1:11" s="71" customFormat="1" ht="15" outlineLevel="1">
      <c r="A184" s="138">
        <f t="shared" si="14"/>
        <v>78</v>
      </c>
      <c r="B184" s="139" t="s">
        <v>2757</v>
      </c>
      <c r="C184" s="140" t="s">
        <v>5711</v>
      </c>
      <c r="D184" s="141" t="s">
        <v>549</v>
      </c>
      <c r="E184" s="142">
        <v>2</v>
      </c>
      <c r="F184" s="327">
        <v>0</v>
      </c>
      <c r="G184" s="143">
        <f aca="true" t="shared" si="15" ref="G184">ROUND(E184*F184,2)</f>
        <v>0</v>
      </c>
      <c r="H184" s="143">
        <v>3E-05</v>
      </c>
      <c r="I184" s="143">
        <f aca="true" t="shared" si="16" ref="I184">ROUND(E184*H184,2)</f>
        <v>0</v>
      </c>
      <c r="J184" s="143">
        <v>0</v>
      </c>
      <c r="K184" s="143">
        <f aca="true" t="shared" si="17" ref="K184">ROUND(E184*J184,2)</f>
        <v>0</v>
      </c>
    </row>
    <row r="185" spans="1:11" s="71" customFormat="1" ht="15" outlineLevel="1">
      <c r="A185" s="138">
        <f t="shared" si="14"/>
        <v>79</v>
      </c>
      <c r="B185" s="139" t="s">
        <v>2757</v>
      </c>
      <c r="C185" s="140" t="s">
        <v>2758</v>
      </c>
      <c r="D185" s="141" t="s">
        <v>549</v>
      </c>
      <c r="E185" s="142">
        <v>2</v>
      </c>
      <c r="F185" s="327">
        <v>0</v>
      </c>
      <c r="G185" s="143">
        <f t="shared" si="11"/>
        <v>0</v>
      </c>
      <c r="H185" s="143">
        <v>3E-05</v>
      </c>
      <c r="I185" s="143">
        <f t="shared" si="12"/>
        <v>0</v>
      </c>
      <c r="J185" s="143">
        <v>0</v>
      </c>
      <c r="K185" s="143">
        <f t="shared" si="13"/>
        <v>0</v>
      </c>
    </row>
    <row r="186" spans="1:11" s="71" customFormat="1" ht="15" outlineLevel="1">
      <c r="A186" s="138">
        <f t="shared" si="14"/>
        <v>80</v>
      </c>
      <c r="B186" s="139" t="s">
        <v>2759</v>
      </c>
      <c r="C186" s="140" t="s">
        <v>2760</v>
      </c>
      <c r="D186" s="141" t="s">
        <v>549</v>
      </c>
      <c r="E186" s="142">
        <v>1</v>
      </c>
      <c r="F186" s="327">
        <v>0</v>
      </c>
      <c r="G186" s="143">
        <f t="shared" si="11"/>
        <v>0</v>
      </c>
      <c r="H186" s="143">
        <v>3E-05</v>
      </c>
      <c r="I186" s="143">
        <f t="shared" si="12"/>
        <v>0</v>
      </c>
      <c r="J186" s="143">
        <v>0</v>
      </c>
      <c r="K186" s="143">
        <f t="shared" si="13"/>
        <v>0</v>
      </c>
    </row>
    <row r="187" spans="1:11" s="71" customFormat="1" ht="15" outlineLevel="1">
      <c r="A187" s="138">
        <f t="shared" si="14"/>
        <v>81</v>
      </c>
      <c r="B187" s="139" t="s">
        <v>2761</v>
      </c>
      <c r="C187" s="140" t="s">
        <v>5712</v>
      </c>
      <c r="D187" s="141" t="s">
        <v>549</v>
      </c>
      <c r="E187" s="142">
        <v>2</v>
      </c>
      <c r="F187" s="327">
        <v>0</v>
      </c>
      <c r="G187" s="143">
        <f aca="true" t="shared" si="18" ref="G187">ROUND(E187*F187,2)</f>
        <v>0</v>
      </c>
      <c r="H187" s="143">
        <v>0.00069</v>
      </c>
      <c r="I187" s="143">
        <f aca="true" t="shared" si="19" ref="I187">ROUND(E187*H187,2)</f>
        <v>0</v>
      </c>
      <c r="J187" s="143">
        <v>0</v>
      </c>
      <c r="K187" s="143">
        <f aca="true" t="shared" si="20" ref="K187">ROUND(E187*J187,2)</f>
        <v>0</v>
      </c>
    </row>
    <row r="188" spans="1:11" s="71" customFormat="1" ht="15" outlineLevel="1">
      <c r="A188" s="138">
        <f t="shared" si="14"/>
        <v>82</v>
      </c>
      <c r="B188" s="139" t="s">
        <v>2761</v>
      </c>
      <c r="C188" s="140" t="s">
        <v>2762</v>
      </c>
      <c r="D188" s="141" t="s">
        <v>549</v>
      </c>
      <c r="E188" s="142">
        <v>2</v>
      </c>
      <c r="F188" s="327">
        <v>0</v>
      </c>
      <c r="G188" s="143">
        <f t="shared" si="11"/>
        <v>0</v>
      </c>
      <c r="H188" s="143">
        <v>0.00069</v>
      </c>
      <c r="I188" s="143">
        <f t="shared" si="12"/>
        <v>0</v>
      </c>
      <c r="J188" s="143">
        <v>0</v>
      </c>
      <c r="K188" s="143">
        <f t="shared" si="13"/>
        <v>0</v>
      </c>
    </row>
    <row r="189" spans="1:11" s="71" customFormat="1" ht="15" outlineLevel="1">
      <c r="A189" s="138">
        <f t="shared" si="14"/>
        <v>83</v>
      </c>
      <c r="B189" s="139" t="s">
        <v>2763</v>
      </c>
      <c r="C189" s="140" t="s">
        <v>2764</v>
      </c>
      <c r="D189" s="141" t="s">
        <v>549</v>
      </c>
      <c r="E189" s="142">
        <v>1</v>
      </c>
      <c r="F189" s="327">
        <v>0</v>
      </c>
      <c r="G189" s="143">
        <f t="shared" si="11"/>
        <v>0</v>
      </c>
      <c r="H189" s="143">
        <v>0.00115</v>
      </c>
      <c r="I189" s="143">
        <f t="shared" si="12"/>
        <v>0</v>
      </c>
      <c r="J189" s="143">
        <v>0</v>
      </c>
      <c r="K189" s="143">
        <f t="shared" si="13"/>
        <v>0</v>
      </c>
    </row>
    <row r="190" spans="1:11" s="71" customFormat="1" ht="15" outlineLevel="1">
      <c r="A190" s="138">
        <f t="shared" si="14"/>
        <v>84</v>
      </c>
      <c r="B190" s="139" t="s">
        <v>2765</v>
      </c>
      <c r="C190" s="140" t="s">
        <v>2766</v>
      </c>
      <c r="D190" s="141" t="s">
        <v>549</v>
      </c>
      <c r="E190" s="142">
        <v>1</v>
      </c>
      <c r="F190" s="327">
        <v>0</v>
      </c>
      <c r="G190" s="143">
        <f t="shared" si="11"/>
        <v>0</v>
      </c>
      <c r="H190" s="143">
        <v>0.002</v>
      </c>
      <c r="I190" s="143">
        <f t="shared" si="12"/>
        <v>0</v>
      </c>
      <c r="J190" s="143">
        <v>0</v>
      </c>
      <c r="K190" s="143">
        <f t="shared" si="13"/>
        <v>0</v>
      </c>
    </row>
    <row r="191" spans="1:11" s="71" customFormat="1" ht="15" outlineLevel="1">
      <c r="A191" s="138">
        <f t="shared" si="14"/>
        <v>85</v>
      </c>
      <c r="B191" s="139" t="s">
        <v>2767</v>
      </c>
      <c r="C191" s="140" t="s">
        <v>2768</v>
      </c>
      <c r="D191" s="141" t="s">
        <v>226</v>
      </c>
      <c r="E191" s="142">
        <v>0.42633</v>
      </c>
      <c r="F191" s="327">
        <v>0</v>
      </c>
      <c r="G191" s="143">
        <f t="shared" si="11"/>
        <v>0</v>
      </c>
      <c r="H191" s="143">
        <v>0</v>
      </c>
      <c r="I191" s="143">
        <f t="shared" si="12"/>
        <v>0</v>
      </c>
      <c r="J191" s="143">
        <v>0</v>
      </c>
      <c r="K191" s="143">
        <f t="shared" si="13"/>
        <v>0</v>
      </c>
    </row>
    <row r="192" spans="1:11" s="71" customFormat="1" ht="15" outlineLevel="1">
      <c r="A192" s="362">
        <f t="shared" si="14"/>
        <v>86</v>
      </c>
      <c r="B192" s="147" t="s">
        <v>2785</v>
      </c>
      <c r="C192" s="148" t="s">
        <v>2786</v>
      </c>
      <c r="D192" s="149" t="s">
        <v>2782</v>
      </c>
      <c r="E192" s="150">
        <v>1</v>
      </c>
      <c r="F192" s="327">
        <v>0</v>
      </c>
      <c r="G192" s="151">
        <f>ROUND(E192*F192,2)</f>
        <v>0</v>
      </c>
      <c r="H192" s="151">
        <v>0</v>
      </c>
      <c r="I192" s="151">
        <f>ROUND(E192*H192,2)</f>
        <v>0</v>
      </c>
      <c r="J192" s="151">
        <v>0</v>
      </c>
      <c r="K192" s="151">
        <f>ROUND(E192*J192,2)</f>
        <v>0</v>
      </c>
    </row>
    <row r="193" spans="1:97" ht="15">
      <c r="A193" s="303" t="s">
        <v>21</v>
      </c>
      <c r="B193" s="304" t="s">
        <v>3017</v>
      </c>
      <c r="C193" s="305" t="s">
        <v>3018</v>
      </c>
      <c r="D193" s="306"/>
      <c r="E193" s="307"/>
      <c r="F193" s="308"/>
      <c r="G193" s="308">
        <f>SUM(G194:G198)</f>
        <v>0</v>
      </c>
      <c r="H193" s="308"/>
      <c r="I193" s="308">
        <f>SUM(I194:I199)</f>
        <v>0.26</v>
      </c>
      <c r="J193" s="308"/>
      <c r="K193" s="308">
        <f>SUM(K194:K199)</f>
        <v>0</v>
      </c>
      <c r="L193" s="348"/>
      <c r="M193" s="348"/>
      <c r="N193" s="348"/>
      <c r="O193" s="348"/>
      <c r="P193" s="348"/>
      <c r="Q193" s="348"/>
      <c r="R193" s="348"/>
      <c r="S193" s="348"/>
      <c r="T193" s="348"/>
      <c r="U193" s="348"/>
      <c r="V193" s="348"/>
      <c r="W193" s="348"/>
      <c r="X193" s="348"/>
      <c r="Y193" s="348"/>
      <c r="Z193" s="348"/>
      <c r="AA193" s="348"/>
      <c r="AB193" s="348"/>
      <c r="AC193" s="348"/>
      <c r="AD193" s="348"/>
      <c r="AE193" s="348"/>
      <c r="AF193" s="348"/>
      <c r="AG193" s="348"/>
      <c r="AH193" s="348"/>
      <c r="AI193" s="348"/>
      <c r="AJ193" s="348"/>
      <c r="AK193" s="348"/>
      <c r="AL193" s="348"/>
      <c r="AM193" s="348"/>
      <c r="AN193" s="348"/>
      <c r="AO193" s="348"/>
      <c r="AP193" s="348"/>
      <c r="AQ193" s="348"/>
      <c r="AR193" s="348"/>
      <c r="AS193" s="348"/>
      <c r="AT193" s="348"/>
      <c r="AU193" s="348"/>
      <c r="AV193" s="348"/>
      <c r="AW193" s="348"/>
      <c r="AX193" s="348"/>
      <c r="AY193" s="348"/>
      <c r="AZ193" s="348"/>
      <c r="BA193" s="348"/>
      <c r="BB193" s="348"/>
      <c r="BC193" s="348"/>
      <c r="BD193" s="348"/>
      <c r="BE193" s="348"/>
      <c r="BF193" s="348"/>
      <c r="BG193" s="348"/>
      <c r="BH193" s="348"/>
      <c r="BI193" s="348"/>
      <c r="BJ193" s="348"/>
      <c r="BK193" s="348"/>
      <c r="BL193" s="348"/>
      <c r="BM193" s="348"/>
      <c r="BN193" s="348"/>
      <c r="BO193" s="348"/>
      <c r="BP193" s="348"/>
      <c r="BQ193" s="348"/>
      <c r="BR193" s="348"/>
      <c r="BS193" s="348"/>
      <c r="BT193" s="348"/>
      <c r="BU193" s="348"/>
      <c r="BV193" s="348"/>
      <c r="BW193" s="348"/>
      <c r="BX193" s="348"/>
      <c r="BY193" s="348"/>
      <c r="BZ193" s="348"/>
      <c r="CA193" s="348"/>
      <c r="CB193" s="348"/>
      <c r="CC193" s="348"/>
      <c r="CD193" s="348"/>
      <c r="CE193" s="348"/>
      <c r="CF193" s="348"/>
      <c r="CG193" s="348"/>
      <c r="CH193" s="348"/>
      <c r="CI193" s="348"/>
      <c r="CJ193" s="348"/>
      <c r="CK193" s="348"/>
      <c r="CL193" s="348"/>
      <c r="CM193" s="348"/>
      <c r="CN193" s="348"/>
      <c r="CO193" s="348"/>
      <c r="CP193" s="348"/>
      <c r="CQ193" s="348"/>
      <c r="CR193" s="348"/>
      <c r="CS193" s="348"/>
    </row>
    <row r="194" spans="1:97" ht="15" outlineLevel="1">
      <c r="A194" s="329">
        <v>87</v>
      </c>
      <c r="B194" s="323" t="s">
        <v>3195</v>
      </c>
      <c r="C194" s="324" t="s">
        <v>3196</v>
      </c>
      <c r="D194" s="325" t="s">
        <v>64</v>
      </c>
      <c r="E194" s="326">
        <v>1</v>
      </c>
      <c r="F194" s="327">
        <v>0</v>
      </c>
      <c r="G194" s="328">
        <f>ROUND(E194*F194,2)</f>
        <v>0</v>
      </c>
      <c r="H194" s="328">
        <v>0.00414</v>
      </c>
      <c r="I194" s="328">
        <f>ROUND(E194*H194,2)</f>
        <v>0</v>
      </c>
      <c r="J194" s="328">
        <v>0</v>
      </c>
      <c r="K194" s="328">
        <f>ROUND(E194*J194,2)</f>
        <v>0</v>
      </c>
      <c r="L194" s="348"/>
      <c r="M194" s="348"/>
      <c r="N194" s="348"/>
      <c r="O194" s="348"/>
      <c r="P194" s="348"/>
      <c r="Q194" s="348"/>
      <c r="R194" s="348"/>
      <c r="S194" s="348"/>
      <c r="T194" s="348"/>
      <c r="U194" s="348"/>
      <c r="V194" s="348"/>
      <c r="W194" s="348"/>
      <c r="X194" s="348"/>
      <c r="Y194" s="348"/>
      <c r="Z194" s="348"/>
      <c r="AA194" s="348"/>
      <c r="AB194" s="348"/>
      <c r="AC194" s="348"/>
      <c r="AD194" s="348"/>
      <c r="AE194" s="348"/>
      <c r="AF194" s="348"/>
      <c r="AG194" s="348"/>
      <c r="AH194" s="348"/>
      <c r="AI194" s="348"/>
      <c r="AJ194" s="348"/>
      <c r="AK194" s="348"/>
      <c r="AL194" s="348"/>
      <c r="AM194" s="348"/>
      <c r="AN194" s="348"/>
      <c r="AO194" s="348"/>
      <c r="AP194" s="348"/>
      <c r="AQ194" s="348"/>
      <c r="AR194" s="348"/>
      <c r="AS194" s="348"/>
      <c r="AT194" s="348"/>
      <c r="AU194" s="348"/>
      <c r="AV194" s="348"/>
      <c r="AW194" s="348"/>
      <c r="AX194" s="348"/>
      <c r="AY194" s="348"/>
      <c r="AZ194" s="348"/>
      <c r="BA194" s="348"/>
      <c r="BB194" s="348"/>
      <c r="BC194" s="348"/>
      <c r="BD194" s="348"/>
      <c r="BE194" s="348"/>
      <c r="BF194" s="348"/>
      <c r="BG194" s="348"/>
      <c r="BH194" s="348"/>
      <c r="BI194" s="348"/>
      <c r="BJ194" s="348"/>
      <c r="BK194" s="348"/>
      <c r="BL194" s="348"/>
      <c r="BM194" s="348"/>
      <c r="BN194" s="348"/>
      <c r="BO194" s="348"/>
      <c r="BP194" s="348"/>
      <c r="BQ194" s="348"/>
      <c r="BR194" s="348"/>
      <c r="BS194" s="348"/>
      <c r="BT194" s="348"/>
      <c r="BU194" s="348"/>
      <c r="BV194" s="348"/>
      <c r="BW194" s="348"/>
      <c r="BX194" s="348"/>
      <c r="BY194" s="348"/>
      <c r="BZ194" s="348"/>
      <c r="CA194" s="348"/>
      <c r="CB194" s="348"/>
      <c r="CC194" s="348"/>
      <c r="CD194" s="348"/>
      <c r="CE194" s="348"/>
      <c r="CF194" s="348"/>
      <c r="CG194" s="348"/>
      <c r="CH194" s="348"/>
      <c r="CI194" s="348"/>
      <c r="CJ194" s="348"/>
      <c r="CK194" s="348"/>
      <c r="CL194" s="348"/>
      <c r="CM194" s="348"/>
      <c r="CN194" s="348"/>
      <c r="CO194" s="348"/>
      <c r="CP194" s="348"/>
      <c r="CQ194" s="348"/>
      <c r="CR194" s="348"/>
      <c r="CS194" s="348"/>
    </row>
    <row r="195" spans="1:97" ht="15" outlineLevel="1">
      <c r="A195" s="674"/>
      <c r="B195" s="675"/>
      <c r="C195" s="871" t="s">
        <v>5335</v>
      </c>
      <c r="D195" s="871"/>
      <c r="E195" s="871"/>
      <c r="F195" s="871"/>
      <c r="G195" s="871"/>
      <c r="H195" s="676"/>
      <c r="I195" s="676"/>
      <c r="J195" s="676"/>
      <c r="K195" s="676"/>
      <c r="L195" s="348"/>
      <c r="M195" s="348"/>
      <c r="N195" s="348"/>
      <c r="O195" s="348"/>
      <c r="P195" s="348"/>
      <c r="Q195" s="348"/>
      <c r="R195" s="348"/>
      <c r="S195" s="348"/>
      <c r="T195" s="348"/>
      <c r="U195" s="348"/>
      <c r="V195" s="348"/>
      <c r="W195" s="348"/>
      <c r="X195" s="348"/>
      <c r="Y195" s="348"/>
      <c r="Z195" s="348"/>
      <c r="AA195" s="348"/>
      <c r="AB195" s="348"/>
      <c r="AC195" s="348"/>
      <c r="AD195" s="348"/>
      <c r="AE195" s="348"/>
      <c r="AF195" s="348"/>
      <c r="AG195" s="348"/>
      <c r="AH195" s="348"/>
      <c r="AI195" s="348"/>
      <c r="AJ195" s="348"/>
      <c r="AK195" s="348"/>
      <c r="AL195" s="348"/>
      <c r="AM195" s="348"/>
      <c r="AN195" s="348"/>
      <c r="AO195" s="348"/>
      <c r="AP195" s="348"/>
      <c r="AQ195" s="348"/>
      <c r="AR195" s="348"/>
      <c r="AS195" s="348"/>
      <c r="AT195" s="348"/>
      <c r="AU195" s="348"/>
      <c r="AV195" s="348"/>
      <c r="AW195" s="348"/>
      <c r="AX195" s="348"/>
      <c r="AY195" s="348"/>
      <c r="AZ195" s="348"/>
      <c r="BA195" s="348"/>
      <c r="BB195" s="348"/>
      <c r="BC195" s="348"/>
      <c r="BD195" s="348"/>
      <c r="BE195" s="348"/>
      <c r="BF195" s="348"/>
      <c r="BG195" s="348"/>
      <c r="BH195" s="348"/>
      <c r="BI195" s="348"/>
      <c r="BJ195" s="348"/>
      <c r="BK195" s="348"/>
      <c r="BL195" s="348"/>
      <c r="BM195" s="348"/>
      <c r="BN195" s="348"/>
      <c r="BO195" s="348"/>
      <c r="BP195" s="348"/>
      <c r="BQ195" s="348"/>
      <c r="BR195" s="348"/>
      <c r="BS195" s="348"/>
      <c r="BT195" s="348"/>
      <c r="BU195" s="348"/>
      <c r="BV195" s="348"/>
      <c r="BW195" s="348"/>
      <c r="BX195" s="348"/>
      <c r="BY195" s="348"/>
      <c r="BZ195" s="348"/>
      <c r="CA195" s="348"/>
      <c r="CB195" s="348"/>
      <c r="CC195" s="348"/>
      <c r="CD195" s="348"/>
      <c r="CE195" s="348"/>
      <c r="CF195" s="348"/>
      <c r="CG195" s="348"/>
      <c r="CH195" s="348"/>
      <c r="CI195" s="348"/>
      <c r="CJ195" s="348"/>
      <c r="CK195" s="348"/>
      <c r="CL195" s="348"/>
      <c r="CM195" s="348"/>
      <c r="CN195" s="348"/>
      <c r="CO195" s="348"/>
      <c r="CP195" s="348"/>
      <c r="CQ195" s="348"/>
      <c r="CR195" s="348"/>
      <c r="CS195" s="348"/>
    </row>
    <row r="196" spans="1:97" ht="15" outlineLevel="1">
      <c r="A196" s="329">
        <v>88</v>
      </c>
      <c r="B196" s="323" t="s">
        <v>3197</v>
      </c>
      <c r="C196" s="324" t="s">
        <v>3198</v>
      </c>
      <c r="D196" s="325" t="s">
        <v>64</v>
      </c>
      <c r="E196" s="326">
        <v>1</v>
      </c>
      <c r="F196" s="327">
        <v>0</v>
      </c>
      <c r="G196" s="328">
        <f>ROUND(E196*F196,2)</f>
        <v>0</v>
      </c>
      <c r="H196" s="328">
        <v>0.00891</v>
      </c>
      <c r="I196" s="328">
        <f>ROUND(E196*H196,2)</f>
        <v>0.01</v>
      </c>
      <c r="J196" s="328">
        <v>0</v>
      </c>
      <c r="K196" s="328">
        <f>ROUND(E196*J196,2)</f>
        <v>0</v>
      </c>
      <c r="L196" s="348"/>
      <c r="M196" s="348"/>
      <c r="N196" s="348"/>
      <c r="O196" s="348"/>
      <c r="P196" s="348"/>
      <c r="Q196" s="348"/>
      <c r="R196" s="348"/>
      <c r="S196" s="348"/>
      <c r="T196" s="348"/>
      <c r="U196" s="348"/>
      <c r="V196" s="348"/>
      <c r="W196" s="348"/>
      <c r="X196" s="348"/>
      <c r="Y196" s="348"/>
      <c r="Z196" s="348"/>
      <c r="AA196" s="348"/>
      <c r="AB196" s="348"/>
      <c r="AC196" s="348"/>
      <c r="AD196" s="348"/>
      <c r="AE196" s="348"/>
      <c r="AF196" s="348"/>
      <c r="AG196" s="348"/>
      <c r="AH196" s="348"/>
      <c r="AI196" s="348"/>
      <c r="AJ196" s="348"/>
      <c r="AK196" s="348"/>
      <c r="AL196" s="348"/>
      <c r="AM196" s="348"/>
      <c r="AN196" s="348"/>
      <c r="AO196" s="348"/>
      <c r="AP196" s="348"/>
      <c r="AQ196" s="348"/>
      <c r="AR196" s="348"/>
      <c r="AS196" s="348"/>
      <c r="AT196" s="348"/>
      <c r="AU196" s="348"/>
      <c r="AV196" s="348"/>
      <c r="AW196" s="348"/>
      <c r="AX196" s="348"/>
      <c r="AY196" s="348"/>
      <c r="AZ196" s="348"/>
      <c r="BA196" s="348"/>
      <c r="BB196" s="348"/>
      <c r="BC196" s="348"/>
      <c r="BD196" s="348"/>
      <c r="BE196" s="348"/>
      <c r="BF196" s="348"/>
      <c r="BG196" s="348"/>
      <c r="BH196" s="348"/>
      <c r="BI196" s="348"/>
      <c r="BJ196" s="348"/>
      <c r="BK196" s="348"/>
      <c r="BL196" s="348"/>
      <c r="BM196" s="348"/>
      <c r="BN196" s="348"/>
      <c r="BO196" s="348"/>
      <c r="BP196" s="348"/>
      <c r="BQ196" s="348"/>
      <c r="BR196" s="348"/>
      <c r="BS196" s="348"/>
      <c r="BT196" s="348"/>
      <c r="BU196" s="348"/>
      <c r="BV196" s="348"/>
      <c r="BW196" s="348"/>
      <c r="BX196" s="348"/>
      <c r="BY196" s="348"/>
      <c r="BZ196" s="348"/>
      <c r="CA196" s="348"/>
      <c r="CB196" s="348"/>
      <c r="CC196" s="348"/>
      <c r="CD196" s="348"/>
      <c r="CE196" s="348"/>
      <c r="CF196" s="348"/>
      <c r="CG196" s="348"/>
      <c r="CH196" s="348"/>
      <c r="CI196" s="348"/>
      <c r="CJ196" s="348"/>
      <c r="CK196" s="348"/>
      <c r="CL196" s="348"/>
      <c r="CM196" s="348"/>
      <c r="CN196" s="348"/>
      <c r="CO196" s="348"/>
      <c r="CP196" s="348"/>
      <c r="CQ196" s="348"/>
      <c r="CR196" s="348"/>
      <c r="CS196" s="348"/>
    </row>
    <row r="197" spans="1:97" ht="15" outlineLevel="1">
      <c r="A197" s="329">
        <v>89</v>
      </c>
      <c r="B197" s="323" t="s">
        <v>3199</v>
      </c>
      <c r="C197" s="324" t="s">
        <v>3200</v>
      </c>
      <c r="D197" s="325" t="s">
        <v>2775</v>
      </c>
      <c r="E197" s="326">
        <v>1</v>
      </c>
      <c r="F197" s="327">
        <v>0</v>
      </c>
      <c r="G197" s="328">
        <f>ROUND(E197*F197,2)</f>
        <v>0</v>
      </c>
      <c r="H197" s="328">
        <v>0.25</v>
      </c>
      <c r="I197" s="328">
        <f>ROUND(E197*H197,2)</f>
        <v>0.25</v>
      </c>
      <c r="J197" s="328">
        <v>0</v>
      </c>
      <c r="K197" s="328">
        <f>ROUND(E197*J197,2)</f>
        <v>0</v>
      </c>
      <c r="L197" s="348"/>
      <c r="M197" s="348"/>
      <c r="N197" s="348"/>
      <c r="O197" s="348"/>
      <c r="P197" s="348"/>
      <c r="Q197" s="348"/>
      <c r="R197" s="348"/>
      <c r="S197" s="348"/>
      <c r="T197" s="348"/>
      <c r="U197" s="348"/>
      <c r="V197" s="348"/>
      <c r="W197" s="348"/>
      <c r="X197" s="348"/>
      <c r="Y197" s="348"/>
      <c r="Z197" s="348"/>
      <c r="AA197" s="348"/>
      <c r="AB197" s="348"/>
      <c r="AC197" s="348"/>
      <c r="AD197" s="348"/>
      <c r="AE197" s="348"/>
      <c r="AF197" s="348"/>
      <c r="AG197" s="348"/>
      <c r="AH197" s="348"/>
      <c r="AI197" s="348"/>
      <c r="AJ197" s="348"/>
      <c r="AK197" s="348"/>
      <c r="AL197" s="348"/>
      <c r="AM197" s="348"/>
      <c r="AN197" s="348"/>
      <c r="AO197" s="348"/>
      <c r="AP197" s="348"/>
      <c r="AQ197" s="348"/>
      <c r="AR197" s="348"/>
      <c r="AS197" s="348"/>
      <c r="AT197" s="348"/>
      <c r="AU197" s="348"/>
      <c r="AV197" s="348"/>
      <c r="AW197" s="348"/>
      <c r="AX197" s="348"/>
      <c r="AY197" s="348"/>
      <c r="AZ197" s="348"/>
      <c r="BA197" s="348"/>
      <c r="BB197" s="348"/>
      <c r="BC197" s="348"/>
      <c r="BD197" s="348"/>
      <c r="BE197" s="348"/>
      <c r="BF197" s="348"/>
      <c r="BG197" s="348"/>
      <c r="BH197" s="348"/>
      <c r="BI197" s="348"/>
      <c r="BJ197" s="348"/>
      <c r="BK197" s="348"/>
      <c r="BL197" s="348"/>
      <c r="BM197" s="348"/>
      <c r="BN197" s="348"/>
      <c r="BO197" s="348"/>
      <c r="BP197" s="348"/>
      <c r="BQ197" s="348"/>
      <c r="BR197" s="348"/>
      <c r="BS197" s="348"/>
      <c r="BT197" s="348"/>
      <c r="BU197" s="348"/>
      <c r="BV197" s="348"/>
      <c r="BW197" s="348"/>
      <c r="BX197" s="348"/>
      <c r="BY197" s="348"/>
      <c r="BZ197" s="348"/>
      <c r="CA197" s="348"/>
      <c r="CB197" s="348"/>
      <c r="CC197" s="348"/>
      <c r="CD197" s="348"/>
      <c r="CE197" s="348"/>
      <c r="CF197" s="348"/>
      <c r="CG197" s="348"/>
      <c r="CH197" s="348"/>
      <c r="CI197" s="348"/>
      <c r="CJ197" s="348"/>
      <c r="CK197" s="348"/>
      <c r="CL197" s="348"/>
      <c r="CM197" s="348"/>
      <c r="CN197" s="348"/>
      <c r="CO197" s="348"/>
      <c r="CP197" s="348"/>
      <c r="CQ197" s="348"/>
      <c r="CR197" s="348"/>
      <c r="CS197" s="348"/>
    </row>
    <row r="198" spans="1:97" ht="15" outlineLevel="1">
      <c r="A198" s="309">
        <v>90</v>
      </c>
      <c r="B198" s="310" t="s">
        <v>3201</v>
      </c>
      <c r="C198" s="311" t="s">
        <v>3202</v>
      </c>
      <c r="D198" s="312" t="s">
        <v>226</v>
      </c>
      <c r="E198" s="313">
        <v>0.26305</v>
      </c>
      <c r="F198" s="314">
        <v>0</v>
      </c>
      <c r="G198" s="315">
        <f>ROUND(E198*F198,2)</f>
        <v>0</v>
      </c>
      <c r="H198" s="315">
        <v>0</v>
      </c>
      <c r="I198" s="315">
        <f>ROUND(E198*H198,2)</f>
        <v>0</v>
      </c>
      <c r="J198" s="315">
        <v>0</v>
      </c>
      <c r="K198" s="315">
        <f>ROUND(E198*J198,2)</f>
        <v>0</v>
      </c>
      <c r="L198" s="348"/>
      <c r="M198" s="348"/>
      <c r="N198" s="348"/>
      <c r="O198" s="348"/>
      <c r="P198" s="348"/>
      <c r="Q198" s="348"/>
      <c r="R198" s="348"/>
      <c r="S198" s="348"/>
      <c r="T198" s="348"/>
      <c r="U198" s="348"/>
      <c r="V198" s="348"/>
      <c r="W198" s="348"/>
      <c r="X198" s="348"/>
      <c r="Y198" s="348"/>
      <c r="Z198" s="348"/>
      <c r="AA198" s="348"/>
      <c r="AB198" s="348"/>
      <c r="AC198" s="348"/>
      <c r="AD198" s="348"/>
      <c r="AE198" s="348"/>
      <c r="AF198" s="348"/>
      <c r="AG198" s="348"/>
      <c r="AH198" s="348"/>
      <c r="AI198" s="348"/>
      <c r="AJ198" s="348"/>
      <c r="AK198" s="348"/>
      <c r="AL198" s="348"/>
      <c r="AM198" s="348"/>
      <c r="AN198" s="348"/>
      <c r="AO198" s="348"/>
      <c r="AP198" s="348"/>
      <c r="AQ198" s="348"/>
      <c r="AR198" s="348"/>
      <c r="AS198" s="348"/>
      <c r="AT198" s="348"/>
      <c r="AU198" s="348"/>
      <c r="AV198" s="348"/>
      <c r="AW198" s="348"/>
      <c r="AX198" s="348"/>
      <c r="AY198" s="348"/>
      <c r="AZ198" s="348"/>
      <c r="BA198" s="348"/>
      <c r="BB198" s="348"/>
      <c r="BC198" s="348"/>
      <c r="BD198" s="348"/>
      <c r="BE198" s="348"/>
      <c r="BF198" s="348"/>
      <c r="BG198" s="348"/>
      <c r="BH198" s="348"/>
      <c r="BI198" s="348"/>
      <c r="BJ198" s="348"/>
      <c r="BK198" s="348"/>
      <c r="BL198" s="348"/>
      <c r="BM198" s="348"/>
      <c r="BN198" s="348"/>
      <c r="BO198" s="348"/>
      <c r="BP198" s="348"/>
      <c r="BQ198" s="348"/>
      <c r="BR198" s="348"/>
      <c r="BS198" s="348"/>
      <c r="BT198" s="348"/>
      <c r="BU198" s="348"/>
      <c r="BV198" s="348"/>
      <c r="BW198" s="348"/>
      <c r="BX198" s="348"/>
      <c r="BY198" s="348"/>
      <c r="BZ198" s="348"/>
      <c r="CA198" s="348"/>
      <c r="CB198" s="348"/>
      <c r="CC198" s="348"/>
      <c r="CD198" s="348"/>
      <c r="CE198" s="348"/>
      <c r="CF198" s="348"/>
      <c r="CG198" s="348"/>
      <c r="CH198" s="348"/>
      <c r="CI198" s="348"/>
      <c r="CJ198" s="348"/>
      <c r="CK198" s="348"/>
      <c r="CL198" s="348"/>
      <c r="CM198" s="348"/>
      <c r="CN198" s="348"/>
      <c r="CO198" s="348"/>
      <c r="CP198" s="348"/>
      <c r="CQ198" s="348"/>
      <c r="CR198" s="348"/>
      <c r="CS198" s="348"/>
    </row>
    <row r="199" spans="1:97" ht="12.75" customHeight="1" outlineLevel="1">
      <c r="A199" s="316"/>
      <c r="B199" s="317"/>
      <c r="C199" s="917" t="s">
        <v>3194</v>
      </c>
      <c r="D199" s="917"/>
      <c r="E199" s="917"/>
      <c r="F199" s="917"/>
      <c r="G199" s="917"/>
      <c r="H199" s="318"/>
      <c r="I199" s="318"/>
      <c r="J199" s="318"/>
      <c r="K199" s="318"/>
      <c r="L199" s="348"/>
      <c r="M199" s="348"/>
      <c r="N199" s="348"/>
      <c r="O199" s="348"/>
      <c r="P199" s="348"/>
      <c r="Q199" s="348"/>
      <c r="R199" s="348"/>
      <c r="S199" s="348"/>
      <c r="T199" s="348"/>
      <c r="U199" s="348"/>
      <c r="V199" s="348"/>
      <c r="W199" s="348"/>
      <c r="X199" s="348"/>
      <c r="Y199" s="348"/>
      <c r="Z199" s="348"/>
      <c r="AA199" s="348"/>
      <c r="AB199" s="348"/>
      <c r="AC199" s="348"/>
      <c r="AD199" s="348"/>
      <c r="AE199" s="348"/>
      <c r="AF199" s="348"/>
      <c r="AG199" s="348"/>
      <c r="AH199" s="348"/>
      <c r="AI199" s="348"/>
      <c r="AJ199" s="348"/>
      <c r="AK199" s="348"/>
      <c r="AL199" s="348"/>
      <c r="AM199" s="348"/>
      <c r="AN199" s="348"/>
      <c r="AO199" s="348"/>
      <c r="AP199" s="348"/>
      <c r="AQ199" s="348"/>
      <c r="AR199" s="348"/>
      <c r="AS199" s="348"/>
      <c r="AT199" s="348"/>
      <c r="AU199" s="348"/>
      <c r="AV199" s="348"/>
      <c r="AW199" s="348"/>
      <c r="AX199" s="348"/>
      <c r="AY199" s="348"/>
      <c r="AZ199" s="348"/>
      <c r="BA199" s="348"/>
      <c r="BB199" s="348"/>
      <c r="BC199" s="348"/>
      <c r="BD199" s="348"/>
      <c r="BE199" s="348"/>
      <c r="BF199" s="348"/>
      <c r="BG199" s="348"/>
      <c r="BH199" s="348"/>
      <c r="BI199" s="348"/>
      <c r="BJ199" s="348"/>
      <c r="BK199" s="348"/>
      <c r="BL199" s="348"/>
      <c r="BM199" s="348"/>
      <c r="BN199" s="348"/>
      <c r="BO199" s="348"/>
      <c r="BP199" s="348"/>
      <c r="BQ199" s="348"/>
      <c r="BR199" s="348"/>
      <c r="BS199" s="348"/>
      <c r="BT199" s="348"/>
      <c r="BU199" s="348"/>
      <c r="BV199" s="348"/>
      <c r="BW199" s="348"/>
      <c r="BX199" s="348"/>
      <c r="BY199" s="348"/>
      <c r="BZ199" s="348"/>
      <c r="CA199" s="348"/>
      <c r="CB199" s="348"/>
      <c r="CC199" s="348"/>
      <c r="CD199" s="348"/>
      <c r="CE199" s="348"/>
      <c r="CF199" s="348"/>
      <c r="CG199" s="348"/>
      <c r="CH199" s="348"/>
      <c r="CI199" s="348"/>
      <c r="CJ199" s="348"/>
      <c r="CK199" s="348"/>
      <c r="CL199" s="348"/>
      <c r="CM199" s="348"/>
      <c r="CN199" s="348"/>
      <c r="CO199" s="348"/>
      <c r="CP199" s="348"/>
      <c r="CQ199" s="348"/>
      <c r="CR199" s="348"/>
      <c r="CS199" s="348"/>
    </row>
    <row r="200" spans="1:97" ht="15">
      <c r="A200" s="303" t="s">
        <v>21</v>
      </c>
      <c r="B200" s="304" t="s">
        <v>1662</v>
      </c>
      <c r="C200" s="305" t="s">
        <v>1663</v>
      </c>
      <c r="D200" s="306"/>
      <c r="E200" s="307"/>
      <c r="F200" s="308"/>
      <c r="G200" s="308">
        <f>SUM(G201,G203:G218,G220:G234,G236:G241,G243:G250)</f>
        <v>0</v>
      </c>
      <c r="H200" s="308"/>
      <c r="I200" s="308">
        <f>SUM(I201:I251)</f>
        <v>1.4300000000000004</v>
      </c>
      <c r="J200" s="308"/>
      <c r="K200" s="308">
        <f>SUM(K201:K251)</f>
        <v>0</v>
      </c>
      <c r="L200" s="348"/>
      <c r="M200" s="348"/>
      <c r="N200" s="348"/>
      <c r="O200" s="348"/>
      <c r="P200" s="348"/>
      <c r="Q200" s="348"/>
      <c r="R200" s="348"/>
      <c r="S200" s="348"/>
      <c r="T200" s="348"/>
      <c r="U200" s="348"/>
      <c r="V200" s="348"/>
      <c r="W200" s="348"/>
      <c r="X200" s="348"/>
      <c r="Y200" s="348"/>
      <c r="Z200" s="348"/>
      <c r="AA200" s="348"/>
      <c r="AB200" s="348"/>
      <c r="AC200" s="348"/>
      <c r="AD200" s="348"/>
      <c r="AE200" s="348"/>
      <c r="AF200" s="348"/>
      <c r="AG200" s="348"/>
      <c r="AH200" s="348"/>
      <c r="AI200" s="348"/>
      <c r="AJ200" s="348"/>
      <c r="AK200" s="348"/>
      <c r="AL200" s="348"/>
      <c r="AM200" s="348"/>
      <c r="AN200" s="348"/>
      <c r="AO200" s="348"/>
      <c r="AP200" s="348"/>
      <c r="AQ200" s="348"/>
      <c r="AR200" s="348"/>
      <c r="AS200" s="348"/>
      <c r="AT200" s="348"/>
      <c r="AU200" s="348"/>
      <c r="AV200" s="348"/>
      <c r="AW200" s="348"/>
      <c r="AX200" s="348"/>
      <c r="AY200" s="348"/>
      <c r="AZ200" s="348"/>
      <c r="BA200" s="348"/>
      <c r="BB200" s="348"/>
      <c r="BC200" s="348"/>
      <c r="BD200" s="348"/>
      <c r="BE200" s="348"/>
      <c r="BF200" s="348"/>
      <c r="BG200" s="348"/>
      <c r="BH200" s="348"/>
      <c r="BI200" s="348"/>
      <c r="BJ200" s="348"/>
      <c r="BK200" s="348"/>
      <c r="BL200" s="348"/>
      <c r="BM200" s="348"/>
      <c r="BN200" s="348"/>
      <c r="BO200" s="348"/>
      <c r="BP200" s="348"/>
      <c r="BQ200" s="348"/>
      <c r="BR200" s="348"/>
      <c r="BS200" s="348"/>
      <c r="BT200" s="348"/>
      <c r="BU200" s="348"/>
      <c r="BV200" s="348"/>
      <c r="BW200" s="348"/>
      <c r="BX200" s="348"/>
      <c r="BY200" s="348"/>
      <c r="BZ200" s="348"/>
      <c r="CA200" s="348"/>
      <c r="CB200" s="348"/>
      <c r="CC200" s="348"/>
      <c r="CD200" s="348"/>
      <c r="CE200" s="348"/>
      <c r="CF200" s="348"/>
      <c r="CG200" s="348"/>
      <c r="CH200" s="348"/>
      <c r="CI200" s="348"/>
      <c r="CJ200" s="348"/>
      <c r="CK200" s="348"/>
      <c r="CL200" s="348"/>
      <c r="CM200" s="348"/>
      <c r="CN200" s="348"/>
      <c r="CO200" s="348"/>
      <c r="CP200" s="348"/>
      <c r="CQ200" s="348"/>
      <c r="CR200" s="348"/>
      <c r="CS200" s="348"/>
    </row>
    <row r="201" spans="1:97" ht="22.5" outlineLevel="1">
      <c r="A201" s="309">
        <v>91</v>
      </c>
      <c r="B201" s="310" t="s">
        <v>3203</v>
      </c>
      <c r="C201" s="311" t="s">
        <v>3204</v>
      </c>
      <c r="D201" s="312" t="s">
        <v>549</v>
      </c>
      <c r="E201" s="313">
        <v>6</v>
      </c>
      <c r="F201" s="314">
        <v>0</v>
      </c>
      <c r="G201" s="315">
        <f>ROUND(E201*F201,2)</f>
        <v>0</v>
      </c>
      <c r="H201" s="315">
        <v>0.08789</v>
      </c>
      <c r="I201" s="315">
        <f>ROUND(E201*H201,2)</f>
        <v>0.53</v>
      </c>
      <c r="J201" s="315">
        <v>0</v>
      </c>
      <c r="K201" s="315">
        <f>ROUND(E201*J201,2)</f>
        <v>0</v>
      </c>
      <c r="L201" s="348"/>
      <c r="M201" s="348"/>
      <c r="N201" s="348"/>
      <c r="O201" s="348"/>
      <c r="P201" s="348"/>
      <c r="Q201" s="348"/>
      <c r="R201" s="348"/>
      <c r="S201" s="348"/>
      <c r="T201" s="348"/>
      <c r="U201" s="348"/>
      <c r="V201" s="348"/>
      <c r="W201" s="348"/>
      <c r="X201" s="348"/>
      <c r="Y201" s="348"/>
      <c r="Z201" s="348"/>
      <c r="AA201" s="348"/>
      <c r="AB201" s="348"/>
      <c r="AC201" s="348"/>
      <c r="AD201" s="348"/>
      <c r="AE201" s="348"/>
      <c r="AF201" s="348"/>
      <c r="AG201" s="348"/>
      <c r="AH201" s="348"/>
      <c r="AI201" s="348"/>
      <c r="AJ201" s="348"/>
      <c r="AK201" s="348"/>
      <c r="AL201" s="348"/>
      <c r="AM201" s="348"/>
      <c r="AN201" s="348"/>
      <c r="AO201" s="348"/>
      <c r="AP201" s="348"/>
      <c r="AQ201" s="348"/>
      <c r="AR201" s="348"/>
      <c r="AS201" s="348"/>
      <c r="AT201" s="348"/>
      <c r="AU201" s="348"/>
      <c r="AV201" s="348"/>
      <c r="AW201" s="348"/>
      <c r="AX201" s="348"/>
      <c r="AY201" s="348"/>
      <c r="AZ201" s="348"/>
      <c r="BA201" s="348"/>
      <c r="BB201" s="348"/>
      <c r="BC201" s="348"/>
      <c r="BD201" s="348"/>
      <c r="BE201" s="348"/>
      <c r="BF201" s="348"/>
      <c r="BG201" s="348"/>
      <c r="BH201" s="348"/>
      <c r="BI201" s="348"/>
      <c r="BJ201" s="348"/>
      <c r="BK201" s="348"/>
      <c r="BL201" s="348"/>
      <c r="BM201" s="348"/>
      <c r="BN201" s="348"/>
      <c r="BO201" s="348"/>
      <c r="BP201" s="348"/>
      <c r="BQ201" s="348"/>
      <c r="BR201" s="348"/>
      <c r="BS201" s="348"/>
      <c r="BT201" s="348"/>
      <c r="BU201" s="348"/>
      <c r="BV201" s="348"/>
      <c r="BW201" s="348"/>
      <c r="BX201" s="348"/>
      <c r="BY201" s="348"/>
      <c r="BZ201" s="348"/>
      <c r="CA201" s="348"/>
      <c r="CB201" s="348"/>
      <c r="CC201" s="348"/>
      <c r="CD201" s="348"/>
      <c r="CE201" s="348"/>
      <c r="CF201" s="348"/>
      <c r="CG201" s="348"/>
      <c r="CH201" s="348"/>
      <c r="CI201" s="348"/>
      <c r="CJ201" s="348"/>
      <c r="CK201" s="348"/>
      <c r="CL201" s="348"/>
      <c r="CM201" s="348"/>
      <c r="CN201" s="348"/>
      <c r="CO201" s="348"/>
      <c r="CP201" s="348"/>
      <c r="CQ201" s="348"/>
      <c r="CR201" s="348"/>
      <c r="CS201" s="348"/>
    </row>
    <row r="202" spans="1:97" ht="12.75" customHeight="1" outlineLevel="1">
      <c r="A202" s="316"/>
      <c r="B202" s="317"/>
      <c r="C202" s="871" t="s">
        <v>3205</v>
      </c>
      <c r="D202" s="871"/>
      <c r="E202" s="871"/>
      <c r="F202" s="871"/>
      <c r="G202" s="871"/>
      <c r="H202" s="318"/>
      <c r="I202" s="318"/>
      <c r="J202" s="318"/>
      <c r="K202" s="318"/>
      <c r="L202" s="348"/>
      <c r="M202" s="348"/>
      <c r="N202" s="348"/>
      <c r="O202" s="348"/>
      <c r="P202" s="348"/>
      <c r="Q202" s="348"/>
      <c r="R202" s="348"/>
      <c r="S202" s="348"/>
      <c r="T202" s="348"/>
      <c r="U202" s="348"/>
      <c r="V202" s="348"/>
      <c r="W202" s="348"/>
      <c r="X202" s="348"/>
      <c r="Y202" s="348"/>
      <c r="Z202" s="348"/>
      <c r="AA202" s="348"/>
      <c r="AB202" s="348"/>
      <c r="AC202" s="348"/>
      <c r="AD202" s="348"/>
      <c r="AE202" s="348"/>
      <c r="AF202" s="348"/>
      <c r="AG202" s="348"/>
      <c r="AH202" s="348"/>
      <c r="AI202" s="348"/>
      <c r="AJ202" s="348"/>
      <c r="AK202" s="348"/>
      <c r="AL202" s="348"/>
      <c r="AM202" s="348"/>
      <c r="AN202" s="348"/>
      <c r="AO202" s="348"/>
      <c r="AP202" s="348"/>
      <c r="AQ202" s="348"/>
      <c r="AR202" s="348"/>
      <c r="AS202" s="348"/>
      <c r="AT202" s="348"/>
      <c r="AU202" s="348"/>
      <c r="AV202" s="348"/>
      <c r="AW202" s="348"/>
      <c r="AX202" s="348"/>
      <c r="AY202" s="348"/>
      <c r="AZ202" s="348"/>
      <c r="BA202" s="348"/>
      <c r="BB202" s="348"/>
      <c r="BC202" s="348"/>
      <c r="BD202" s="348"/>
      <c r="BE202" s="348"/>
      <c r="BF202" s="348"/>
      <c r="BG202" s="348"/>
      <c r="BH202" s="348"/>
      <c r="BI202" s="348"/>
      <c r="BJ202" s="348"/>
      <c r="BK202" s="348"/>
      <c r="BL202" s="348"/>
      <c r="BM202" s="348"/>
      <c r="BN202" s="348"/>
      <c r="BO202" s="348"/>
      <c r="BP202" s="348"/>
      <c r="BQ202" s="348"/>
      <c r="BR202" s="348"/>
      <c r="BS202" s="348"/>
      <c r="BT202" s="348"/>
      <c r="BU202" s="348"/>
      <c r="BV202" s="348"/>
      <c r="BW202" s="348"/>
      <c r="BX202" s="348"/>
      <c r="BY202" s="348"/>
      <c r="BZ202" s="348"/>
      <c r="CA202" s="348"/>
      <c r="CB202" s="348"/>
      <c r="CC202" s="348"/>
      <c r="CD202" s="348"/>
      <c r="CE202" s="348"/>
      <c r="CF202" s="348"/>
      <c r="CG202" s="348"/>
      <c r="CH202" s="348"/>
      <c r="CI202" s="348"/>
      <c r="CJ202" s="348"/>
      <c r="CK202" s="348"/>
      <c r="CL202" s="348"/>
      <c r="CM202" s="348"/>
      <c r="CN202" s="348"/>
      <c r="CO202" s="348"/>
      <c r="CP202" s="348"/>
      <c r="CQ202" s="348"/>
      <c r="CR202" s="348"/>
      <c r="CS202" s="348"/>
    </row>
    <row r="203" spans="1:97" ht="33.75" outlineLevel="1">
      <c r="A203" s="329">
        <v>92</v>
      </c>
      <c r="B203" s="323" t="s">
        <v>3206</v>
      </c>
      <c r="C203" s="324" t="s">
        <v>3421</v>
      </c>
      <c r="D203" s="325" t="s">
        <v>549</v>
      </c>
      <c r="E203" s="326">
        <v>1</v>
      </c>
      <c r="F203" s="327">
        <v>0</v>
      </c>
      <c r="G203" s="328">
        <f aca="true" t="shared" si="21" ref="G203:G218">ROUND(E203*F203,2)</f>
        <v>0</v>
      </c>
      <c r="H203" s="328">
        <v>0.00124</v>
      </c>
      <c r="I203" s="328">
        <f aca="true" t="shared" si="22" ref="I203:I218">ROUND(E203*H203,2)</f>
        <v>0</v>
      </c>
      <c r="J203" s="328">
        <v>0</v>
      </c>
      <c r="K203" s="328">
        <f aca="true" t="shared" si="23" ref="K203:K218">ROUND(E203*J203,2)</f>
        <v>0</v>
      </c>
      <c r="L203" s="348"/>
      <c r="M203" s="348"/>
      <c r="N203" s="348"/>
      <c r="O203" s="348"/>
      <c r="P203" s="348"/>
      <c r="Q203" s="348"/>
      <c r="R203" s="348"/>
      <c r="S203" s="348"/>
      <c r="T203" s="348"/>
      <c r="U203" s="348"/>
      <c r="V203" s="348"/>
      <c r="W203" s="348"/>
      <c r="X203" s="348"/>
      <c r="Y203" s="348"/>
      <c r="Z203" s="348"/>
      <c r="AA203" s="348"/>
      <c r="AB203" s="348"/>
      <c r="AC203" s="348"/>
      <c r="AD203" s="348"/>
      <c r="AE203" s="348"/>
      <c r="AF203" s="348"/>
      <c r="AG203" s="348"/>
      <c r="AH203" s="348"/>
      <c r="AI203" s="348"/>
      <c r="AJ203" s="348"/>
      <c r="AK203" s="348"/>
      <c r="AL203" s="348"/>
      <c r="AM203" s="348"/>
      <c r="AN203" s="348"/>
      <c r="AO203" s="348"/>
      <c r="AP203" s="348"/>
      <c r="AQ203" s="348"/>
      <c r="AR203" s="348"/>
      <c r="AS203" s="348"/>
      <c r="AT203" s="348"/>
      <c r="AU203" s="348"/>
      <c r="AV203" s="348"/>
      <c r="AW203" s="348"/>
      <c r="AX203" s="348"/>
      <c r="AY203" s="348"/>
      <c r="AZ203" s="348"/>
      <c r="BA203" s="348"/>
      <c r="BB203" s="348"/>
      <c r="BC203" s="348"/>
      <c r="BD203" s="348"/>
      <c r="BE203" s="348"/>
      <c r="BF203" s="348"/>
      <c r="BG203" s="348"/>
      <c r="BH203" s="348"/>
      <c r="BI203" s="348"/>
      <c r="BJ203" s="348"/>
      <c r="BK203" s="348"/>
      <c r="BL203" s="348"/>
      <c r="BM203" s="348"/>
      <c r="BN203" s="348"/>
      <c r="BO203" s="348"/>
      <c r="BP203" s="348"/>
      <c r="BQ203" s="348"/>
      <c r="BR203" s="348"/>
      <c r="BS203" s="348"/>
      <c r="BT203" s="348"/>
      <c r="BU203" s="348"/>
      <c r="BV203" s="348"/>
      <c r="BW203" s="348"/>
      <c r="BX203" s="348"/>
      <c r="BY203" s="348"/>
      <c r="BZ203" s="348"/>
      <c r="CA203" s="348"/>
      <c r="CB203" s="348"/>
      <c r="CC203" s="348"/>
      <c r="CD203" s="348"/>
      <c r="CE203" s="348"/>
      <c r="CF203" s="348"/>
      <c r="CG203" s="348"/>
      <c r="CH203" s="348"/>
      <c r="CI203" s="348"/>
      <c r="CJ203" s="348"/>
      <c r="CK203" s="348"/>
      <c r="CL203" s="348"/>
      <c r="CM203" s="348"/>
      <c r="CN203" s="348"/>
      <c r="CO203" s="348"/>
      <c r="CP203" s="348"/>
      <c r="CQ203" s="348"/>
      <c r="CR203" s="348"/>
      <c r="CS203" s="348"/>
    </row>
    <row r="204" spans="1:97" ht="15" outlineLevel="1">
      <c r="A204" s="329">
        <f aca="true" t="shared" si="24" ref="A204:A216">A203+1</f>
        <v>93</v>
      </c>
      <c r="B204" s="323" t="s">
        <v>3207</v>
      </c>
      <c r="C204" s="324" t="s">
        <v>3208</v>
      </c>
      <c r="D204" s="325" t="s">
        <v>549</v>
      </c>
      <c r="E204" s="326">
        <v>1</v>
      </c>
      <c r="F204" s="327">
        <v>0</v>
      </c>
      <c r="G204" s="328">
        <f t="shared" si="21"/>
        <v>0</v>
      </c>
      <c r="H204" s="328">
        <v>0.00088</v>
      </c>
      <c r="I204" s="328">
        <f t="shared" si="22"/>
        <v>0</v>
      </c>
      <c r="J204" s="328">
        <v>0</v>
      </c>
      <c r="K204" s="328">
        <f t="shared" si="23"/>
        <v>0</v>
      </c>
      <c r="L204" s="348"/>
      <c r="M204" s="348"/>
      <c r="N204" s="348"/>
      <c r="O204" s="348"/>
      <c r="P204" s="348"/>
      <c r="Q204" s="348"/>
      <c r="R204" s="348"/>
      <c r="S204" s="348"/>
      <c r="T204" s="348"/>
      <c r="U204" s="348"/>
      <c r="V204" s="348"/>
      <c r="W204" s="348"/>
      <c r="X204" s="348"/>
      <c r="Y204" s="348"/>
      <c r="Z204" s="348"/>
      <c r="AA204" s="348"/>
      <c r="AB204" s="348"/>
      <c r="AC204" s="348"/>
      <c r="AD204" s="348"/>
      <c r="AE204" s="348"/>
      <c r="AF204" s="348"/>
      <c r="AG204" s="348"/>
      <c r="AH204" s="348"/>
      <c r="AI204" s="348"/>
      <c r="AJ204" s="348"/>
      <c r="AK204" s="348"/>
      <c r="AL204" s="348"/>
      <c r="AM204" s="348"/>
      <c r="AN204" s="348"/>
      <c r="AO204" s="348"/>
      <c r="AP204" s="348"/>
      <c r="AQ204" s="348"/>
      <c r="AR204" s="348"/>
      <c r="AS204" s="348"/>
      <c r="AT204" s="348"/>
      <c r="AU204" s="348"/>
      <c r="AV204" s="348"/>
      <c r="AW204" s="348"/>
      <c r="AX204" s="348"/>
      <c r="AY204" s="348"/>
      <c r="AZ204" s="348"/>
      <c r="BA204" s="348"/>
      <c r="BB204" s="348"/>
      <c r="BC204" s="348"/>
      <c r="BD204" s="348"/>
      <c r="BE204" s="348"/>
      <c r="BF204" s="348"/>
      <c r="BG204" s="348"/>
      <c r="BH204" s="348"/>
      <c r="BI204" s="348"/>
      <c r="BJ204" s="348"/>
      <c r="BK204" s="348"/>
      <c r="BL204" s="348"/>
      <c r="BM204" s="348"/>
      <c r="BN204" s="348"/>
      <c r="BO204" s="348"/>
      <c r="BP204" s="348"/>
      <c r="BQ204" s="348"/>
      <c r="BR204" s="348"/>
      <c r="BS204" s="348"/>
      <c r="BT204" s="348"/>
      <c r="BU204" s="348"/>
      <c r="BV204" s="348"/>
      <c r="BW204" s="348"/>
      <c r="BX204" s="348"/>
      <c r="BY204" s="348"/>
      <c r="BZ204" s="348"/>
      <c r="CA204" s="348"/>
      <c r="CB204" s="348"/>
      <c r="CC204" s="348"/>
      <c r="CD204" s="348"/>
      <c r="CE204" s="348"/>
      <c r="CF204" s="348"/>
      <c r="CG204" s="348"/>
      <c r="CH204" s="348"/>
      <c r="CI204" s="348"/>
      <c r="CJ204" s="348"/>
      <c r="CK204" s="348"/>
      <c r="CL204" s="348"/>
      <c r="CM204" s="348"/>
      <c r="CN204" s="348"/>
      <c r="CO204" s="348"/>
      <c r="CP204" s="348"/>
      <c r="CQ204" s="348"/>
      <c r="CR204" s="348"/>
      <c r="CS204" s="348"/>
    </row>
    <row r="205" spans="1:97" ht="22.5" outlineLevel="1">
      <c r="A205" s="329">
        <f t="shared" si="24"/>
        <v>94</v>
      </c>
      <c r="B205" s="323" t="s">
        <v>3209</v>
      </c>
      <c r="C205" s="324" t="s">
        <v>3210</v>
      </c>
      <c r="D205" s="325" t="s">
        <v>549</v>
      </c>
      <c r="E205" s="326">
        <v>1</v>
      </c>
      <c r="F205" s="327">
        <v>0</v>
      </c>
      <c r="G205" s="328">
        <f t="shared" si="21"/>
        <v>0</v>
      </c>
      <c r="H205" s="328">
        <v>0.0027</v>
      </c>
      <c r="I205" s="328">
        <f t="shared" si="22"/>
        <v>0</v>
      </c>
      <c r="J205" s="328">
        <v>0</v>
      </c>
      <c r="K205" s="328">
        <f t="shared" si="23"/>
        <v>0</v>
      </c>
      <c r="L205" s="348"/>
      <c r="M205" s="348"/>
      <c r="N205" s="348"/>
      <c r="O205" s="348"/>
      <c r="P205" s="348"/>
      <c r="Q205" s="348"/>
      <c r="R205" s="348"/>
      <c r="S205" s="348"/>
      <c r="T205" s="348"/>
      <c r="U205" s="348"/>
      <c r="V205" s="348"/>
      <c r="W205" s="348"/>
      <c r="X205" s="348"/>
      <c r="Y205" s="348"/>
      <c r="Z205" s="348"/>
      <c r="AA205" s="348"/>
      <c r="AB205" s="348"/>
      <c r="AC205" s="348"/>
      <c r="AD205" s="348"/>
      <c r="AE205" s="348"/>
      <c r="AF205" s="348"/>
      <c r="AG205" s="348"/>
      <c r="AH205" s="348"/>
      <c r="AI205" s="348"/>
      <c r="AJ205" s="348"/>
      <c r="AK205" s="348"/>
      <c r="AL205" s="348"/>
      <c r="AM205" s="348"/>
      <c r="AN205" s="348"/>
      <c r="AO205" s="348"/>
      <c r="AP205" s="348"/>
      <c r="AQ205" s="348"/>
      <c r="AR205" s="348"/>
      <c r="AS205" s="348"/>
      <c r="AT205" s="348"/>
      <c r="AU205" s="348"/>
      <c r="AV205" s="348"/>
      <c r="AW205" s="348"/>
      <c r="AX205" s="348"/>
      <c r="AY205" s="348"/>
      <c r="AZ205" s="348"/>
      <c r="BA205" s="348"/>
      <c r="BB205" s="348"/>
      <c r="BC205" s="348"/>
      <c r="BD205" s="348"/>
      <c r="BE205" s="348"/>
      <c r="BF205" s="348"/>
      <c r="BG205" s="348"/>
      <c r="BH205" s="348"/>
      <c r="BI205" s="348"/>
      <c r="BJ205" s="348"/>
      <c r="BK205" s="348"/>
      <c r="BL205" s="348"/>
      <c r="BM205" s="348"/>
      <c r="BN205" s="348"/>
      <c r="BO205" s="348"/>
      <c r="BP205" s="348"/>
      <c r="BQ205" s="348"/>
      <c r="BR205" s="348"/>
      <c r="BS205" s="348"/>
      <c r="BT205" s="348"/>
      <c r="BU205" s="348"/>
      <c r="BV205" s="348"/>
      <c r="BW205" s="348"/>
      <c r="BX205" s="348"/>
      <c r="BY205" s="348"/>
      <c r="BZ205" s="348"/>
      <c r="CA205" s="348"/>
      <c r="CB205" s="348"/>
      <c r="CC205" s="348"/>
      <c r="CD205" s="348"/>
      <c r="CE205" s="348"/>
      <c r="CF205" s="348"/>
      <c r="CG205" s="348"/>
      <c r="CH205" s="348"/>
      <c r="CI205" s="348"/>
      <c r="CJ205" s="348"/>
      <c r="CK205" s="348"/>
      <c r="CL205" s="348"/>
      <c r="CM205" s="348"/>
      <c r="CN205" s="348"/>
      <c r="CO205" s="348"/>
      <c r="CP205" s="348"/>
      <c r="CQ205" s="348"/>
      <c r="CR205" s="348"/>
      <c r="CS205" s="348"/>
    </row>
    <row r="206" spans="1:97" ht="15" outlineLevel="1">
      <c r="A206" s="329">
        <f t="shared" si="24"/>
        <v>95</v>
      </c>
      <c r="B206" s="323" t="s">
        <v>3211</v>
      </c>
      <c r="C206" s="324" t="s">
        <v>3212</v>
      </c>
      <c r="D206" s="325" t="s">
        <v>64</v>
      </c>
      <c r="E206" s="326">
        <v>10</v>
      </c>
      <c r="F206" s="327">
        <v>0</v>
      </c>
      <c r="G206" s="328">
        <f t="shared" si="21"/>
        <v>0</v>
      </c>
      <c r="H206" s="328">
        <v>0.00089</v>
      </c>
      <c r="I206" s="328">
        <f t="shared" si="22"/>
        <v>0.01</v>
      </c>
      <c r="J206" s="328">
        <v>0</v>
      </c>
      <c r="K206" s="328">
        <f t="shared" si="23"/>
        <v>0</v>
      </c>
      <c r="L206" s="348"/>
      <c r="M206" s="348"/>
      <c r="N206" s="348"/>
      <c r="O206" s="348"/>
      <c r="P206" s="348"/>
      <c r="Q206" s="348"/>
      <c r="R206" s="348"/>
      <c r="S206" s="348"/>
      <c r="T206" s="348"/>
      <c r="U206" s="348"/>
      <c r="V206" s="348"/>
      <c r="W206" s="348"/>
      <c r="X206" s="348"/>
      <c r="Y206" s="348"/>
      <c r="Z206" s="348"/>
      <c r="AA206" s="348"/>
      <c r="AB206" s="348"/>
      <c r="AC206" s="348"/>
      <c r="AD206" s="348"/>
      <c r="AE206" s="348"/>
      <c r="AF206" s="348"/>
      <c r="AG206" s="348"/>
      <c r="AH206" s="348"/>
      <c r="AI206" s="348"/>
      <c r="AJ206" s="348"/>
      <c r="AK206" s="348"/>
      <c r="AL206" s="348"/>
      <c r="AM206" s="348"/>
      <c r="AN206" s="348"/>
      <c r="AO206" s="348"/>
      <c r="AP206" s="348"/>
      <c r="AQ206" s="348"/>
      <c r="AR206" s="348"/>
      <c r="AS206" s="348"/>
      <c r="AT206" s="348"/>
      <c r="AU206" s="348"/>
      <c r="AV206" s="348"/>
      <c r="AW206" s="348"/>
      <c r="AX206" s="348"/>
      <c r="AY206" s="348"/>
      <c r="AZ206" s="348"/>
      <c r="BA206" s="348"/>
      <c r="BB206" s="348"/>
      <c r="BC206" s="348"/>
      <c r="BD206" s="348"/>
      <c r="BE206" s="348"/>
      <c r="BF206" s="348"/>
      <c r="BG206" s="348"/>
      <c r="BH206" s="348"/>
      <c r="BI206" s="348"/>
      <c r="BJ206" s="348"/>
      <c r="BK206" s="348"/>
      <c r="BL206" s="348"/>
      <c r="BM206" s="348"/>
      <c r="BN206" s="348"/>
      <c r="BO206" s="348"/>
      <c r="BP206" s="348"/>
      <c r="BQ206" s="348"/>
      <c r="BR206" s="348"/>
      <c r="BS206" s="348"/>
      <c r="BT206" s="348"/>
      <c r="BU206" s="348"/>
      <c r="BV206" s="348"/>
      <c r="BW206" s="348"/>
      <c r="BX206" s="348"/>
      <c r="BY206" s="348"/>
      <c r="BZ206" s="348"/>
      <c r="CA206" s="348"/>
      <c r="CB206" s="348"/>
      <c r="CC206" s="348"/>
      <c r="CD206" s="348"/>
      <c r="CE206" s="348"/>
      <c r="CF206" s="348"/>
      <c r="CG206" s="348"/>
      <c r="CH206" s="348"/>
      <c r="CI206" s="348"/>
      <c r="CJ206" s="348"/>
      <c r="CK206" s="348"/>
      <c r="CL206" s="348"/>
      <c r="CM206" s="348"/>
      <c r="CN206" s="348"/>
      <c r="CO206" s="348"/>
      <c r="CP206" s="348"/>
      <c r="CQ206" s="348"/>
      <c r="CR206" s="348"/>
      <c r="CS206" s="348"/>
    </row>
    <row r="207" spans="1:97" ht="22.5" outlineLevel="1">
      <c r="A207" s="329">
        <f t="shared" si="24"/>
        <v>96</v>
      </c>
      <c r="B207" s="323" t="s">
        <v>3213</v>
      </c>
      <c r="C207" s="324" t="s">
        <v>3214</v>
      </c>
      <c r="D207" s="325" t="s">
        <v>549</v>
      </c>
      <c r="E207" s="326">
        <v>9</v>
      </c>
      <c r="F207" s="327">
        <v>0</v>
      </c>
      <c r="G207" s="328">
        <f t="shared" si="21"/>
        <v>0</v>
      </c>
      <c r="H207" s="328">
        <v>0.0165</v>
      </c>
      <c r="I207" s="328">
        <f t="shared" si="22"/>
        <v>0.15</v>
      </c>
      <c r="J207" s="328">
        <v>0</v>
      </c>
      <c r="K207" s="328">
        <f t="shared" si="23"/>
        <v>0</v>
      </c>
      <c r="L207" s="348"/>
      <c r="M207" s="348"/>
      <c r="N207" s="348"/>
      <c r="O207" s="348"/>
      <c r="P207" s="348"/>
      <c r="Q207" s="348"/>
      <c r="R207" s="348"/>
      <c r="S207" s="348"/>
      <c r="T207" s="348"/>
      <c r="U207" s="348"/>
      <c r="V207" s="348"/>
      <c r="W207" s="348"/>
      <c r="X207" s="348"/>
      <c r="Y207" s="348"/>
      <c r="Z207" s="348"/>
      <c r="AA207" s="348"/>
      <c r="AB207" s="348"/>
      <c r="AC207" s="348"/>
      <c r="AD207" s="348"/>
      <c r="AE207" s="348"/>
      <c r="AF207" s="348"/>
      <c r="AG207" s="348"/>
      <c r="AH207" s="348"/>
      <c r="AI207" s="348"/>
      <c r="AJ207" s="348"/>
      <c r="AK207" s="348"/>
      <c r="AL207" s="348"/>
      <c r="AM207" s="348"/>
      <c r="AN207" s="348"/>
      <c r="AO207" s="348"/>
      <c r="AP207" s="348"/>
      <c r="AQ207" s="348"/>
      <c r="AR207" s="348"/>
      <c r="AS207" s="348"/>
      <c r="AT207" s="348"/>
      <c r="AU207" s="348"/>
      <c r="AV207" s="348"/>
      <c r="AW207" s="348"/>
      <c r="AX207" s="348"/>
      <c r="AY207" s="348"/>
      <c r="AZ207" s="348"/>
      <c r="BA207" s="348"/>
      <c r="BB207" s="348"/>
      <c r="BC207" s="348"/>
      <c r="BD207" s="348"/>
      <c r="BE207" s="348"/>
      <c r="BF207" s="348"/>
      <c r="BG207" s="348"/>
      <c r="BH207" s="348"/>
      <c r="BI207" s="348"/>
      <c r="BJ207" s="348"/>
      <c r="BK207" s="348"/>
      <c r="BL207" s="348"/>
      <c r="BM207" s="348"/>
      <c r="BN207" s="348"/>
      <c r="BO207" s="348"/>
      <c r="BP207" s="348"/>
      <c r="BQ207" s="348"/>
      <c r="BR207" s="348"/>
      <c r="BS207" s="348"/>
      <c r="BT207" s="348"/>
      <c r="BU207" s="348"/>
      <c r="BV207" s="348"/>
      <c r="BW207" s="348"/>
      <c r="BX207" s="348"/>
      <c r="BY207" s="348"/>
      <c r="BZ207" s="348"/>
      <c r="CA207" s="348"/>
      <c r="CB207" s="348"/>
      <c r="CC207" s="348"/>
      <c r="CD207" s="348"/>
      <c r="CE207" s="348"/>
      <c r="CF207" s="348"/>
      <c r="CG207" s="348"/>
      <c r="CH207" s="348"/>
      <c r="CI207" s="348"/>
      <c r="CJ207" s="348"/>
      <c r="CK207" s="348"/>
      <c r="CL207" s="348"/>
      <c r="CM207" s="348"/>
      <c r="CN207" s="348"/>
      <c r="CO207" s="348"/>
      <c r="CP207" s="348"/>
      <c r="CQ207" s="348"/>
      <c r="CR207" s="348"/>
      <c r="CS207" s="348"/>
    </row>
    <row r="208" spans="1:97" ht="15" outlineLevel="1">
      <c r="A208" s="329">
        <f t="shared" si="24"/>
        <v>97</v>
      </c>
      <c r="B208" s="323" t="s">
        <v>3215</v>
      </c>
      <c r="C208" s="324" t="s">
        <v>3216</v>
      </c>
      <c r="D208" s="325" t="s">
        <v>549</v>
      </c>
      <c r="E208" s="326">
        <v>9</v>
      </c>
      <c r="F208" s="327">
        <v>0</v>
      </c>
      <c r="G208" s="328">
        <f t="shared" si="21"/>
        <v>0</v>
      </c>
      <c r="H208" s="328">
        <v>0.0025</v>
      </c>
      <c r="I208" s="328">
        <f t="shared" si="22"/>
        <v>0.02</v>
      </c>
      <c r="J208" s="328">
        <v>0</v>
      </c>
      <c r="K208" s="328">
        <f t="shared" si="23"/>
        <v>0</v>
      </c>
      <c r="L208" s="348"/>
      <c r="M208" s="348"/>
      <c r="N208" s="348"/>
      <c r="O208" s="348"/>
      <c r="P208" s="348"/>
      <c r="Q208" s="348"/>
      <c r="R208" s="348"/>
      <c r="S208" s="348"/>
      <c r="T208" s="348"/>
      <c r="U208" s="348"/>
      <c r="V208" s="348"/>
      <c r="W208" s="348"/>
      <c r="X208" s="348"/>
      <c r="Y208" s="348"/>
      <c r="Z208" s="348"/>
      <c r="AA208" s="348"/>
      <c r="AB208" s="348"/>
      <c r="AC208" s="348"/>
      <c r="AD208" s="348"/>
      <c r="AE208" s="348"/>
      <c r="AF208" s="348"/>
      <c r="AG208" s="348"/>
      <c r="AH208" s="348"/>
      <c r="AI208" s="348"/>
      <c r="AJ208" s="348"/>
      <c r="AK208" s="348"/>
      <c r="AL208" s="348"/>
      <c r="AM208" s="348"/>
      <c r="AN208" s="348"/>
      <c r="AO208" s="348"/>
      <c r="AP208" s="348"/>
      <c r="AQ208" s="348"/>
      <c r="AR208" s="348"/>
      <c r="AS208" s="348"/>
      <c r="AT208" s="348"/>
      <c r="AU208" s="348"/>
      <c r="AV208" s="348"/>
      <c r="AW208" s="348"/>
      <c r="AX208" s="348"/>
      <c r="AY208" s="348"/>
      <c r="AZ208" s="348"/>
      <c r="BA208" s="348"/>
      <c r="BB208" s="348"/>
      <c r="BC208" s="348"/>
      <c r="BD208" s="348"/>
      <c r="BE208" s="348"/>
      <c r="BF208" s="348"/>
      <c r="BG208" s="348"/>
      <c r="BH208" s="348"/>
      <c r="BI208" s="348"/>
      <c r="BJ208" s="348"/>
      <c r="BK208" s="348"/>
      <c r="BL208" s="348"/>
      <c r="BM208" s="348"/>
      <c r="BN208" s="348"/>
      <c r="BO208" s="348"/>
      <c r="BP208" s="348"/>
      <c r="BQ208" s="348"/>
      <c r="BR208" s="348"/>
      <c r="BS208" s="348"/>
      <c r="BT208" s="348"/>
      <c r="BU208" s="348"/>
      <c r="BV208" s="348"/>
      <c r="BW208" s="348"/>
      <c r="BX208" s="348"/>
      <c r="BY208" s="348"/>
      <c r="BZ208" s="348"/>
      <c r="CA208" s="348"/>
      <c r="CB208" s="348"/>
      <c r="CC208" s="348"/>
      <c r="CD208" s="348"/>
      <c r="CE208" s="348"/>
      <c r="CF208" s="348"/>
      <c r="CG208" s="348"/>
      <c r="CH208" s="348"/>
      <c r="CI208" s="348"/>
      <c r="CJ208" s="348"/>
      <c r="CK208" s="348"/>
      <c r="CL208" s="348"/>
      <c r="CM208" s="348"/>
      <c r="CN208" s="348"/>
      <c r="CO208" s="348"/>
      <c r="CP208" s="348"/>
      <c r="CQ208" s="348"/>
      <c r="CR208" s="348"/>
      <c r="CS208" s="348"/>
    </row>
    <row r="209" spans="1:97" ht="22.5" outlineLevel="1">
      <c r="A209" s="329">
        <f t="shared" si="24"/>
        <v>98</v>
      </c>
      <c r="B209" s="323" t="s">
        <v>3217</v>
      </c>
      <c r="C209" s="324" t="s">
        <v>3218</v>
      </c>
      <c r="D209" s="325" t="s">
        <v>549</v>
      </c>
      <c r="E209" s="326">
        <v>1</v>
      </c>
      <c r="F209" s="327">
        <v>0</v>
      </c>
      <c r="G209" s="328">
        <f t="shared" si="21"/>
        <v>0</v>
      </c>
      <c r="H209" s="328">
        <v>0.017</v>
      </c>
      <c r="I209" s="328">
        <f t="shared" si="22"/>
        <v>0.02</v>
      </c>
      <c r="J209" s="328">
        <v>0</v>
      </c>
      <c r="K209" s="328">
        <f t="shared" si="23"/>
        <v>0</v>
      </c>
      <c r="L209" s="348"/>
      <c r="M209" s="348"/>
      <c r="N209" s="348"/>
      <c r="O209" s="348"/>
      <c r="P209" s="348"/>
      <c r="Q209" s="348"/>
      <c r="R209" s="348"/>
      <c r="S209" s="348"/>
      <c r="T209" s="348"/>
      <c r="U209" s="348"/>
      <c r="V209" s="348"/>
      <c r="W209" s="348"/>
      <c r="X209" s="348"/>
      <c r="Y209" s="348"/>
      <c r="Z209" s="348"/>
      <c r="AA209" s="348"/>
      <c r="AB209" s="348"/>
      <c r="AC209" s="348"/>
      <c r="AD209" s="348"/>
      <c r="AE209" s="348"/>
      <c r="AF209" s="348"/>
      <c r="AG209" s="348"/>
      <c r="AH209" s="348"/>
      <c r="AI209" s="348"/>
      <c r="AJ209" s="348"/>
      <c r="AK209" s="348"/>
      <c r="AL209" s="348"/>
      <c r="AM209" s="348"/>
      <c r="AN209" s="348"/>
      <c r="AO209" s="348"/>
      <c r="AP209" s="348"/>
      <c r="AQ209" s="348"/>
      <c r="AR209" s="348"/>
      <c r="AS209" s="348"/>
      <c r="AT209" s="348"/>
      <c r="AU209" s="348"/>
      <c r="AV209" s="348"/>
      <c r="AW209" s="348"/>
      <c r="AX209" s="348"/>
      <c r="AY209" s="348"/>
      <c r="AZ209" s="348"/>
      <c r="BA209" s="348"/>
      <c r="BB209" s="348"/>
      <c r="BC209" s="348"/>
      <c r="BD209" s="348"/>
      <c r="BE209" s="348"/>
      <c r="BF209" s="348"/>
      <c r="BG209" s="348"/>
      <c r="BH209" s="348"/>
      <c r="BI209" s="348"/>
      <c r="BJ209" s="348"/>
      <c r="BK209" s="348"/>
      <c r="BL209" s="348"/>
      <c r="BM209" s="348"/>
      <c r="BN209" s="348"/>
      <c r="BO209" s="348"/>
      <c r="BP209" s="348"/>
      <c r="BQ209" s="348"/>
      <c r="BR209" s="348"/>
      <c r="BS209" s="348"/>
      <c r="BT209" s="348"/>
      <c r="BU209" s="348"/>
      <c r="BV209" s="348"/>
      <c r="BW209" s="348"/>
      <c r="BX209" s="348"/>
      <c r="BY209" s="348"/>
      <c r="BZ209" s="348"/>
      <c r="CA209" s="348"/>
      <c r="CB209" s="348"/>
      <c r="CC209" s="348"/>
      <c r="CD209" s="348"/>
      <c r="CE209" s="348"/>
      <c r="CF209" s="348"/>
      <c r="CG209" s="348"/>
      <c r="CH209" s="348"/>
      <c r="CI209" s="348"/>
      <c r="CJ209" s="348"/>
      <c r="CK209" s="348"/>
      <c r="CL209" s="348"/>
      <c r="CM209" s="348"/>
      <c r="CN209" s="348"/>
      <c r="CO209" s="348"/>
      <c r="CP209" s="348"/>
      <c r="CQ209" s="348"/>
      <c r="CR209" s="348"/>
      <c r="CS209" s="348"/>
    </row>
    <row r="210" spans="1:97" ht="22.5" outlineLevel="1">
      <c r="A210" s="329">
        <f t="shared" si="24"/>
        <v>99</v>
      </c>
      <c r="B210" s="323" t="s">
        <v>3219</v>
      </c>
      <c r="C210" s="324" t="s">
        <v>3220</v>
      </c>
      <c r="D210" s="325" t="s">
        <v>549</v>
      </c>
      <c r="E210" s="326">
        <v>1</v>
      </c>
      <c r="F210" s="327">
        <v>0</v>
      </c>
      <c r="G210" s="328">
        <f t="shared" si="21"/>
        <v>0</v>
      </c>
      <c r="H210" s="328">
        <v>0.0025</v>
      </c>
      <c r="I210" s="328">
        <f t="shared" si="22"/>
        <v>0</v>
      </c>
      <c r="J210" s="328">
        <v>0</v>
      </c>
      <c r="K210" s="328">
        <f t="shared" si="23"/>
        <v>0</v>
      </c>
      <c r="L210" s="348"/>
      <c r="M210" s="348"/>
      <c r="N210" s="348"/>
      <c r="O210" s="348"/>
      <c r="P210" s="348"/>
      <c r="Q210" s="348"/>
      <c r="R210" s="348"/>
      <c r="S210" s="348"/>
      <c r="T210" s="348"/>
      <c r="U210" s="348"/>
      <c r="V210" s="348"/>
      <c r="W210" s="348"/>
      <c r="X210" s="348"/>
      <c r="Y210" s="348"/>
      <c r="Z210" s="348"/>
      <c r="AA210" s="348"/>
      <c r="AB210" s="348"/>
      <c r="AC210" s="348"/>
      <c r="AD210" s="348"/>
      <c r="AE210" s="348"/>
      <c r="AF210" s="348"/>
      <c r="AG210" s="348"/>
      <c r="AH210" s="348"/>
      <c r="AI210" s="348"/>
      <c r="AJ210" s="348"/>
      <c r="AK210" s="348"/>
      <c r="AL210" s="348"/>
      <c r="AM210" s="348"/>
      <c r="AN210" s="348"/>
      <c r="AO210" s="348"/>
      <c r="AP210" s="348"/>
      <c r="AQ210" s="348"/>
      <c r="AR210" s="348"/>
      <c r="AS210" s="348"/>
      <c r="AT210" s="348"/>
      <c r="AU210" s="348"/>
      <c r="AV210" s="348"/>
      <c r="AW210" s="348"/>
      <c r="AX210" s="348"/>
      <c r="AY210" s="348"/>
      <c r="AZ210" s="348"/>
      <c r="BA210" s="348"/>
      <c r="BB210" s="348"/>
      <c r="BC210" s="348"/>
      <c r="BD210" s="348"/>
      <c r="BE210" s="348"/>
      <c r="BF210" s="348"/>
      <c r="BG210" s="348"/>
      <c r="BH210" s="348"/>
      <c r="BI210" s="348"/>
      <c r="BJ210" s="348"/>
      <c r="BK210" s="348"/>
      <c r="BL210" s="348"/>
      <c r="BM210" s="348"/>
      <c r="BN210" s="348"/>
      <c r="BO210" s="348"/>
      <c r="BP210" s="348"/>
      <c r="BQ210" s="348"/>
      <c r="BR210" s="348"/>
      <c r="BS210" s="348"/>
      <c r="BT210" s="348"/>
      <c r="BU210" s="348"/>
      <c r="BV210" s="348"/>
      <c r="BW210" s="348"/>
      <c r="BX210" s="348"/>
      <c r="BY210" s="348"/>
      <c r="BZ210" s="348"/>
      <c r="CA210" s="348"/>
      <c r="CB210" s="348"/>
      <c r="CC210" s="348"/>
      <c r="CD210" s="348"/>
      <c r="CE210" s="348"/>
      <c r="CF210" s="348"/>
      <c r="CG210" s="348"/>
      <c r="CH210" s="348"/>
      <c r="CI210" s="348"/>
      <c r="CJ210" s="348"/>
      <c r="CK210" s="348"/>
      <c r="CL210" s="348"/>
      <c r="CM210" s="348"/>
      <c r="CN210" s="348"/>
      <c r="CO210" s="348"/>
      <c r="CP210" s="348"/>
      <c r="CQ210" s="348"/>
      <c r="CR210" s="348"/>
      <c r="CS210" s="348"/>
    </row>
    <row r="211" spans="1:97" ht="22.5" outlineLevel="1">
      <c r="A211" s="329">
        <f t="shared" si="24"/>
        <v>100</v>
      </c>
      <c r="B211" s="323" t="s">
        <v>3221</v>
      </c>
      <c r="C211" s="324" t="s">
        <v>3222</v>
      </c>
      <c r="D211" s="325" t="s">
        <v>64</v>
      </c>
      <c r="E211" s="326">
        <v>10</v>
      </c>
      <c r="F211" s="327">
        <v>0</v>
      </c>
      <c r="G211" s="328">
        <f t="shared" si="21"/>
        <v>0</v>
      </c>
      <c r="H211" s="328">
        <v>0</v>
      </c>
      <c r="I211" s="328">
        <f t="shared" si="22"/>
        <v>0</v>
      </c>
      <c r="J211" s="328">
        <v>0</v>
      </c>
      <c r="K211" s="328">
        <f t="shared" si="23"/>
        <v>0</v>
      </c>
      <c r="L211" s="348"/>
      <c r="M211" s="348"/>
      <c r="N211" s="348"/>
      <c r="O211" s="348"/>
      <c r="P211" s="348"/>
      <c r="Q211" s="348"/>
      <c r="R211" s="348"/>
      <c r="S211" s="348"/>
      <c r="T211" s="348"/>
      <c r="U211" s="348"/>
      <c r="V211" s="348"/>
      <c r="W211" s="348"/>
      <c r="X211" s="348"/>
      <c r="Y211" s="348"/>
      <c r="Z211" s="348"/>
      <c r="AA211" s="348"/>
      <c r="AB211" s="348"/>
      <c r="AC211" s="348"/>
      <c r="AD211" s="348"/>
      <c r="AE211" s="348"/>
      <c r="AF211" s="348"/>
      <c r="AG211" s="348"/>
      <c r="AH211" s="348"/>
      <c r="AI211" s="348"/>
      <c r="AJ211" s="348"/>
      <c r="AK211" s="348"/>
      <c r="AL211" s="348"/>
      <c r="AM211" s="348"/>
      <c r="AN211" s="348"/>
      <c r="AO211" s="348"/>
      <c r="AP211" s="348"/>
      <c r="AQ211" s="348"/>
      <c r="AR211" s="348"/>
      <c r="AS211" s="348"/>
      <c r="AT211" s="348"/>
      <c r="AU211" s="348"/>
      <c r="AV211" s="348"/>
      <c r="AW211" s="348"/>
      <c r="AX211" s="348"/>
      <c r="AY211" s="348"/>
      <c r="AZ211" s="348"/>
      <c r="BA211" s="348"/>
      <c r="BB211" s="348"/>
      <c r="BC211" s="348"/>
      <c r="BD211" s="348"/>
      <c r="BE211" s="348"/>
      <c r="BF211" s="348"/>
      <c r="BG211" s="348"/>
      <c r="BH211" s="348"/>
      <c r="BI211" s="348"/>
      <c r="BJ211" s="348"/>
      <c r="BK211" s="348"/>
      <c r="BL211" s="348"/>
      <c r="BM211" s="348"/>
      <c r="BN211" s="348"/>
      <c r="BO211" s="348"/>
      <c r="BP211" s="348"/>
      <c r="BQ211" s="348"/>
      <c r="BR211" s="348"/>
      <c r="BS211" s="348"/>
      <c r="BT211" s="348"/>
      <c r="BU211" s="348"/>
      <c r="BV211" s="348"/>
      <c r="BW211" s="348"/>
      <c r="BX211" s="348"/>
      <c r="BY211" s="348"/>
      <c r="BZ211" s="348"/>
      <c r="CA211" s="348"/>
      <c r="CB211" s="348"/>
      <c r="CC211" s="348"/>
      <c r="CD211" s="348"/>
      <c r="CE211" s="348"/>
      <c r="CF211" s="348"/>
      <c r="CG211" s="348"/>
      <c r="CH211" s="348"/>
      <c r="CI211" s="348"/>
      <c r="CJ211" s="348"/>
      <c r="CK211" s="348"/>
      <c r="CL211" s="348"/>
      <c r="CM211" s="348"/>
      <c r="CN211" s="348"/>
      <c r="CO211" s="348"/>
      <c r="CP211" s="348"/>
      <c r="CQ211" s="348"/>
      <c r="CR211" s="348"/>
      <c r="CS211" s="348"/>
    </row>
    <row r="212" spans="1:97" ht="33.75" outlineLevel="1">
      <c r="A212" s="329">
        <f t="shared" si="24"/>
        <v>101</v>
      </c>
      <c r="B212" s="323" t="s">
        <v>3223</v>
      </c>
      <c r="C212" s="324" t="s">
        <v>3224</v>
      </c>
      <c r="D212" s="325" t="s">
        <v>549</v>
      </c>
      <c r="E212" s="326">
        <v>9</v>
      </c>
      <c r="F212" s="327">
        <v>0</v>
      </c>
      <c r="G212" s="328">
        <f t="shared" si="21"/>
        <v>0</v>
      </c>
      <c r="H212" s="328">
        <v>0.0145</v>
      </c>
      <c r="I212" s="328">
        <f t="shared" si="22"/>
        <v>0.13</v>
      </c>
      <c r="J212" s="328">
        <v>0</v>
      </c>
      <c r="K212" s="328">
        <f t="shared" si="23"/>
        <v>0</v>
      </c>
      <c r="L212" s="348"/>
      <c r="M212" s="348"/>
      <c r="N212" s="348"/>
      <c r="O212" s="348"/>
      <c r="P212" s="348"/>
      <c r="Q212" s="348"/>
      <c r="R212" s="348"/>
      <c r="S212" s="348"/>
      <c r="T212" s="348"/>
      <c r="U212" s="348"/>
      <c r="V212" s="348"/>
      <c r="W212" s="348"/>
      <c r="X212" s="348"/>
      <c r="Y212" s="348"/>
      <c r="Z212" s="348"/>
      <c r="AA212" s="348"/>
      <c r="AB212" s="348"/>
      <c r="AC212" s="348"/>
      <c r="AD212" s="348"/>
      <c r="AE212" s="348"/>
      <c r="AF212" s="348"/>
      <c r="AG212" s="348"/>
      <c r="AH212" s="348"/>
      <c r="AI212" s="348"/>
      <c r="AJ212" s="348"/>
      <c r="AK212" s="348"/>
      <c r="AL212" s="348"/>
      <c r="AM212" s="348"/>
      <c r="AN212" s="348"/>
      <c r="AO212" s="348"/>
      <c r="AP212" s="348"/>
      <c r="AQ212" s="348"/>
      <c r="AR212" s="348"/>
      <c r="AS212" s="348"/>
      <c r="AT212" s="348"/>
      <c r="AU212" s="348"/>
      <c r="AV212" s="348"/>
      <c r="AW212" s="348"/>
      <c r="AX212" s="348"/>
      <c r="AY212" s="348"/>
      <c r="AZ212" s="348"/>
      <c r="BA212" s="348"/>
      <c r="BB212" s="348"/>
      <c r="BC212" s="348"/>
      <c r="BD212" s="348"/>
      <c r="BE212" s="348"/>
      <c r="BF212" s="348"/>
      <c r="BG212" s="348"/>
      <c r="BH212" s="348"/>
      <c r="BI212" s="348"/>
      <c r="BJ212" s="348"/>
      <c r="BK212" s="348"/>
      <c r="BL212" s="348"/>
      <c r="BM212" s="348"/>
      <c r="BN212" s="348"/>
      <c r="BO212" s="348"/>
      <c r="BP212" s="348"/>
      <c r="BQ212" s="348"/>
      <c r="BR212" s="348"/>
      <c r="BS212" s="348"/>
      <c r="BT212" s="348"/>
      <c r="BU212" s="348"/>
      <c r="BV212" s="348"/>
      <c r="BW212" s="348"/>
      <c r="BX212" s="348"/>
      <c r="BY212" s="348"/>
      <c r="BZ212" s="348"/>
      <c r="CA212" s="348"/>
      <c r="CB212" s="348"/>
      <c r="CC212" s="348"/>
      <c r="CD212" s="348"/>
      <c r="CE212" s="348"/>
      <c r="CF212" s="348"/>
      <c r="CG212" s="348"/>
      <c r="CH212" s="348"/>
      <c r="CI212" s="348"/>
      <c r="CJ212" s="348"/>
      <c r="CK212" s="348"/>
      <c r="CL212" s="348"/>
      <c r="CM212" s="348"/>
      <c r="CN212" s="348"/>
      <c r="CO212" s="348"/>
      <c r="CP212" s="348"/>
      <c r="CQ212" s="348"/>
      <c r="CR212" s="348"/>
      <c r="CS212" s="348"/>
    </row>
    <row r="213" spans="1:97" ht="33.75" outlineLevel="1">
      <c r="A213" s="329">
        <f t="shared" si="24"/>
        <v>102</v>
      </c>
      <c r="B213" s="323" t="s">
        <v>3225</v>
      </c>
      <c r="C213" s="324" t="s">
        <v>3226</v>
      </c>
      <c r="D213" s="325" t="s">
        <v>549</v>
      </c>
      <c r="E213" s="326">
        <v>1</v>
      </c>
      <c r="F213" s="327">
        <v>0</v>
      </c>
      <c r="G213" s="328">
        <f t="shared" si="21"/>
        <v>0</v>
      </c>
      <c r="H213" s="328">
        <v>0.0145</v>
      </c>
      <c r="I213" s="328">
        <f t="shared" si="22"/>
        <v>0.01</v>
      </c>
      <c r="J213" s="328">
        <v>0</v>
      </c>
      <c r="K213" s="328">
        <f t="shared" si="23"/>
        <v>0</v>
      </c>
      <c r="L213" s="348"/>
      <c r="M213" s="348"/>
      <c r="N213" s="348"/>
      <c r="O213" s="348"/>
      <c r="P213" s="348"/>
      <c r="Q213" s="348"/>
      <c r="R213" s="348"/>
      <c r="S213" s="348"/>
      <c r="T213" s="348"/>
      <c r="U213" s="348"/>
      <c r="V213" s="348"/>
      <c r="W213" s="348"/>
      <c r="X213" s="348"/>
      <c r="Y213" s="348"/>
      <c r="Z213" s="348"/>
      <c r="AA213" s="348"/>
      <c r="AB213" s="348"/>
      <c r="AC213" s="348"/>
      <c r="AD213" s="348"/>
      <c r="AE213" s="348"/>
      <c r="AF213" s="348"/>
      <c r="AG213" s="348"/>
      <c r="AH213" s="348"/>
      <c r="AI213" s="348"/>
      <c r="AJ213" s="348"/>
      <c r="AK213" s="348"/>
      <c r="AL213" s="348"/>
      <c r="AM213" s="348"/>
      <c r="AN213" s="348"/>
      <c r="AO213" s="348"/>
      <c r="AP213" s="348"/>
      <c r="AQ213" s="348"/>
      <c r="AR213" s="348"/>
      <c r="AS213" s="348"/>
      <c r="AT213" s="348"/>
      <c r="AU213" s="348"/>
      <c r="AV213" s="348"/>
      <c r="AW213" s="348"/>
      <c r="AX213" s="348"/>
      <c r="AY213" s="348"/>
      <c r="AZ213" s="348"/>
      <c r="BA213" s="348"/>
      <c r="BB213" s="348"/>
      <c r="BC213" s="348"/>
      <c r="BD213" s="348"/>
      <c r="BE213" s="348"/>
      <c r="BF213" s="348"/>
      <c r="BG213" s="348"/>
      <c r="BH213" s="348"/>
      <c r="BI213" s="348"/>
      <c r="BJ213" s="348"/>
      <c r="BK213" s="348"/>
      <c r="BL213" s="348"/>
      <c r="BM213" s="348"/>
      <c r="BN213" s="348"/>
      <c r="BO213" s="348"/>
      <c r="BP213" s="348"/>
      <c r="BQ213" s="348"/>
      <c r="BR213" s="348"/>
      <c r="BS213" s="348"/>
      <c r="BT213" s="348"/>
      <c r="BU213" s="348"/>
      <c r="BV213" s="348"/>
      <c r="BW213" s="348"/>
      <c r="BX213" s="348"/>
      <c r="BY213" s="348"/>
      <c r="BZ213" s="348"/>
      <c r="CA213" s="348"/>
      <c r="CB213" s="348"/>
      <c r="CC213" s="348"/>
      <c r="CD213" s="348"/>
      <c r="CE213" s="348"/>
      <c r="CF213" s="348"/>
      <c r="CG213" s="348"/>
      <c r="CH213" s="348"/>
      <c r="CI213" s="348"/>
      <c r="CJ213" s="348"/>
      <c r="CK213" s="348"/>
      <c r="CL213" s="348"/>
      <c r="CM213" s="348"/>
      <c r="CN213" s="348"/>
      <c r="CO213" s="348"/>
      <c r="CP213" s="348"/>
      <c r="CQ213" s="348"/>
      <c r="CR213" s="348"/>
      <c r="CS213" s="348"/>
    </row>
    <row r="214" spans="1:97" ht="22.5" outlineLevel="1">
      <c r="A214" s="329">
        <f t="shared" si="24"/>
        <v>103</v>
      </c>
      <c r="B214" s="323" t="s">
        <v>3227</v>
      </c>
      <c r="C214" s="324" t="s">
        <v>3228</v>
      </c>
      <c r="D214" s="325" t="s">
        <v>549</v>
      </c>
      <c r="E214" s="326">
        <v>10</v>
      </c>
      <c r="F214" s="327">
        <v>0</v>
      </c>
      <c r="G214" s="328">
        <f t="shared" si="21"/>
        <v>0</v>
      </c>
      <c r="H214" s="328">
        <v>0.00039</v>
      </c>
      <c r="I214" s="328">
        <f t="shared" si="22"/>
        <v>0</v>
      </c>
      <c r="J214" s="328">
        <v>0</v>
      </c>
      <c r="K214" s="328">
        <f t="shared" si="23"/>
        <v>0</v>
      </c>
      <c r="L214" s="348"/>
      <c r="M214" s="348"/>
      <c r="N214" s="348"/>
      <c r="O214" s="348"/>
      <c r="P214" s="348"/>
      <c r="Q214" s="348"/>
      <c r="R214" s="348"/>
      <c r="S214" s="348"/>
      <c r="T214" s="348"/>
      <c r="U214" s="348"/>
      <c r="V214" s="348"/>
      <c r="W214" s="348"/>
      <c r="X214" s="348"/>
      <c r="Y214" s="348"/>
      <c r="Z214" s="348"/>
      <c r="AA214" s="348"/>
      <c r="AB214" s="348"/>
      <c r="AC214" s="348"/>
      <c r="AD214" s="348"/>
      <c r="AE214" s="348"/>
      <c r="AF214" s="348"/>
      <c r="AG214" s="348"/>
      <c r="AH214" s="348"/>
      <c r="AI214" s="348"/>
      <c r="AJ214" s="348"/>
      <c r="AK214" s="348"/>
      <c r="AL214" s="348"/>
      <c r="AM214" s="348"/>
      <c r="AN214" s="348"/>
      <c r="AO214" s="348"/>
      <c r="AP214" s="348"/>
      <c r="AQ214" s="348"/>
      <c r="AR214" s="348"/>
      <c r="AS214" s="348"/>
      <c r="AT214" s="348"/>
      <c r="AU214" s="348"/>
      <c r="AV214" s="348"/>
      <c r="AW214" s="348"/>
      <c r="AX214" s="348"/>
      <c r="AY214" s="348"/>
      <c r="AZ214" s="348"/>
      <c r="BA214" s="348"/>
      <c r="BB214" s="348"/>
      <c r="BC214" s="348"/>
      <c r="BD214" s="348"/>
      <c r="BE214" s="348"/>
      <c r="BF214" s="348"/>
      <c r="BG214" s="348"/>
      <c r="BH214" s="348"/>
      <c r="BI214" s="348"/>
      <c r="BJ214" s="348"/>
      <c r="BK214" s="348"/>
      <c r="BL214" s="348"/>
      <c r="BM214" s="348"/>
      <c r="BN214" s="348"/>
      <c r="BO214" s="348"/>
      <c r="BP214" s="348"/>
      <c r="BQ214" s="348"/>
      <c r="BR214" s="348"/>
      <c r="BS214" s="348"/>
      <c r="BT214" s="348"/>
      <c r="BU214" s="348"/>
      <c r="BV214" s="348"/>
      <c r="BW214" s="348"/>
      <c r="BX214" s="348"/>
      <c r="BY214" s="348"/>
      <c r="BZ214" s="348"/>
      <c r="CA214" s="348"/>
      <c r="CB214" s="348"/>
      <c r="CC214" s="348"/>
      <c r="CD214" s="348"/>
      <c r="CE214" s="348"/>
      <c r="CF214" s="348"/>
      <c r="CG214" s="348"/>
      <c r="CH214" s="348"/>
      <c r="CI214" s="348"/>
      <c r="CJ214" s="348"/>
      <c r="CK214" s="348"/>
      <c r="CL214" s="348"/>
      <c r="CM214" s="348"/>
      <c r="CN214" s="348"/>
      <c r="CO214" s="348"/>
      <c r="CP214" s="348"/>
      <c r="CQ214" s="348"/>
      <c r="CR214" s="348"/>
      <c r="CS214" s="348"/>
    </row>
    <row r="215" spans="1:97" ht="15" outlineLevel="1">
      <c r="A215" s="329">
        <f t="shared" si="24"/>
        <v>104</v>
      </c>
      <c r="B215" s="323" t="s">
        <v>3229</v>
      </c>
      <c r="C215" s="324" t="s">
        <v>3230</v>
      </c>
      <c r="D215" s="325" t="s">
        <v>64</v>
      </c>
      <c r="E215" s="326">
        <v>3</v>
      </c>
      <c r="F215" s="327">
        <v>0</v>
      </c>
      <c r="G215" s="328">
        <f t="shared" si="21"/>
        <v>0</v>
      </c>
      <c r="H215" s="328">
        <v>0.00392</v>
      </c>
      <c r="I215" s="328">
        <f t="shared" si="22"/>
        <v>0.01</v>
      </c>
      <c r="J215" s="328">
        <v>0</v>
      </c>
      <c r="K215" s="328">
        <f t="shared" si="23"/>
        <v>0</v>
      </c>
      <c r="L215" s="348"/>
      <c r="M215" s="348"/>
      <c r="N215" s="348"/>
      <c r="O215" s="348"/>
      <c r="P215" s="348"/>
      <c r="Q215" s="348"/>
      <c r="R215" s="348"/>
      <c r="S215" s="348"/>
      <c r="T215" s="348"/>
      <c r="U215" s="348"/>
      <c r="V215" s="348"/>
      <c r="W215" s="348"/>
      <c r="X215" s="348"/>
      <c r="Y215" s="348"/>
      <c r="Z215" s="348"/>
      <c r="AA215" s="348"/>
      <c r="AB215" s="348"/>
      <c r="AC215" s="348"/>
      <c r="AD215" s="348"/>
      <c r="AE215" s="348"/>
      <c r="AF215" s="348"/>
      <c r="AG215" s="348"/>
      <c r="AH215" s="348"/>
      <c r="AI215" s="348"/>
      <c r="AJ215" s="348"/>
      <c r="AK215" s="348"/>
      <c r="AL215" s="348"/>
      <c r="AM215" s="348"/>
      <c r="AN215" s="348"/>
      <c r="AO215" s="348"/>
      <c r="AP215" s="348"/>
      <c r="AQ215" s="348"/>
      <c r="AR215" s="348"/>
      <c r="AS215" s="348"/>
      <c r="AT215" s="348"/>
      <c r="AU215" s="348"/>
      <c r="AV215" s="348"/>
      <c r="AW215" s="348"/>
      <c r="AX215" s="348"/>
      <c r="AY215" s="348"/>
      <c r="AZ215" s="348"/>
      <c r="BA215" s="348"/>
      <c r="BB215" s="348"/>
      <c r="BC215" s="348"/>
      <c r="BD215" s="348"/>
      <c r="BE215" s="348"/>
      <c r="BF215" s="348"/>
      <c r="BG215" s="348"/>
      <c r="BH215" s="348"/>
      <c r="BI215" s="348"/>
      <c r="BJ215" s="348"/>
      <c r="BK215" s="348"/>
      <c r="BL215" s="348"/>
      <c r="BM215" s="348"/>
      <c r="BN215" s="348"/>
      <c r="BO215" s="348"/>
      <c r="BP215" s="348"/>
      <c r="BQ215" s="348"/>
      <c r="BR215" s="348"/>
      <c r="BS215" s="348"/>
      <c r="BT215" s="348"/>
      <c r="BU215" s="348"/>
      <c r="BV215" s="348"/>
      <c r="BW215" s="348"/>
      <c r="BX215" s="348"/>
      <c r="BY215" s="348"/>
      <c r="BZ215" s="348"/>
      <c r="CA215" s="348"/>
      <c r="CB215" s="348"/>
      <c r="CC215" s="348"/>
      <c r="CD215" s="348"/>
      <c r="CE215" s="348"/>
      <c r="CF215" s="348"/>
      <c r="CG215" s="348"/>
      <c r="CH215" s="348"/>
      <c r="CI215" s="348"/>
      <c r="CJ215" s="348"/>
      <c r="CK215" s="348"/>
      <c r="CL215" s="348"/>
      <c r="CM215" s="348"/>
      <c r="CN215" s="348"/>
      <c r="CO215" s="348"/>
      <c r="CP215" s="348"/>
      <c r="CQ215" s="348"/>
      <c r="CR215" s="348"/>
      <c r="CS215" s="348"/>
    </row>
    <row r="216" spans="1:97" ht="33.75" outlineLevel="1">
      <c r="A216" s="329">
        <f t="shared" si="24"/>
        <v>105</v>
      </c>
      <c r="B216" s="323" t="s">
        <v>3231</v>
      </c>
      <c r="C216" s="324" t="s">
        <v>3232</v>
      </c>
      <c r="D216" s="325" t="s">
        <v>549</v>
      </c>
      <c r="E216" s="326">
        <v>3</v>
      </c>
      <c r="F216" s="327">
        <v>0</v>
      </c>
      <c r="G216" s="328">
        <f t="shared" si="21"/>
        <v>0</v>
      </c>
      <c r="H216" s="328">
        <v>0.016</v>
      </c>
      <c r="I216" s="328">
        <f t="shared" si="22"/>
        <v>0.05</v>
      </c>
      <c r="J216" s="328">
        <v>0</v>
      </c>
      <c r="K216" s="328">
        <f t="shared" si="23"/>
        <v>0</v>
      </c>
      <c r="L216" s="348"/>
      <c r="M216" s="348"/>
      <c r="N216" s="348"/>
      <c r="O216" s="348"/>
      <c r="P216" s="348"/>
      <c r="Q216" s="348"/>
      <c r="R216" s="348"/>
      <c r="S216" s="348"/>
      <c r="T216" s="348"/>
      <c r="U216" s="348"/>
      <c r="V216" s="348"/>
      <c r="W216" s="348"/>
      <c r="X216" s="348"/>
      <c r="Y216" s="348"/>
      <c r="Z216" s="348"/>
      <c r="AA216" s="348"/>
      <c r="AB216" s="348"/>
      <c r="AC216" s="348"/>
      <c r="AD216" s="348"/>
      <c r="AE216" s="348"/>
      <c r="AF216" s="348"/>
      <c r="AG216" s="348"/>
      <c r="AH216" s="348"/>
      <c r="AI216" s="348"/>
      <c r="AJ216" s="348"/>
      <c r="AK216" s="348"/>
      <c r="AL216" s="348"/>
      <c r="AM216" s="348"/>
      <c r="AN216" s="348"/>
      <c r="AO216" s="348"/>
      <c r="AP216" s="348"/>
      <c r="AQ216" s="348"/>
      <c r="AR216" s="348"/>
      <c r="AS216" s="348"/>
      <c r="AT216" s="348"/>
      <c r="AU216" s="348"/>
      <c r="AV216" s="348"/>
      <c r="AW216" s="348"/>
      <c r="AX216" s="348"/>
      <c r="AY216" s="348"/>
      <c r="AZ216" s="348"/>
      <c r="BA216" s="348"/>
      <c r="BB216" s="348"/>
      <c r="BC216" s="348"/>
      <c r="BD216" s="348"/>
      <c r="BE216" s="348"/>
      <c r="BF216" s="348"/>
      <c r="BG216" s="348"/>
      <c r="BH216" s="348"/>
      <c r="BI216" s="348"/>
      <c r="BJ216" s="348"/>
      <c r="BK216" s="348"/>
      <c r="BL216" s="348"/>
      <c r="BM216" s="348"/>
      <c r="BN216" s="348"/>
      <c r="BO216" s="348"/>
      <c r="BP216" s="348"/>
      <c r="BQ216" s="348"/>
      <c r="BR216" s="348"/>
      <c r="BS216" s="348"/>
      <c r="BT216" s="348"/>
      <c r="BU216" s="348"/>
      <c r="BV216" s="348"/>
      <c r="BW216" s="348"/>
      <c r="BX216" s="348"/>
      <c r="BY216" s="348"/>
      <c r="BZ216" s="348"/>
      <c r="CA216" s="348"/>
      <c r="CB216" s="348"/>
      <c r="CC216" s="348"/>
      <c r="CD216" s="348"/>
      <c r="CE216" s="348"/>
      <c r="CF216" s="348"/>
      <c r="CG216" s="348"/>
      <c r="CH216" s="348"/>
      <c r="CI216" s="348"/>
      <c r="CJ216" s="348"/>
      <c r="CK216" s="348"/>
      <c r="CL216" s="348"/>
      <c r="CM216" s="348"/>
      <c r="CN216" s="348"/>
      <c r="CO216" s="348"/>
      <c r="CP216" s="348"/>
      <c r="CQ216" s="348"/>
      <c r="CR216" s="348"/>
      <c r="CS216" s="348"/>
    </row>
    <row r="217" spans="1:97" ht="15" outlineLevel="1">
      <c r="A217" s="674"/>
      <c r="B217" s="675"/>
      <c r="C217" s="871" t="s">
        <v>5335</v>
      </c>
      <c r="D217" s="871"/>
      <c r="E217" s="871"/>
      <c r="F217" s="871"/>
      <c r="G217" s="871"/>
      <c r="H217" s="676"/>
      <c r="I217" s="676"/>
      <c r="J217" s="676"/>
      <c r="K217" s="676"/>
      <c r="L217" s="348"/>
      <c r="M217" s="348"/>
      <c r="N217" s="348"/>
      <c r="O217" s="348"/>
      <c r="P217" s="348"/>
      <c r="Q217" s="348"/>
      <c r="R217" s="348"/>
      <c r="S217" s="348"/>
      <c r="T217" s="348"/>
      <c r="U217" s="348"/>
      <c r="V217" s="348"/>
      <c r="W217" s="348"/>
      <c r="X217" s="348"/>
      <c r="Y217" s="348"/>
      <c r="Z217" s="348"/>
      <c r="AA217" s="348"/>
      <c r="AB217" s="348"/>
      <c r="AC217" s="348"/>
      <c r="AD217" s="348"/>
      <c r="AE217" s="348"/>
      <c r="AF217" s="348"/>
      <c r="AG217" s="348"/>
      <c r="AH217" s="348"/>
      <c r="AI217" s="348"/>
      <c r="AJ217" s="348"/>
      <c r="AK217" s="348"/>
      <c r="AL217" s="348"/>
      <c r="AM217" s="348"/>
      <c r="AN217" s="348"/>
      <c r="AO217" s="348"/>
      <c r="AP217" s="348"/>
      <c r="AQ217" s="348"/>
      <c r="AR217" s="348"/>
      <c r="AS217" s="348"/>
      <c r="AT217" s="348"/>
      <c r="AU217" s="348"/>
      <c r="AV217" s="348"/>
      <c r="AW217" s="348"/>
      <c r="AX217" s="348"/>
      <c r="AY217" s="348"/>
      <c r="AZ217" s="348"/>
      <c r="BA217" s="348"/>
      <c r="BB217" s="348"/>
      <c r="BC217" s="348"/>
      <c r="BD217" s="348"/>
      <c r="BE217" s="348"/>
      <c r="BF217" s="348"/>
      <c r="BG217" s="348"/>
      <c r="BH217" s="348"/>
      <c r="BI217" s="348"/>
      <c r="BJ217" s="348"/>
      <c r="BK217" s="348"/>
      <c r="BL217" s="348"/>
      <c r="BM217" s="348"/>
      <c r="BN217" s="348"/>
      <c r="BO217" s="348"/>
      <c r="BP217" s="348"/>
      <c r="BQ217" s="348"/>
      <c r="BR217" s="348"/>
      <c r="BS217" s="348"/>
      <c r="BT217" s="348"/>
      <c r="BU217" s="348"/>
      <c r="BV217" s="348"/>
      <c r="BW217" s="348"/>
      <c r="BX217" s="348"/>
      <c r="BY217" s="348"/>
      <c r="BZ217" s="348"/>
      <c r="CA217" s="348"/>
      <c r="CB217" s="348"/>
      <c r="CC217" s="348"/>
      <c r="CD217" s="348"/>
      <c r="CE217" s="348"/>
      <c r="CF217" s="348"/>
      <c r="CG217" s="348"/>
      <c r="CH217" s="348"/>
      <c r="CI217" s="348"/>
      <c r="CJ217" s="348"/>
      <c r="CK217" s="348"/>
      <c r="CL217" s="348"/>
      <c r="CM217" s="348"/>
      <c r="CN217" s="348"/>
      <c r="CO217" s="348"/>
      <c r="CP217" s="348"/>
      <c r="CQ217" s="348"/>
      <c r="CR217" s="348"/>
      <c r="CS217" s="348"/>
    </row>
    <row r="218" spans="1:97" ht="15" outlineLevel="1">
      <c r="A218" s="309">
        <v>106</v>
      </c>
      <c r="B218" s="310" t="s">
        <v>3233</v>
      </c>
      <c r="C218" s="311" t="s">
        <v>3234</v>
      </c>
      <c r="D218" s="312" t="s">
        <v>64</v>
      </c>
      <c r="E218" s="313">
        <v>21</v>
      </c>
      <c r="F218" s="314">
        <v>0</v>
      </c>
      <c r="G218" s="315">
        <f t="shared" si="21"/>
        <v>0</v>
      </c>
      <c r="H218" s="315">
        <v>0.00141</v>
      </c>
      <c r="I218" s="315">
        <f t="shared" si="22"/>
        <v>0.03</v>
      </c>
      <c r="J218" s="315">
        <v>0</v>
      </c>
      <c r="K218" s="315">
        <f t="shared" si="23"/>
        <v>0</v>
      </c>
      <c r="L218" s="348"/>
      <c r="M218" s="348"/>
      <c r="N218" s="348"/>
      <c r="O218" s="348"/>
      <c r="P218" s="348"/>
      <c r="Q218" s="348"/>
      <c r="R218" s="348"/>
      <c r="S218" s="348"/>
      <c r="T218" s="348"/>
      <c r="U218" s="348"/>
      <c r="V218" s="348"/>
      <c r="W218" s="348"/>
      <c r="X218" s="348"/>
      <c r="Y218" s="348"/>
      <c r="Z218" s="348"/>
      <c r="AA218" s="348"/>
      <c r="AB218" s="348"/>
      <c r="AC218" s="348"/>
      <c r="AD218" s="348"/>
      <c r="AE218" s="348"/>
      <c r="AF218" s="348"/>
      <c r="AG218" s="348"/>
      <c r="AH218" s="348"/>
      <c r="AI218" s="348"/>
      <c r="AJ218" s="348"/>
      <c r="AK218" s="348"/>
      <c r="AL218" s="348"/>
      <c r="AM218" s="348"/>
      <c r="AN218" s="348"/>
      <c r="AO218" s="348"/>
      <c r="AP218" s="348"/>
      <c r="AQ218" s="348"/>
      <c r="AR218" s="348"/>
      <c r="AS218" s="348"/>
      <c r="AT218" s="348"/>
      <c r="AU218" s="348"/>
      <c r="AV218" s="348"/>
      <c r="AW218" s="348"/>
      <c r="AX218" s="348"/>
      <c r="AY218" s="348"/>
      <c r="AZ218" s="348"/>
      <c r="BA218" s="348"/>
      <c r="BB218" s="348"/>
      <c r="BC218" s="348"/>
      <c r="BD218" s="348"/>
      <c r="BE218" s="348"/>
      <c r="BF218" s="348"/>
      <c r="BG218" s="348"/>
      <c r="BH218" s="348"/>
      <c r="BI218" s="348"/>
      <c r="BJ218" s="348"/>
      <c r="BK218" s="348"/>
      <c r="BL218" s="348"/>
      <c r="BM218" s="348"/>
      <c r="BN218" s="348"/>
      <c r="BO218" s="348"/>
      <c r="BP218" s="348"/>
      <c r="BQ218" s="348"/>
      <c r="BR218" s="348"/>
      <c r="BS218" s="348"/>
      <c r="BT218" s="348"/>
      <c r="BU218" s="348"/>
      <c r="BV218" s="348"/>
      <c r="BW218" s="348"/>
      <c r="BX218" s="348"/>
      <c r="BY218" s="348"/>
      <c r="BZ218" s="348"/>
      <c r="CA218" s="348"/>
      <c r="CB218" s="348"/>
      <c r="CC218" s="348"/>
      <c r="CD218" s="348"/>
      <c r="CE218" s="348"/>
      <c r="CF218" s="348"/>
      <c r="CG218" s="348"/>
      <c r="CH218" s="348"/>
      <c r="CI218" s="348"/>
      <c r="CJ218" s="348"/>
      <c r="CK218" s="348"/>
      <c r="CL218" s="348"/>
      <c r="CM218" s="348"/>
      <c r="CN218" s="348"/>
      <c r="CO218" s="348"/>
      <c r="CP218" s="348"/>
      <c r="CQ218" s="348"/>
      <c r="CR218" s="348"/>
      <c r="CS218" s="348"/>
    </row>
    <row r="219" spans="1:97" ht="12.75" customHeight="1" outlineLevel="1">
      <c r="A219" s="316"/>
      <c r="B219" s="317"/>
      <c r="C219" s="871" t="s">
        <v>3235</v>
      </c>
      <c r="D219" s="871"/>
      <c r="E219" s="871"/>
      <c r="F219" s="871"/>
      <c r="G219" s="871"/>
      <c r="H219" s="318"/>
      <c r="I219" s="318"/>
      <c r="J219" s="318"/>
      <c r="K219" s="318"/>
      <c r="L219" s="348"/>
      <c r="M219" s="348"/>
      <c r="N219" s="348"/>
      <c r="O219" s="348"/>
      <c r="P219" s="348"/>
      <c r="Q219" s="348"/>
      <c r="R219" s="348"/>
      <c r="S219" s="348"/>
      <c r="T219" s="348"/>
      <c r="U219" s="348"/>
      <c r="V219" s="348"/>
      <c r="W219" s="348"/>
      <c r="X219" s="348"/>
      <c r="Y219" s="348"/>
      <c r="Z219" s="348"/>
      <c r="AA219" s="348"/>
      <c r="AB219" s="348"/>
      <c r="AC219" s="348"/>
      <c r="AD219" s="348"/>
      <c r="AE219" s="348"/>
      <c r="AF219" s="348"/>
      <c r="AG219" s="348"/>
      <c r="AH219" s="348"/>
      <c r="AI219" s="348"/>
      <c r="AJ219" s="348"/>
      <c r="AK219" s="348"/>
      <c r="AL219" s="348"/>
      <c r="AM219" s="348"/>
      <c r="AN219" s="348"/>
      <c r="AO219" s="348"/>
      <c r="AP219" s="348"/>
      <c r="AQ219" s="348"/>
      <c r="AR219" s="348"/>
      <c r="AS219" s="348"/>
      <c r="AT219" s="348"/>
      <c r="AU219" s="348"/>
      <c r="AV219" s="348"/>
      <c r="AW219" s="348"/>
      <c r="AX219" s="348"/>
      <c r="AY219" s="348"/>
      <c r="AZ219" s="348"/>
      <c r="BA219" s="348"/>
      <c r="BB219" s="348"/>
      <c r="BC219" s="348"/>
      <c r="BD219" s="348"/>
      <c r="BE219" s="348"/>
      <c r="BF219" s="348"/>
      <c r="BG219" s="348"/>
      <c r="BH219" s="348"/>
      <c r="BI219" s="348"/>
      <c r="BJ219" s="348"/>
      <c r="BK219" s="348"/>
      <c r="BL219" s="348"/>
      <c r="BM219" s="348"/>
      <c r="BN219" s="348"/>
      <c r="BO219" s="348"/>
      <c r="BP219" s="348"/>
      <c r="BQ219" s="348"/>
      <c r="BR219" s="348"/>
      <c r="BS219" s="348"/>
      <c r="BT219" s="348"/>
      <c r="BU219" s="348"/>
      <c r="BV219" s="348"/>
      <c r="BW219" s="348"/>
      <c r="BX219" s="348"/>
      <c r="BY219" s="348"/>
      <c r="BZ219" s="348"/>
      <c r="CA219" s="348"/>
      <c r="CB219" s="348"/>
      <c r="CC219" s="348"/>
      <c r="CD219" s="348"/>
      <c r="CE219" s="348"/>
      <c r="CF219" s="348"/>
      <c r="CG219" s="348"/>
      <c r="CH219" s="348"/>
      <c r="CI219" s="348"/>
      <c r="CJ219" s="348"/>
      <c r="CK219" s="348"/>
      <c r="CL219" s="348"/>
      <c r="CM219" s="348"/>
      <c r="CN219" s="348"/>
      <c r="CO219" s="348"/>
      <c r="CP219" s="348"/>
      <c r="CQ219" s="348"/>
      <c r="CR219" s="348"/>
      <c r="CS219" s="348"/>
    </row>
    <row r="220" spans="1:97" ht="22.5" outlineLevel="1">
      <c r="A220" s="329">
        <v>107</v>
      </c>
      <c r="B220" s="323" t="s">
        <v>3236</v>
      </c>
      <c r="C220" s="324" t="s">
        <v>3237</v>
      </c>
      <c r="D220" s="325" t="s">
        <v>549</v>
      </c>
      <c r="E220" s="326">
        <v>20</v>
      </c>
      <c r="F220" s="327">
        <v>0</v>
      </c>
      <c r="G220" s="328">
        <f aca="true" t="shared" si="25" ref="G220:G234">ROUND(E220*F220,2)</f>
        <v>0</v>
      </c>
      <c r="H220" s="328">
        <v>0.013</v>
      </c>
      <c r="I220" s="328">
        <f aca="true" t="shared" si="26" ref="I220:I234">ROUND(E220*H220,2)</f>
        <v>0.26</v>
      </c>
      <c r="J220" s="328">
        <v>0</v>
      </c>
      <c r="K220" s="328">
        <f aca="true" t="shared" si="27" ref="K220:K234">ROUND(E220*J220,2)</f>
        <v>0</v>
      </c>
      <c r="L220" s="348"/>
      <c r="M220" s="348"/>
      <c r="N220" s="348"/>
      <c r="O220" s="348"/>
      <c r="P220" s="348"/>
      <c r="Q220" s="348"/>
      <c r="R220" s="348"/>
      <c r="S220" s="348"/>
      <c r="T220" s="348"/>
      <c r="U220" s="348"/>
      <c r="V220" s="348"/>
      <c r="W220" s="348"/>
      <c r="X220" s="348"/>
      <c r="Y220" s="348"/>
      <c r="Z220" s="348"/>
      <c r="AA220" s="348"/>
      <c r="AB220" s="348"/>
      <c r="AC220" s="348"/>
      <c r="AD220" s="348"/>
      <c r="AE220" s="348"/>
      <c r="AF220" s="348"/>
      <c r="AG220" s="348"/>
      <c r="AH220" s="348"/>
      <c r="AI220" s="348"/>
      <c r="AJ220" s="348"/>
      <c r="AK220" s="348"/>
      <c r="AL220" s="348"/>
      <c r="AM220" s="348"/>
      <c r="AN220" s="348"/>
      <c r="AO220" s="348"/>
      <c r="AP220" s="348"/>
      <c r="AQ220" s="348"/>
      <c r="AR220" s="348"/>
      <c r="AS220" s="348"/>
      <c r="AT220" s="348"/>
      <c r="AU220" s="348"/>
      <c r="AV220" s="348"/>
      <c r="AW220" s="348"/>
      <c r="AX220" s="348"/>
      <c r="AY220" s="348"/>
      <c r="AZ220" s="348"/>
      <c r="BA220" s="348"/>
      <c r="BB220" s="348"/>
      <c r="BC220" s="348"/>
      <c r="BD220" s="348"/>
      <c r="BE220" s="348"/>
      <c r="BF220" s="348"/>
      <c r="BG220" s="348"/>
      <c r="BH220" s="348"/>
      <c r="BI220" s="348"/>
      <c r="BJ220" s="348"/>
      <c r="BK220" s="348"/>
      <c r="BL220" s="348"/>
      <c r="BM220" s="348"/>
      <c r="BN220" s="348"/>
      <c r="BO220" s="348"/>
      <c r="BP220" s="348"/>
      <c r="BQ220" s="348"/>
      <c r="BR220" s="348"/>
      <c r="BS220" s="348"/>
      <c r="BT220" s="348"/>
      <c r="BU220" s="348"/>
      <c r="BV220" s="348"/>
      <c r="BW220" s="348"/>
      <c r="BX220" s="348"/>
      <c r="BY220" s="348"/>
      <c r="BZ220" s="348"/>
      <c r="CA220" s="348"/>
      <c r="CB220" s="348"/>
      <c r="CC220" s="348"/>
      <c r="CD220" s="348"/>
      <c r="CE220" s="348"/>
      <c r="CF220" s="348"/>
      <c r="CG220" s="348"/>
      <c r="CH220" s="348"/>
      <c r="CI220" s="348"/>
      <c r="CJ220" s="348"/>
      <c r="CK220" s="348"/>
      <c r="CL220" s="348"/>
      <c r="CM220" s="348"/>
      <c r="CN220" s="348"/>
      <c r="CO220" s="348"/>
      <c r="CP220" s="348"/>
      <c r="CQ220" s="348"/>
      <c r="CR220" s="348"/>
      <c r="CS220" s="348"/>
    </row>
    <row r="221" spans="1:97" ht="15" outlineLevel="1">
      <c r="A221" s="329">
        <f aca="true" t="shared" si="28" ref="A221:A234">A220+1</f>
        <v>108</v>
      </c>
      <c r="B221" s="323" t="s">
        <v>3238</v>
      </c>
      <c r="C221" s="324" t="s">
        <v>3239</v>
      </c>
      <c r="D221" s="325" t="s">
        <v>549</v>
      </c>
      <c r="E221" s="326">
        <v>1</v>
      </c>
      <c r="F221" s="327">
        <v>0</v>
      </c>
      <c r="G221" s="328">
        <f t="shared" si="25"/>
        <v>0</v>
      </c>
      <c r="H221" s="328">
        <v>0.016</v>
      </c>
      <c r="I221" s="328">
        <f t="shared" si="26"/>
        <v>0.02</v>
      </c>
      <c r="J221" s="328">
        <v>0</v>
      </c>
      <c r="K221" s="328">
        <f t="shared" si="27"/>
        <v>0</v>
      </c>
      <c r="L221" s="348"/>
      <c r="M221" s="348"/>
      <c r="N221" s="348"/>
      <c r="O221" s="348"/>
      <c r="P221" s="348"/>
      <c r="Q221" s="348"/>
      <c r="R221" s="348"/>
      <c r="S221" s="348"/>
      <c r="T221" s="348"/>
      <c r="U221" s="348"/>
      <c r="V221" s="348"/>
      <c r="W221" s="348"/>
      <c r="X221" s="348"/>
      <c r="Y221" s="348"/>
      <c r="Z221" s="348"/>
      <c r="AA221" s="348"/>
      <c r="AB221" s="348"/>
      <c r="AC221" s="348"/>
      <c r="AD221" s="348"/>
      <c r="AE221" s="348"/>
      <c r="AF221" s="348"/>
      <c r="AG221" s="348"/>
      <c r="AH221" s="348"/>
      <c r="AI221" s="348"/>
      <c r="AJ221" s="348"/>
      <c r="AK221" s="348"/>
      <c r="AL221" s="348"/>
      <c r="AM221" s="348"/>
      <c r="AN221" s="348"/>
      <c r="AO221" s="348"/>
      <c r="AP221" s="348"/>
      <c r="AQ221" s="348"/>
      <c r="AR221" s="348"/>
      <c r="AS221" s="348"/>
      <c r="AT221" s="348"/>
      <c r="AU221" s="348"/>
      <c r="AV221" s="348"/>
      <c r="AW221" s="348"/>
      <c r="AX221" s="348"/>
      <c r="AY221" s="348"/>
      <c r="AZ221" s="348"/>
      <c r="BA221" s="348"/>
      <c r="BB221" s="348"/>
      <c r="BC221" s="348"/>
      <c r="BD221" s="348"/>
      <c r="BE221" s="348"/>
      <c r="BF221" s="348"/>
      <c r="BG221" s="348"/>
      <c r="BH221" s="348"/>
      <c r="BI221" s="348"/>
      <c r="BJ221" s="348"/>
      <c r="BK221" s="348"/>
      <c r="BL221" s="348"/>
      <c r="BM221" s="348"/>
      <c r="BN221" s="348"/>
      <c r="BO221" s="348"/>
      <c r="BP221" s="348"/>
      <c r="BQ221" s="348"/>
      <c r="BR221" s="348"/>
      <c r="BS221" s="348"/>
      <c r="BT221" s="348"/>
      <c r="BU221" s="348"/>
      <c r="BV221" s="348"/>
      <c r="BW221" s="348"/>
      <c r="BX221" s="348"/>
      <c r="BY221" s="348"/>
      <c r="BZ221" s="348"/>
      <c r="CA221" s="348"/>
      <c r="CB221" s="348"/>
      <c r="CC221" s="348"/>
      <c r="CD221" s="348"/>
      <c r="CE221" s="348"/>
      <c r="CF221" s="348"/>
      <c r="CG221" s="348"/>
      <c r="CH221" s="348"/>
      <c r="CI221" s="348"/>
      <c r="CJ221" s="348"/>
      <c r="CK221" s="348"/>
      <c r="CL221" s="348"/>
      <c r="CM221" s="348"/>
      <c r="CN221" s="348"/>
      <c r="CO221" s="348"/>
      <c r="CP221" s="348"/>
      <c r="CQ221" s="348"/>
      <c r="CR221" s="348"/>
      <c r="CS221" s="348"/>
    </row>
    <row r="222" spans="1:97" ht="15" outlineLevel="1">
      <c r="A222" s="329">
        <f t="shared" si="28"/>
        <v>109</v>
      </c>
      <c r="B222" s="323" t="s">
        <v>3240</v>
      </c>
      <c r="C222" s="324" t="s">
        <v>3241</v>
      </c>
      <c r="D222" s="325" t="s">
        <v>64</v>
      </c>
      <c r="E222" s="326">
        <v>1</v>
      </c>
      <c r="F222" s="327">
        <v>0</v>
      </c>
      <c r="G222" s="328">
        <f t="shared" si="25"/>
        <v>0</v>
      </c>
      <c r="H222" s="328">
        <v>0.0023</v>
      </c>
      <c r="I222" s="328">
        <f t="shared" si="26"/>
        <v>0</v>
      </c>
      <c r="J222" s="328">
        <v>0</v>
      </c>
      <c r="K222" s="328">
        <f t="shared" si="27"/>
        <v>0</v>
      </c>
      <c r="L222" s="348"/>
      <c r="M222" s="348"/>
      <c r="N222" s="348"/>
      <c r="O222" s="348"/>
      <c r="P222" s="348"/>
      <c r="Q222" s="348"/>
      <c r="R222" s="348"/>
      <c r="S222" s="348"/>
      <c r="T222" s="348"/>
      <c r="U222" s="348"/>
      <c r="V222" s="348"/>
      <c r="W222" s="348"/>
      <c r="X222" s="348"/>
      <c r="Y222" s="348"/>
      <c r="Z222" s="348"/>
      <c r="AA222" s="348"/>
      <c r="AB222" s="348"/>
      <c r="AC222" s="348"/>
      <c r="AD222" s="348"/>
      <c r="AE222" s="348"/>
      <c r="AF222" s="348"/>
      <c r="AG222" s="348"/>
      <c r="AH222" s="348"/>
      <c r="AI222" s="348"/>
      <c r="AJ222" s="348"/>
      <c r="AK222" s="348"/>
      <c r="AL222" s="348"/>
      <c r="AM222" s="348"/>
      <c r="AN222" s="348"/>
      <c r="AO222" s="348"/>
      <c r="AP222" s="348"/>
      <c r="AQ222" s="348"/>
      <c r="AR222" s="348"/>
      <c r="AS222" s="348"/>
      <c r="AT222" s="348"/>
      <c r="AU222" s="348"/>
      <c r="AV222" s="348"/>
      <c r="AW222" s="348"/>
      <c r="AX222" s="348"/>
      <c r="AY222" s="348"/>
      <c r="AZ222" s="348"/>
      <c r="BA222" s="348"/>
      <c r="BB222" s="348"/>
      <c r="BC222" s="348"/>
      <c r="BD222" s="348"/>
      <c r="BE222" s="348"/>
      <c r="BF222" s="348"/>
      <c r="BG222" s="348"/>
      <c r="BH222" s="348"/>
      <c r="BI222" s="348"/>
      <c r="BJ222" s="348"/>
      <c r="BK222" s="348"/>
      <c r="BL222" s="348"/>
      <c r="BM222" s="348"/>
      <c r="BN222" s="348"/>
      <c r="BO222" s="348"/>
      <c r="BP222" s="348"/>
      <c r="BQ222" s="348"/>
      <c r="BR222" s="348"/>
      <c r="BS222" s="348"/>
      <c r="BT222" s="348"/>
      <c r="BU222" s="348"/>
      <c r="BV222" s="348"/>
      <c r="BW222" s="348"/>
      <c r="BX222" s="348"/>
      <c r="BY222" s="348"/>
      <c r="BZ222" s="348"/>
      <c r="CA222" s="348"/>
      <c r="CB222" s="348"/>
      <c r="CC222" s="348"/>
      <c r="CD222" s="348"/>
      <c r="CE222" s="348"/>
      <c r="CF222" s="348"/>
      <c r="CG222" s="348"/>
      <c r="CH222" s="348"/>
      <c r="CI222" s="348"/>
      <c r="CJ222" s="348"/>
      <c r="CK222" s="348"/>
      <c r="CL222" s="348"/>
      <c r="CM222" s="348"/>
      <c r="CN222" s="348"/>
      <c r="CO222" s="348"/>
      <c r="CP222" s="348"/>
      <c r="CQ222" s="348"/>
      <c r="CR222" s="348"/>
      <c r="CS222" s="348"/>
    </row>
    <row r="223" spans="1:97" ht="15" outlineLevel="1">
      <c r="A223" s="329">
        <f t="shared" si="28"/>
        <v>110</v>
      </c>
      <c r="B223" s="323" t="s">
        <v>3242</v>
      </c>
      <c r="C223" s="324" t="s">
        <v>3243</v>
      </c>
      <c r="D223" s="325" t="s">
        <v>64</v>
      </c>
      <c r="E223" s="326">
        <v>1</v>
      </c>
      <c r="F223" s="327">
        <v>0</v>
      </c>
      <c r="G223" s="328">
        <f t="shared" si="25"/>
        <v>0</v>
      </c>
      <c r="H223" s="328">
        <v>0.0023</v>
      </c>
      <c r="I223" s="328">
        <f t="shared" si="26"/>
        <v>0</v>
      </c>
      <c r="J223" s="328">
        <v>0</v>
      </c>
      <c r="K223" s="328">
        <f t="shared" si="27"/>
        <v>0</v>
      </c>
      <c r="L223" s="348"/>
      <c r="M223" s="348"/>
      <c r="N223" s="348"/>
      <c r="O223" s="348"/>
      <c r="P223" s="348"/>
      <c r="Q223" s="348"/>
      <c r="R223" s="348"/>
      <c r="S223" s="348"/>
      <c r="T223" s="348"/>
      <c r="U223" s="348"/>
      <c r="V223" s="348"/>
      <c r="W223" s="348"/>
      <c r="X223" s="348"/>
      <c r="Y223" s="348"/>
      <c r="Z223" s="348"/>
      <c r="AA223" s="348"/>
      <c r="AB223" s="348"/>
      <c r="AC223" s="348"/>
      <c r="AD223" s="348"/>
      <c r="AE223" s="348"/>
      <c r="AF223" s="348"/>
      <c r="AG223" s="348"/>
      <c r="AH223" s="348"/>
      <c r="AI223" s="348"/>
      <c r="AJ223" s="348"/>
      <c r="AK223" s="348"/>
      <c r="AL223" s="348"/>
      <c r="AM223" s="348"/>
      <c r="AN223" s="348"/>
      <c r="AO223" s="348"/>
      <c r="AP223" s="348"/>
      <c r="AQ223" s="348"/>
      <c r="AR223" s="348"/>
      <c r="AS223" s="348"/>
      <c r="AT223" s="348"/>
      <c r="AU223" s="348"/>
      <c r="AV223" s="348"/>
      <c r="AW223" s="348"/>
      <c r="AX223" s="348"/>
      <c r="AY223" s="348"/>
      <c r="AZ223" s="348"/>
      <c r="BA223" s="348"/>
      <c r="BB223" s="348"/>
      <c r="BC223" s="348"/>
      <c r="BD223" s="348"/>
      <c r="BE223" s="348"/>
      <c r="BF223" s="348"/>
      <c r="BG223" s="348"/>
      <c r="BH223" s="348"/>
      <c r="BI223" s="348"/>
      <c r="BJ223" s="348"/>
      <c r="BK223" s="348"/>
      <c r="BL223" s="348"/>
      <c r="BM223" s="348"/>
      <c r="BN223" s="348"/>
      <c r="BO223" s="348"/>
      <c r="BP223" s="348"/>
      <c r="BQ223" s="348"/>
      <c r="BR223" s="348"/>
      <c r="BS223" s="348"/>
      <c r="BT223" s="348"/>
      <c r="BU223" s="348"/>
      <c r="BV223" s="348"/>
      <c r="BW223" s="348"/>
      <c r="BX223" s="348"/>
      <c r="BY223" s="348"/>
      <c r="BZ223" s="348"/>
      <c r="CA223" s="348"/>
      <c r="CB223" s="348"/>
      <c r="CC223" s="348"/>
      <c r="CD223" s="348"/>
      <c r="CE223" s="348"/>
      <c r="CF223" s="348"/>
      <c r="CG223" s="348"/>
      <c r="CH223" s="348"/>
      <c r="CI223" s="348"/>
      <c r="CJ223" s="348"/>
      <c r="CK223" s="348"/>
      <c r="CL223" s="348"/>
      <c r="CM223" s="348"/>
      <c r="CN223" s="348"/>
      <c r="CO223" s="348"/>
      <c r="CP223" s="348"/>
      <c r="CQ223" s="348"/>
      <c r="CR223" s="348"/>
      <c r="CS223" s="348"/>
    </row>
    <row r="224" spans="1:97" ht="15" outlineLevel="1">
      <c r="A224" s="329">
        <f t="shared" si="28"/>
        <v>111</v>
      </c>
      <c r="B224" s="323" t="s">
        <v>3244</v>
      </c>
      <c r="C224" s="324" t="s">
        <v>3245</v>
      </c>
      <c r="D224" s="325" t="s">
        <v>64</v>
      </c>
      <c r="E224" s="326">
        <v>1</v>
      </c>
      <c r="F224" s="327">
        <v>0</v>
      </c>
      <c r="G224" s="328">
        <f t="shared" si="25"/>
        <v>0</v>
      </c>
      <c r="H224" s="328">
        <v>0.0018</v>
      </c>
      <c r="I224" s="328">
        <f t="shared" si="26"/>
        <v>0</v>
      </c>
      <c r="J224" s="328">
        <v>0</v>
      </c>
      <c r="K224" s="328">
        <f t="shared" si="27"/>
        <v>0</v>
      </c>
      <c r="L224" s="348"/>
      <c r="M224" s="348"/>
      <c r="N224" s="348"/>
      <c r="O224" s="348"/>
      <c r="P224" s="348"/>
      <c r="Q224" s="348"/>
      <c r="R224" s="348"/>
      <c r="S224" s="348"/>
      <c r="T224" s="348"/>
      <c r="U224" s="348"/>
      <c r="V224" s="348"/>
      <c r="W224" s="348"/>
      <c r="X224" s="348"/>
      <c r="Y224" s="348"/>
      <c r="Z224" s="348"/>
      <c r="AA224" s="348"/>
      <c r="AB224" s="348"/>
      <c r="AC224" s="348"/>
      <c r="AD224" s="348"/>
      <c r="AE224" s="348"/>
      <c r="AF224" s="348"/>
      <c r="AG224" s="348"/>
      <c r="AH224" s="348"/>
      <c r="AI224" s="348"/>
      <c r="AJ224" s="348"/>
      <c r="AK224" s="348"/>
      <c r="AL224" s="348"/>
      <c r="AM224" s="348"/>
      <c r="AN224" s="348"/>
      <c r="AO224" s="348"/>
      <c r="AP224" s="348"/>
      <c r="AQ224" s="348"/>
      <c r="AR224" s="348"/>
      <c r="AS224" s="348"/>
      <c r="AT224" s="348"/>
      <c r="AU224" s="348"/>
      <c r="AV224" s="348"/>
      <c r="AW224" s="348"/>
      <c r="AX224" s="348"/>
      <c r="AY224" s="348"/>
      <c r="AZ224" s="348"/>
      <c r="BA224" s="348"/>
      <c r="BB224" s="348"/>
      <c r="BC224" s="348"/>
      <c r="BD224" s="348"/>
      <c r="BE224" s="348"/>
      <c r="BF224" s="348"/>
      <c r="BG224" s="348"/>
      <c r="BH224" s="348"/>
      <c r="BI224" s="348"/>
      <c r="BJ224" s="348"/>
      <c r="BK224" s="348"/>
      <c r="BL224" s="348"/>
      <c r="BM224" s="348"/>
      <c r="BN224" s="348"/>
      <c r="BO224" s="348"/>
      <c r="BP224" s="348"/>
      <c r="BQ224" s="348"/>
      <c r="BR224" s="348"/>
      <c r="BS224" s="348"/>
      <c r="BT224" s="348"/>
      <c r="BU224" s="348"/>
      <c r="BV224" s="348"/>
      <c r="BW224" s="348"/>
      <c r="BX224" s="348"/>
      <c r="BY224" s="348"/>
      <c r="BZ224" s="348"/>
      <c r="CA224" s="348"/>
      <c r="CB224" s="348"/>
      <c r="CC224" s="348"/>
      <c r="CD224" s="348"/>
      <c r="CE224" s="348"/>
      <c r="CF224" s="348"/>
      <c r="CG224" s="348"/>
      <c r="CH224" s="348"/>
      <c r="CI224" s="348"/>
      <c r="CJ224" s="348"/>
      <c r="CK224" s="348"/>
      <c r="CL224" s="348"/>
      <c r="CM224" s="348"/>
      <c r="CN224" s="348"/>
      <c r="CO224" s="348"/>
      <c r="CP224" s="348"/>
      <c r="CQ224" s="348"/>
      <c r="CR224" s="348"/>
      <c r="CS224" s="348"/>
    </row>
    <row r="225" spans="1:97" ht="15" outlineLevel="1">
      <c r="A225" s="329">
        <f t="shared" si="28"/>
        <v>112</v>
      </c>
      <c r="B225" s="323" t="s">
        <v>3246</v>
      </c>
      <c r="C225" s="324" t="s">
        <v>3247</v>
      </c>
      <c r="D225" s="325" t="s">
        <v>64</v>
      </c>
      <c r="E225" s="326">
        <v>1</v>
      </c>
      <c r="F225" s="327">
        <v>0</v>
      </c>
      <c r="G225" s="328">
        <f t="shared" si="25"/>
        <v>0</v>
      </c>
      <c r="H225" s="328">
        <v>0.008</v>
      </c>
      <c r="I225" s="328">
        <f t="shared" si="26"/>
        <v>0.01</v>
      </c>
      <c r="J225" s="328">
        <v>0</v>
      </c>
      <c r="K225" s="328">
        <f t="shared" si="27"/>
        <v>0</v>
      </c>
      <c r="L225" s="348"/>
      <c r="M225" s="348"/>
      <c r="N225" s="348"/>
      <c r="O225" s="348"/>
      <c r="P225" s="348"/>
      <c r="Q225" s="348"/>
      <c r="R225" s="348"/>
      <c r="S225" s="348"/>
      <c r="T225" s="348"/>
      <c r="U225" s="348"/>
      <c r="V225" s="348"/>
      <c r="W225" s="348"/>
      <c r="X225" s="348"/>
      <c r="Y225" s="348"/>
      <c r="Z225" s="348"/>
      <c r="AA225" s="348"/>
      <c r="AB225" s="348"/>
      <c r="AC225" s="348"/>
      <c r="AD225" s="348"/>
      <c r="AE225" s="348"/>
      <c r="AF225" s="348"/>
      <c r="AG225" s="348"/>
      <c r="AH225" s="348"/>
      <c r="AI225" s="348"/>
      <c r="AJ225" s="348"/>
      <c r="AK225" s="348"/>
      <c r="AL225" s="348"/>
      <c r="AM225" s="348"/>
      <c r="AN225" s="348"/>
      <c r="AO225" s="348"/>
      <c r="AP225" s="348"/>
      <c r="AQ225" s="348"/>
      <c r="AR225" s="348"/>
      <c r="AS225" s="348"/>
      <c r="AT225" s="348"/>
      <c r="AU225" s="348"/>
      <c r="AV225" s="348"/>
      <c r="AW225" s="348"/>
      <c r="AX225" s="348"/>
      <c r="AY225" s="348"/>
      <c r="AZ225" s="348"/>
      <c r="BA225" s="348"/>
      <c r="BB225" s="348"/>
      <c r="BC225" s="348"/>
      <c r="BD225" s="348"/>
      <c r="BE225" s="348"/>
      <c r="BF225" s="348"/>
      <c r="BG225" s="348"/>
      <c r="BH225" s="348"/>
      <c r="BI225" s="348"/>
      <c r="BJ225" s="348"/>
      <c r="BK225" s="348"/>
      <c r="BL225" s="348"/>
      <c r="BM225" s="348"/>
      <c r="BN225" s="348"/>
      <c r="BO225" s="348"/>
      <c r="BP225" s="348"/>
      <c r="BQ225" s="348"/>
      <c r="BR225" s="348"/>
      <c r="BS225" s="348"/>
      <c r="BT225" s="348"/>
      <c r="BU225" s="348"/>
      <c r="BV225" s="348"/>
      <c r="BW225" s="348"/>
      <c r="BX225" s="348"/>
      <c r="BY225" s="348"/>
      <c r="BZ225" s="348"/>
      <c r="CA225" s="348"/>
      <c r="CB225" s="348"/>
      <c r="CC225" s="348"/>
      <c r="CD225" s="348"/>
      <c r="CE225" s="348"/>
      <c r="CF225" s="348"/>
      <c r="CG225" s="348"/>
      <c r="CH225" s="348"/>
      <c r="CI225" s="348"/>
      <c r="CJ225" s="348"/>
      <c r="CK225" s="348"/>
      <c r="CL225" s="348"/>
      <c r="CM225" s="348"/>
      <c r="CN225" s="348"/>
      <c r="CO225" s="348"/>
      <c r="CP225" s="348"/>
      <c r="CQ225" s="348"/>
      <c r="CR225" s="348"/>
      <c r="CS225" s="348"/>
    </row>
    <row r="226" spans="1:97" ht="15" outlineLevel="1">
      <c r="A226" s="329">
        <f t="shared" si="28"/>
        <v>113</v>
      </c>
      <c r="B226" s="323" t="s">
        <v>3248</v>
      </c>
      <c r="C226" s="324" t="s">
        <v>3249</v>
      </c>
      <c r="D226" s="325" t="s">
        <v>64</v>
      </c>
      <c r="E226" s="326">
        <v>3</v>
      </c>
      <c r="F226" s="327">
        <v>0</v>
      </c>
      <c r="G226" s="328">
        <f t="shared" si="25"/>
        <v>0</v>
      </c>
      <c r="H226" s="328">
        <v>0.00062</v>
      </c>
      <c r="I226" s="328">
        <f t="shared" si="26"/>
        <v>0</v>
      </c>
      <c r="J226" s="328">
        <v>0</v>
      </c>
      <c r="K226" s="328">
        <f t="shared" si="27"/>
        <v>0</v>
      </c>
      <c r="L226" s="348"/>
      <c r="M226" s="348"/>
      <c r="N226" s="348"/>
      <c r="O226" s="348"/>
      <c r="P226" s="348"/>
      <c r="Q226" s="348"/>
      <c r="R226" s="348"/>
      <c r="S226" s="348"/>
      <c r="T226" s="348"/>
      <c r="U226" s="348"/>
      <c r="V226" s="348"/>
      <c r="W226" s="348"/>
      <c r="X226" s="348"/>
      <c r="Y226" s="348"/>
      <c r="Z226" s="348"/>
      <c r="AA226" s="348"/>
      <c r="AB226" s="348"/>
      <c r="AC226" s="348"/>
      <c r="AD226" s="348"/>
      <c r="AE226" s="348"/>
      <c r="AF226" s="348"/>
      <c r="AG226" s="348"/>
      <c r="AH226" s="348"/>
      <c r="AI226" s="348"/>
      <c r="AJ226" s="348"/>
      <c r="AK226" s="348"/>
      <c r="AL226" s="348"/>
      <c r="AM226" s="348"/>
      <c r="AN226" s="348"/>
      <c r="AO226" s="348"/>
      <c r="AP226" s="348"/>
      <c r="AQ226" s="348"/>
      <c r="AR226" s="348"/>
      <c r="AS226" s="348"/>
      <c r="AT226" s="348"/>
      <c r="AU226" s="348"/>
      <c r="AV226" s="348"/>
      <c r="AW226" s="348"/>
      <c r="AX226" s="348"/>
      <c r="AY226" s="348"/>
      <c r="AZ226" s="348"/>
      <c r="BA226" s="348"/>
      <c r="BB226" s="348"/>
      <c r="BC226" s="348"/>
      <c r="BD226" s="348"/>
      <c r="BE226" s="348"/>
      <c r="BF226" s="348"/>
      <c r="BG226" s="348"/>
      <c r="BH226" s="348"/>
      <c r="BI226" s="348"/>
      <c r="BJ226" s="348"/>
      <c r="BK226" s="348"/>
      <c r="BL226" s="348"/>
      <c r="BM226" s="348"/>
      <c r="BN226" s="348"/>
      <c r="BO226" s="348"/>
      <c r="BP226" s="348"/>
      <c r="BQ226" s="348"/>
      <c r="BR226" s="348"/>
      <c r="BS226" s="348"/>
      <c r="BT226" s="348"/>
      <c r="BU226" s="348"/>
      <c r="BV226" s="348"/>
      <c r="BW226" s="348"/>
      <c r="BX226" s="348"/>
      <c r="BY226" s="348"/>
      <c r="BZ226" s="348"/>
      <c r="CA226" s="348"/>
      <c r="CB226" s="348"/>
      <c r="CC226" s="348"/>
      <c r="CD226" s="348"/>
      <c r="CE226" s="348"/>
      <c r="CF226" s="348"/>
      <c r="CG226" s="348"/>
      <c r="CH226" s="348"/>
      <c r="CI226" s="348"/>
      <c r="CJ226" s="348"/>
      <c r="CK226" s="348"/>
      <c r="CL226" s="348"/>
      <c r="CM226" s="348"/>
      <c r="CN226" s="348"/>
      <c r="CO226" s="348"/>
      <c r="CP226" s="348"/>
      <c r="CQ226" s="348"/>
      <c r="CR226" s="348"/>
      <c r="CS226" s="348"/>
    </row>
    <row r="227" spans="1:97" ht="22.5" outlineLevel="1">
      <c r="A227" s="329">
        <f t="shared" si="28"/>
        <v>114</v>
      </c>
      <c r="B227" s="323" t="s">
        <v>3250</v>
      </c>
      <c r="C227" s="324" t="s">
        <v>3251</v>
      </c>
      <c r="D227" s="325" t="s">
        <v>549</v>
      </c>
      <c r="E227" s="326">
        <v>3</v>
      </c>
      <c r="F227" s="327">
        <v>0</v>
      </c>
      <c r="G227" s="328">
        <f t="shared" si="25"/>
        <v>0</v>
      </c>
      <c r="H227" s="328">
        <v>0.0375</v>
      </c>
      <c r="I227" s="328">
        <f t="shared" si="26"/>
        <v>0.11</v>
      </c>
      <c r="J227" s="328">
        <v>0</v>
      </c>
      <c r="K227" s="328">
        <f t="shared" si="27"/>
        <v>0</v>
      </c>
      <c r="L227" s="348"/>
      <c r="M227" s="348"/>
      <c r="N227" s="348"/>
      <c r="O227" s="348"/>
      <c r="P227" s="348"/>
      <c r="Q227" s="348"/>
      <c r="R227" s="348"/>
      <c r="S227" s="348"/>
      <c r="T227" s="348"/>
      <c r="U227" s="348"/>
      <c r="V227" s="348"/>
      <c r="W227" s="348"/>
      <c r="X227" s="348"/>
      <c r="Y227" s="348"/>
      <c r="Z227" s="348"/>
      <c r="AA227" s="348"/>
      <c r="AB227" s="348"/>
      <c r="AC227" s="348"/>
      <c r="AD227" s="348"/>
      <c r="AE227" s="348"/>
      <c r="AF227" s="348"/>
      <c r="AG227" s="348"/>
      <c r="AH227" s="348"/>
      <c r="AI227" s="348"/>
      <c r="AJ227" s="348"/>
      <c r="AK227" s="348"/>
      <c r="AL227" s="348"/>
      <c r="AM227" s="348"/>
      <c r="AN227" s="348"/>
      <c r="AO227" s="348"/>
      <c r="AP227" s="348"/>
      <c r="AQ227" s="348"/>
      <c r="AR227" s="348"/>
      <c r="AS227" s="348"/>
      <c r="AT227" s="348"/>
      <c r="AU227" s="348"/>
      <c r="AV227" s="348"/>
      <c r="AW227" s="348"/>
      <c r="AX227" s="348"/>
      <c r="AY227" s="348"/>
      <c r="AZ227" s="348"/>
      <c r="BA227" s="348"/>
      <c r="BB227" s="348"/>
      <c r="BC227" s="348"/>
      <c r="BD227" s="348"/>
      <c r="BE227" s="348"/>
      <c r="BF227" s="348"/>
      <c r="BG227" s="348"/>
      <c r="BH227" s="348"/>
      <c r="BI227" s="348"/>
      <c r="BJ227" s="348"/>
      <c r="BK227" s="348"/>
      <c r="BL227" s="348"/>
      <c r="BM227" s="348"/>
      <c r="BN227" s="348"/>
      <c r="BO227" s="348"/>
      <c r="BP227" s="348"/>
      <c r="BQ227" s="348"/>
      <c r="BR227" s="348"/>
      <c r="BS227" s="348"/>
      <c r="BT227" s="348"/>
      <c r="BU227" s="348"/>
      <c r="BV227" s="348"/>
      <c r="BW227" s="348"/>
      <c r="BX227" s="348"/>
      <c r="BY227" s="348"/>
      <c r="BZ227" s="348"/>
      <c r="CA227" s="348"/>
      <c r="CB227" s="348"/>
      <c r="CC227" s="348"/>
      <c r="CD227" s="348"/>
      <c r="CE227" s="348"/>
      <c r="CF227" s="348"/>
      <c r="CG227" s="348"/>
      <c r="CH227" s="348"/>
      <c r="CI227" s="348"/>
      <c r="CJ227" s="348"/>
      <c r="CK227" s="348"/>
      <c r="CL227" s="348"/>
      <c r="CM227" s="348"/>
      <c r="CN227" s="348"/>
      <c r="CO227" s="348"/>
      <c r="CP227" s="348"/>
      <c r="CQ227" s="348"/>
      <c r="CR227" s="348"/>
      <c r="CS227" s="348"/>
    </row>
    <row r="228" spans="1:97" ht="15" outlineLevel="1">
      <c r="A228" s="329">
        <f t="shared" si="28"/>
        <v>115</v>
      </c>
      <c r="B228" s="323" t="s">
        <v>3252</v>
      </c>
      <c r="C228" s="324" t="s">
        <v>3422</v>
      </c>
      <c r="D228" s="325" t="s">
        <v>64</v>
      </c>
      <c r="E228" s="326">
        <v>3</v>
      </c>
      <c r="F228" s="327">
        <v>0</v>
      </c>
      <c r="G228" s="328">
        <f t="shared" si="25"/>
        <v>0</v>
      </c>
      <c r="H228" s="328">
        <v>0.00017</v>
      </c>
      <c r="I228" s="328">
        <f t="shared" si="26"/>
        <v>0</v>
      </c>
      <c r="J228" s="328">
        <v>0</v>
      </c>
      <c r="K228" s="328">
        <f t="shared" si="27"/>
        <v>0</v>
      </c>
      <c r="L228" s="348"/>
      <c r="M228" s="348"/>
      <c r="N228" s="348"/>
      <c r="O228" s="348"/>
      <c r="P228" s="348"/>
      <c r="Q228" s="348"/>
      <c r="R228" s="348"/>
      <c r="S228" s="348"/>
      <c r="T228" s="348"/>
      <c r="U228" s="348"/>
      <c r="V228" s="348"/>
      <c r="W228" s="348"/>
      <c r="X228" s="348"/>
      <c r="Y228" s="348"/>
      <c r="Z228" s="348"/>
      <c r="AA228" s="348"/>
      <c r="AB228" s="348"/>
      <c r="AC228" s="348"/>
      <c r="AD228" s="348"/>
      <c r="AE228" s="348"/>
      <c r="AF228" s="348"/>
      <c r="AG228" s="348"/>
      <c r="AH228" s="348"/>
      <c r="AI228" s="348"/>
      <c r="AJ228" s="348"/>
      <c r="AK228" s="348"/>
      <c r="AL228" s="348"/>
      <c r="AM228" s="348"/>
      <c r="AN228" s="348"/>
      <c r="AO228" s="348"/>
      <c r="AP228" s="348"/>
      <c r="AQ228" s="348"/>
      <c r="AR228" s="348"/>
      <c r="AS228" s="348"/>
      <c r="AT228" s="348"/>
      <c r="AU228" s="348"/>
      <c r="AV228" s="348"/>
      <c r="AW228" s="348"/>
      <c r="AX228" s="348"/>
      <c r="AY228" s="348"/>
      <c r="AZ228" s="348"/>
      <c r="BA228" s="348"/>
      <c r="BB228" s="348"/>
      <c r="BC228" s="348"/>
      <c r="BD228" s="348"/>
      <c r="BE228" s="348"/>
      <c r="BF228" s="348"/>
      <c r="BG228" s="348"/>
      <c r="BH228" s="348"/>
      <c r="BI228" s="348"/>
      <c r="BJ228" s="348"/>
      <c r="BK228" s="348"/>
      <c r="BL228" s="348"/>
      <c r="BM228" s="348"/>
      <c r="BN228" s="348"/>
      <c r="BO228" s="348"/>
      <c r="BP228" s="348"/>
      <c r="BQ228" s="348"/>
      <c r="BR228" s="348"/>
      <c r="BS228" s="348"/>
      <c r="BT228" s="348"/>
      <c r="BU228" s="348"/>
      <c r="BV228" s="348"/>
      <c r="BW228" s="348"/>
      <c r="BX228" s="348"/>
      <c r="BY228" s="348"/>
      <c r="BZ228" s="348"/>
      <c r="CA228" s="348"/>
      <c r="CB228" s="348"/>
      <c r="CC228" s="348"/>
      <c r="CD228" s="348"/>
      <c r="CE228" s="348"/>
      <c r="CF228" s="348"/>
      <c r="CG228" s="348"/>
      <c r="CH228" s="348"/>
      <c r="CI228" s="348"/>
      <c r="CJ228" s="348"/>
      <c r="CK228" s="348"/>
      <c r="CL228" s="348"/>
      <c r="CM228" s="348"/>
      <c r="CN228" s="348"/>
      <c r="CO228" s="348"/>
      <c r="CP228" s="348"/>
      <c r="CQ228" s="348"/>
      <c r="CR228" s="348"/>
      <c r="CS228" s="348"/>
    </row>
    <row r="229" spans="1:97" ht="22.5" outlineLevel="1">
      <c r="A229" s="329">
        <f t="shared" si="28"/>
        <v>116</v>
      </c>
      <c r="B229" s="323" t="s">
        <v>3253</v>
      </c>
      <c r="C229" s="324" t="s">
        <v>3254</v>
      </c>
      <c r="D229" s="325" t="s">
        <v>549</v>
      </c>
      <c r="E229" s="326">
        <v>3</v>
      </c>
      <c r="F229" s="327">
        <v>0</v>
      </c>
      <c r="G229" s="328">
        <f t="shared" si="25"/>
        <v>0</v>
      </c>
      <c r="H229" s="328">
        <v>0.01</v>
      </c>
      <c r="I229" s="328">
        <f t="shared" si="26"/>
        <v>0.03</v>
      </c>
      <c r="J229" s="328">
        <v>0</v>
      </c>
      <c r="K229" s="328">
        <f t="shared" si="27"/>
        <v>0</v>
      </c>
      <c r="L229" s="348"/>
      <c r="M229" s="348"/>
      <c r="N229" s="348"/>
      <c r="O229" s="348"/>
      <c r="P229" s="348"/>
      <c r="Q229" s="348"/>
      <c r="R229" s="348"/>
      <c r="S229" s="348"/>
      <c r="T229" s="348"/>
      <c r="U229" s="348"/>
      <c r="V229" s="348"/>
      <c r="W229" s="348"/>
      <c r="X229" s="348"/>
      <c r="Y229" s="348"/>
      <c r="Z229" s="348"/>
      <c r="AA229" s="348"/>
      <c r="AB229" s="348"/>
      <c r="AC229" s="348"/>
      <c r="AD229" s="348"/>
      <c r="AE229" s="348"/>
      <c r="AF229" s="348"/>
      <c r="AG229" s="348"/>
      <c r="AH229" s="348"/>
      <c r="AI229" s="348"/>
      <c r="AJ229" s="348"/>
      <c r="AK229" s="348"/>
      <c r="AL229" s="348"/>
      <c r="AM229" s="348"/>
      <c r="AN229" s="348"/>
      <c r="AO229" s="348"/>
      <c r="AP229" s="348"/>
      <c r="AQ229" s="348"/>
      <c r="AR229" s="348"/>
      <c r="AS229" s="348"/>
      <c r="AT229" s="348"/>
      <c r="AU229" s="348"/>
      <c r="AV229" s="348"/>
      <c r="AW229" s="348"/>
      <c r="AX229" s="348"/>
      <c r="AY229" s="348"/>
      <c r="AZ229" s="348"/>
      <c r="BA229" s="348"/>
      <c r="BB229" s="348"/>
      <c r="BC229" s="348"/>
      <c r="BD229" s="348"/>
      <c r="BE229" s="348"/>
      <c r="BF229" s="348"/>
      <c r="BG229" s="348"/>
      <c r="BH229" s="348"/>
      <c r="BI229" s="348"/>
      <c r="BJ229" s="348"/>
      <c r="BK229" s="348"/>
      <c r="BL229" s="348"/>
      <c r="BM229" s="348"/>
      <c r="BN229" s="348"/>
      <c r="BO229" s="348"/>
      <c r="BP229" s="348"/>
      <c r="BQ229" s="348"/>
      <c r="BR229" s="348"/>
      <c r="BS229" s="348"/>
      <c r="BT229" s="348"/>
      <c r="BU229" s="348"/>
      <c r="BV229" s="348"/>
      <c r="BW229" s="348"/>
      <c r="BX229" s="348"/>
      <c r="BY229" s="348"/>
      <c r="BZ229" s="348"/>
      <c r="CA229" s="348"/>
      <c r="CB229" s="348"/>
      <c r="CC229" s="348"/>
      <c r="CD229" s="348"/>
      <c r="CE229" s="348"/>
      <c r="CF229" s="348"/>
      <c r="CG229" s="348"/>
      <c r="CH229" s="348"/>
      <c r="CI229" s="348"/>
      <c r="CJ229" s="348"/>
      <c r="CK229" s="348"/>
      <c r="CL229" s="348"/>
      <c r="CM229" s="348"/>
      <c r="CN229" s="348"/>
      <c r="CO229" s="348"/>
      <c r="CP229" s="348"/>
      <c r="CQ229" s="348"/>
      <c r="CR229" s="348"/>
      <c r="CS229" s="348"/>
    </row>
    <row r="230" spans="1:97" ht="15" outlineLevel="1">
      <c r="A230" s="329">
        <f t="shared" si="28"/>
        <v>117</v>
      </c>
      <c r="B230" s="323" t="s">
        <v>3255</v>
      </c>
      <c r="C230" s="324" t="s">
        <v>3256</v>
      </c>
      <c r="D230" s="325" t="s">
        <v>549</v>
      </c>
      <c r="E230" s="326">
        <v>1</v>
      </c>
      <c r="F230" s="327">
        <v>0</v>
      </c>
      <c r="G230" s="328">
        <f t="shared" si="25"/>
        <v>0</v>
      </c>
      <c r="H230" s="328">
        <v>0.00309</v>
      </c>
      <c r="I230" s="328">
        <f t="shared" si="26"/>
        <v>0</v>
      </c>
      <c r="J230" s="328">
        <v>0</v>
      </c>
      <c r="K230" s="328">
        <f t="shared" si="27"/>
        <v>0</v>
      </c>
      <c r="L230" s="348"/>
      <c r="M230" s="348"/>
      <c r="N230" s="348"/>
      <c r="O230" s="348"/>
      <c r="P230" s="348"/>
      <c r="Q230" s="348"/>
      <c r="R230" s="348"/>
      <c r="S230" s="348"/>
      <c r="T230" s="348"/>
      <c r="U230" s="348"/>
      <c r="V230" s="348"/>
      <c r="W230" s="348"/>
      <c r="X230" s="348"/>
      <c r="Y230" s="348"/>
      <c r="Z230" s="348"/>
      <c r="AA230" s="348"/>
      <c r="AB230" s="348"/>
      <c r="AC230" s="348"/>
      <c r="AD230" s="348"/>
      <c r="AE230" s="348"/>
      <c r="AF230" s="348"/>
      <c r="AG230" s="348"/>
      <c r="AH230" s="348"/>
      <c r="AI230" s="348"/>
      <c r="AJ230" s="348"/>
      <c r="AK230" s="348"/>
      <c r="AL230" s="348"/>
      <c r="AM230" s="348"/>
      <c r="AN230" s="348"/>
      <c r="AO230" s="348"/>
      <c r="AP230" s="348"/>
      <c r="AQ230" s="348"/>
      <c r="AR230" s="348"/>
      <c r="AS230" s="348"/>
      <c r="AT230" s="348"/>
      <c r="AU230" s="348"/>
      <c r="AV230" s="348"/>
      <c r="AW230" s="348"/>
      <c r="AX230" s="348"/>
      <c r="AY230" s="348"/>
      <c r="AZ230" s="348"/>
      <c r="BA230" s="348"/>
      <c r="BB230" s="348"/>
      <c r="BC230" s="348"/>
      <c r="BD230" s="348"/>
      <c r="BE230" s="348"/>
      <c r="BF230" s="348"/>
      <c r="BG230" s="348"/>
      <c r="BH230" s="348"/>
      <c r="BI230" s="348"/>
      <c r="BJ230" s="348"/>
      <c r="BK230" s="348"/>
      <c r="BL230" s="348"/>
      <c r="BM230" s="348"/>
      <c r="BN230" s="348"/>
      <c r="BO230" s="348"/>
      <c r="BP230" s="348"/>
      <c r="BQ230" s="348"/>
      <c r="BR230" s="348"/>
      <c r="BS230" s="348"/>
      <c r="BT230" s="348"/>
      <c r="BU230" s="348"/>
      <c r="BV230" s="348"/>
      <c r="BW230" s="348"/>
      <c r="BX230" s="348"/>
      <c r="BY230" s="348"/>
      <c r="BZ230" s="348"/>
      <c r="CA230" s="348"/>
      <c r="CB230" s="348"/>
      <c r="CC230" s="348"/>
      <c r="CD230" s="348"/>
      <c r="CE230" s="348"/>
      <c r="CF230" s="348"/>
      <c r="CG230" s="348"/>
      <c r="CH230" s="348"/>
      <c r="CI230" s="348"/>
      <c r="CJ230" s="348"/>
      <c r="CK230" s="348"/>
      <c r="CL230" s="348"/>
      <c r="CM230" s="348"/>
      <c r="CN230" s="348"/>
      <c r="CO230" s="348"/>
      <c r="CP230" s="348"/>
      <c r="CQ230" s="348"/>
      <c r="CR230" s="348"/>
      <c r="CS230" s="348"/>
    </row>
    <row r="231" spans="1:97" ht="22.5" outlineLevel="1">
      <c r="A231" s="329">
        <f t="shared" si="28"/>
        <v>118</v>
      </c>
      <c r="B231" s="323" t="s">
        <v>3257</v>
      </c>
      <c r="C231" s="324" t="s">
        <v>3258</v>
      </c>
      <c r="D231" s="325" t="s">
        <v>549</v>
      </c>
      <c r="E231" s="326">
        <v>1</v>
      </c>
      <c r="F231" s="327">
        <v>0</v>
      </c>
      <c r="G231" s="328">
        <f t="shared" si="25"/>
        <v>0</v>
      </c>
      <c r="H231" s="328">
        <v>0.014</v>
      </c>
      <c r="I231" s="328">
        <f t="shared" si="26"/>
        <v>0.01</v>
      </c>
      <c r="J231" s="328">
        <v>0</v>
      </c>
      <c r="K231" s="328">
        <f t="shared" si="27"/>
        <v>0</v>
      </c>
      <c r="L231" s="348"/>
      <c r="M231" s="348"/>
      <c r="N231" s="348"/>
      <c r="O231" s="348"/>
      <c r="P231" s="348"/>
      <c r="Q231" s="348"/>
      <c r="R231" s="348"/>
      <c r="S231" s="348"/>
      <c r="T231" s="348"/>
      <c r="U231" s="348"/>
      <c r="V231" s="348"/>
      <c r="W231" s="348"/>
      <c r="X231" s="348"/>
      <c r="Y231" s="348"/>
      <c r="Z231" s="348"/>
      <c r="AA231" s="348"/>
      <c r="AB231" s="348"/>
      <c r="AC231" s="348"/>
      <c r="AD231" s="348"/>
      <c r="AE231" s="348"/>
      <c r="AF231" s="348"/>
      <c r="AG231" s="348"/>
      <c r="AH231" s="348"/>
      <c r="AI231" s="348"/>
      <c r="AJ231" s="348"/>
      <c r="AK231" s="348"/>
      <c r="AL231" s="348"/>
      <c r="AM231" s="348"/>
      <c r="AN231" s="348"/>
      <c r="AO231" s="348"/>
      <c r="AP231" s="348"/>
      <c r="AQ231" s="348"/>
      <c r="AR231" s="348"/>
      <c r="AS231" s="348"/>
      <c r="AT231" s="348"/>
      <c r="AU231" s="348"/>
      <c r="AV231" s="348"/>
      <c r="AW231" s="348"/>
      <c r="AX231" s="348"/>
      <c r="AY231" s="348"/>
      <c r="AZ231" s="348"/>
      <c r="BA231" s="348"/>
      <c r="BB231" s="348"/>
      <c r="BC231" s="348"/>
      <c r="BD231" s="348"/>
      <c r="BE231" s="348"/>
      <c r="BF231" s="348"/>
      <c r="BG231" s="348"/>
      <c r="BH231" s="348"/>
      <c r="BI231" s="348"/>
      <c r="BJ231" s="348"/>
      <c r="BK231" s="348"/>
      <c r="BL231" s="348"/>
      <c r="BM231" s="348"/>
      <c r="BN231" s="348"/>
      <c r="BO231" s="348"/>
      <c r="BP231" s="348"/>
      <c r="BQ231" s="348"/>
      <c r="BR231" s="348"/>
      <c r="BS231" s="348"/>
      <c r="BT231" s="348"/>
      <c r="BU231" s="348"/>
      <c r="BV231" s="348"/>
      <c r="BW231" s="348"/>
      <c r="BX231" s="348"/>
      <c r="BY231" s="348"/>
      <c r="BZ231" s="348"/>
      <c r="CA231" s="348"/>
      <c r="CB231" s="348"/>
      <c r="CC231" s="348"/>
      <c r="CD231" s="348"/>
      <c r="CE231" s="348"/>
      <c r="CF231" s="348"/>
      <c r="CG231" s="348"/>
      <c r="CH231" s="348"/>
      <c r="CI231" s="348"/>
      <c r="CJ231" s="348"/>
      <c r="CK231" s="348"/>
      <c r="CL231" s="348"/>
      <c r="CM231" s="348"/>
      <c r="CN231" s="348"/>
      <c r="CO231" s="348"/>
      <c r="CP231" s="348"/>
      <c r="CQ231" s="348"/>
      <c r="CR231" s="348"/>
      <c r="CS231" s="348"/>
    </row>
    <row r="232" spans="1:97" ht="22.5" outlineLevel="1">
      <c r="A232" s="329">
        <f t="shared" si="28"/>
        <v>119</v>
      </c>
      <c r="B232" s="323" t="s">
        <v>3259</v>
      </c>
      <c r="C232" s="324" t="s">
        <v>3260</v>
      </c>
      <c r="D232" s="325" t="s">
        <v>64</v>
      </c>
      <c r="E232" s="326">
        <v>1</v>
      </c>
      <c r="F232" s="327">
        <v>0</v>
      </c>
      <c r="G232" s="328">
        <f t="shared" si="25"/>
        <v>0</v>
      </c>
      <c r="H232" s="328">
        <v>0.00024</v>
      </c>
      <c r="I232" s="328">
        <f t="shared" si="26"/>
        <v>0</v>
      </c>
      <c r="J232" s="328">
        <v>0</v>
      </c>
      <c r="K232" s="328">
        <f t="shared" si="27"/>
        <v>0</v>
      </c>
      <c r="L232" s="348"/>
      <c r="M232" s="348"/>
      <c r="N232" s="348"/>
      <c r="O232" s="348"/>
      <c r="P232" s="348"/>
      <c r="Q232" s="348"/>
      <c r="R232" s="348"/>
      <c r="S232" s="348"/>
      <c r="T232" s="348"/>
      <c r="U232" s="348"/>
      <c r="V232" s="348"/>
      <c r="W232" s="348"/>
      <c r="X232" s="348"/>
      <c r="Y232" s="348"/>
      <c r="Z232" s="348"/>
      <c r="AA232" s="348"/>
      <c r="AB232" s="348"/>
      <c r="AC232" s="348"/>
      <c r="AD232" s="348"/>
      <c r="AE232" s="348"/>
      <c r="AF232" s="348"/>
      <c r="AG232" s="348"/>
      <c r="AH232" s="348"/>
      <c r="AI232" s="348"/>
      <c r="AJ232" s="348"/>
      <c r="AK232" s="348"/>
      <c r="AL232" s="348"/>
      <c r="AM232" s="348"/>
      <c r="AN232" s="348"/>
      <c r="AO232" s="348"/>
      <c r="AP232" s="348"/>
      <c r="AQ232" s="348"/>
      <c r="AR232" s="348"/>
      <c r="AS232" s="348"/>
      <c r="AT232" s="348"/>
      <c r="AU232" s="348"/>
      <c r="AV232" s="348"/>
      <c r="AW232" s="348"/>
      <c r="AX232" s="348"/>
      <c r="AY232" s="348"/>
      <c r="AZ232" s="348"/>
      <c r="BA232" s="348"/>
      <c r="BB232" s="348"/>
      <c r="BC232" s="348"/>
      <c r="BD232" s="348"/>
      <c r="BE232" s="348"/>
      <c r="BF232" s="348"/>
      <c r="BG232" s="348"/>
      <c r="BH232" s="348"/>
      <c r="BI232" s="348"/>
      <c r="BJ232" s="348"/>
      <c r="BK232" s="348"/>
      <c r="BL232" s="348"/>
      <c r="BM232" s="348"/>
      <c r="BN232" s="348"/>
      <c r="BO232" s="348"/>
      <c r="BP232" s="348"/>
      <c r="BQ232" s="348"/>
      <c r="BR232" s="348"/>
      <c r="BS232" s="348"/>
      <c r="BT232" s="348"/>
      <c r="BU232" s="348"/>
      <c r="BV232" s="348"/>
      <c r="BW232" s="348"/>
      <c r="BX232" s="348"/>
      <c r="BY232" s="348"/>
      <c r="BZ232" s="348"/>
      <c r="CA232" s="348"/>
      <c r="CB232" s="348"/>
      <c r="CC232" s="348"/>
      <c r="CD232" s="348"/>
      <c r="CE232" s="348"/>
      <c r="CF232" s="348"/>
      <c r="CG232" s="348"/>
      <c r="CH232" s="348"/>
      <c r="CI232" s="348"/>
      <c r="CJ232" s="348"/>
      <c r="CK232" s="348"/>
      <c r="CL232" s="348"/>
      <c r="CM232" s="348"/>
      <c r="CN232" s="348"/>
      <c r="CO232" s="348"/>
      <c r="CP232" s="348"/>
      <c r="CQ232" s="348"/>
      <c r="CR232" s="348"/>
      <c r="CS232" s="348"/>
    </row>
    <row r="233" spans="1:97" ht="15" outlineLevel="1">
      <c r="A233" s="329">
        <f t="shared" si="28"/>
        <v>120</v>
      </c>
      <c r="B233" s="323" t="s">
        <v>3261</v>
      </c>
      <c r="C233" s="324" t="s">
        <v>3262</v>
      </c>
      <c r="D233" s="325" t="s">
        <v>64</v>
      </c>
      <c r="E233" s="326">
        <v>1</v>
      </c>
      <c r="F233" s="327">
        <v>0</v>
      </c>
      <c r="G233" s="328">
        <f t="shared" si="25"/>
        <v>0</v>
      </c>
      <c r="H233" s="328">
        <v>0</v>
      </c>
      <c r="I233" s="328">
        <f t="shared" si="26"/>
        <v>0</v>
      </c>
      <c r="J233" s="328">
        <v>0</v>
      </c>
      <c r="K233" s="328">
        <f t="shared" si="27"/>
        <v>0</v>
      </c>
      <c r="L233" s="348"/>
      <c r="M233" s="348"/>
      <c r="N233" s="348"/>
      <c r="O233" s="348"/>
      <c r="P233" s="348"/>
      <c r="Q233" s="348"/>
      <c r="R233" s="348"/>
      <c r="S233" s="348"/>
      <c r="T233" s="348"/>
      <c r="U233" s="348"/>
      <c r="V233" s="348"/>
      <c r="W233" s="348"/>
      <c r="X233" s="348"/>
      <c r="Y233" s="348"/>
      <c r="Z233" s="348"/>
      <c r="AA233" s="348"/>
      <c r="AB233" s="348"/>
      <c r="AC233" s="348"/>
      <c r="AD233" s="348"/>
      <c r="AE233" s="348"/>
      <c r="AF233" s="348"/>
      <c r="AG233" s="348"/>
      <c r="AH233" s="348"/>
      <c r="AI233" s="348"/>
      <c r="AJ233" s="348"/>
      <c r="AK233" s="348"/>
      <c r="AL233" s="348"/>
      <c r="AM233" s="348"/>
      <c r="AN233" s="348"/>
      <c r="AO233" s="348"/>
      <c r="AP233" s="348"/>
      <c r="AQ233" s="348"/>
      <c r="AR233" s="348"/>
      <c r="AS233" s="348"/>
      <c r="AT233" s="348"/>
      <c r="AU233" s="348"/>
      <c r="AV233" s="348"/>
      <c r="AW233" s="348"/>
      <c r="AX233" s="348"/>
      <c r="AY233" s="348"/>
      <c r="AZ233" s="348"/>
      <c r="BA233" s="348"/>
      <c r="BB233" s="348"/>
      <c r="BC233" s="348"/>
      <c r="BD233" s="348"/>
      <c r="BE233" s="348"/>
      <c r="BF233" s="348"/>
      <c r="BG233" s="348"/>
      <c r="BH233" s="348"/>
      <c r="BI233" s="348"/>
      <c r="BJ233" s="348"/>
      <c r="BK233" s="348"/>
      <c r="BL233" s="348"/>
      <c r="BM233" s="348"/>
      <c r="BN233" s="348"/>
      <c r="BO233" s="348"/>
      <c r="BP233" s="348"/>
      <c r="BQ233" s="348"/>
      <c r="BR233" s="348"/>
      <c r="BS233" s="348"/>
      <c r="BT233" s="348"/>
      <c r="BU233" s="348"/>
      <c r="BV233" s="348"/>
      <c r="BW233" s="348"/>
      <c r="BX233" s="348"/>
      <c r="BY233" s="348"/>
      <c r="BZ233" s="348"/>
      <c r="CA233" s="348"/>
      <c r="CB233" s="348"/>
      <c r="CC233" s="348"/>
      <c r="CD233" s="348"/>
      <c r="CE233" s="348"/>
      <c r="CF233" s="348"/>
      <c r="CG233" s="348"/>
      <c r="CH233" s="348"/>
      <c r="CI233" s="348"/>
      <c r="CJ233" s="348"/>
      <c r="CK233" s="348"/>
      <c r="CL233" s="348"/>
      <c r="CM233" s="348"/>
      <c r="CN233" s="348"/>
      <c r="CO233" s="348"/>
      <c r="CP233" s="348"/>
      <c r="CQ233" s="348"/>
      <c r="CR233" s="348"/>
      <c r="CS233" s="348"/>
    </row>
    <row r="234" spans="1:97" ht="15" outlineLevel="1">
      <c r="A234" s="309">
        <f t="shared" si="28"/>
        <v>121</v>
      </c>
      <c r="B234" s="310" t="s">
        <v>3263</v>
      </c>
      <c r="C234" s="311" t="s">
        <v>3264</v>
      </c>
      <c r="D234" s="312" t="s">
        <v>64</v>
      </c>
      <c r="E234" s="313">
        <v>42</v>
      </c>
      <c r="F234" s="314">
        <v>0</v>
      </c>
      <c r="G234" s="315">
        <f t="shared" si="25"/>
        <v>0</v>
      </c>
      <c r="H234" s="315">
        <v>0.00024</v>
      </c>
      <c r="I234" s="315">
        <f t="shared" si="26"/>
        <v>0.01</v>
      </c>
      <c r="J234" s="315">
        <v>0</v>
      </c>
      <c r="K234" s="315">
        <f t="shared" si="27"/>
        <v>0</v>
      </c>
      <c r="L234" s="348"/>
      <c r="M234" s="348"/>
      <c r="N234" s="348"/>
      <c r="O234" s="348"/>
      <c r="P234" s="348"/>
      <c r="Q234" s="348"/>
      <c r="R234" s="348"/>
      <c r="S234" s="348"/>
      <c r="T234" s="348"/>
      <c r="U234" s="348"/>
      <c r="V234" s="348"/>
      <c r="W234" s="348"/>
      <c r="X234" s="348"/>
      <c r="Y234" s="348"/>
      <c r="Z234" s="348"/>
      <c r="AA234" s="348"/>
      <c r="AB234" s="348"/>
      <c r="AC234" s="348"/>
      <c r="AD234" s="348"/>
      <c r="AE234" s="348"/>
      <c r="AF234" s="348"/>
      <c r="AG234" s="348"/>
      <c r="AH234" s="348"/>
      <c r="AI234" s="348"/>
      <c r="AJ234" s="348"/>
      <c r="AK234" s="348"/>
      <c r="AL234" s="348"/>
      <c r="AM234" s="348"/>
      <c r="AN234" s="348"/>
      <c r="AO234" s="348"/>
      <c r="AP234" s="348"/>
      <c r="AQ234" s="348"/>
      <c r="AR234" s="348"/>
      <c r="AS234" s="348"/>
      <c r="AT234" s="348"/>
      <c r="AU234" s="348"/>
      <c r="AV234" s="348"/>
      <c r="AW234" s="348"/>
      <c r="AX234" s="348"/>
      <c r="AY234" s="348"/>
      <c r="AZ234" s="348"/>
      <c r="BA234" s="348"/>
      <c r="BB234" s="348"/>
      <c r="BC234" s="348"/>
      <c r="BD234" s="348"/>
      <c r="BE234" s="348"/>
      <c r="BF234" s="348"/>
      <c r="BG234" s="348"/>
      <c r="BH234" s="348"/>
      <c r="BI234" s="348"/>
      <c r="BJ234" s="348"/>
      <c r="BK234" s="348"/>
      <c r="BL234" s="348"/>
      <c r="BM234" s="348"/>
      <c r="BN234" s="348"/>
      <c r="BO234" s="348"/>
      <c r="BP234" s="348"/>
      <c r="BQ234" s="348"/>
      <c r="BR234" s="348"/>
      <c r="BS234" s="348"/>
      <c r="BT234" s="348"/>
      <c r="BU234" s="348"/>
      <c r="BV234" s="348"/>
      <c r="BW234" s="348"/>
      <c r="BX234" s="348"/>
      <c r="BY234" s="348"/>
      <c r="BZ234" s="348"/>
      <c r="CA234" s="348"/>
      <c r="CB234" s="348"/>
      <c r="CC234" s="348"/>
      <c r="CD234" s="348"/>
      <c r="CE234" s="348"/>
      <c r="CF234" s="348"/>
      <c r="CG234" s="348"/>
      <c r="CH234" s="348"/>
      <c r="CI234" s="348"/>
      <c r="CJ234" s="348"/>
      <c r="CK234" s="348"/>
      <c r="CL234" s="348"/>
      <c r="CM234" s="348"/>
      <c r="CN234" s="348"/>
      <c r="CO234" s="348"/>
      <c r="CP234" s="348"/>
      <c r="CQ234" s="348"/>
      <c r="CR234" s="348"/>
      <c r="CS234" s="348"/>
    </row>
    <row r="235" spans="1:97" ht="15" outlineLevel="1">
      <c r="A235" s="316"/>
      <c r="B235" s="317"/>
      <c r="C235" s="319" t="s">
        <v>3265</v>
      </c>
      <c r="D235" s="320"/>
      <c r="E235" s="321">
        <v>42</v>
      </c>
      <c r="F235" s="318"/>
      <c r="G235" s="318"/>
      <c r="H235" s="318"/>
      <c r="I235" s="318"/>
      <c r="J235" s="318"/>
      <c r="K235" s="318"/>
      <c r="L235" s="348"/>
      <c r="M235" s="348"/>
      <c r="N235" s="348"/>
      <c r="O235" s="348"/>
      <c r="P235" s="348"/>
      <c r="Q235" s="348"/>
      <c r="R235" s="348"/>
      <c r="S235" s="348"/>
      <c r="T235" s="348"/>
      <c r="U235" s="348"/>
      <c r="V235" s="348"/>
      <c r="W235" s="348"/>
      <c r="X235" s="348"/>
      <c r="Y235" s="348"/>
      <c r="Z235" s="348"/>
      <c r="AA235" s="348"/>
      <c r="AB235" s="348"/>
      <c r="AC235" s="348"/>
      <c r="AD235" s="348"/>
      <c r="AE235" s="348"/>
      <c r="AF235" s="348"/>
      <c r="AG235" s="348"/>
      <c r="AH235" s="348"/>
      <c r="AI235" s="348"/>
      <c r="AJ235" s="348"/>
      <c r="AK235" s="348"/>
      <c r="AL235" s="348"/>
      <c r="AM235" s="348"/>
      <c r="AN235" s="348"/>
      <c r="AO235" s="348"/>
      <c r="AP235" s="348"/>
      <c r="AQ235" s="348"/>
      <c r="AR235" s="348"/>
      <c r="AS235" s="348"/>
      <c r="AT235" s="348"/>
      <c r="AU235" s="348"/>
      <c r="AV235" s="348"/>
      <c r="AW235" s="348"/>
      <c r="AX235" s="348"/>
      <c r="AY235" s="348"/>
      <c r="AZ235" s="348"/>
      <c r="BA235" s="348"/>
      <c r="BB235" s="348"/>
      <c r="BC235" s="348"/>
      <c r="BD235" s="348"/>
      <c r="BE235" s="348"/>
      <c r="BF235" s="348"/>
      <c r="BG235" s="348"/>
      <c r="BH235" s="348"/>
      <c r="BI235" s="348"/>
      <c r="BJ235" s="348"/>
      <c r="BK235" s="348"/>
      <c r="BL235" s="348"/>
      <c r="BM235" s="348"/>
      <c r="BN235" s="348"/>
      <c r="BO235" s="348"/>
      <c r="BP235" s="348"/>
      <c r="BQ235" s="348"/>
      <c r="BR235" s="348"/>
      <c r="BS235" s="348"/>
      <c r="BT235" s="348"/>
      <c r="BU235" s="348"/>
      <c r="BV235" s="348"/>
      <c r="BW235" s="348"/>
      <c r="BX235" s="348"/>
      <c r="BY235" s="348"/>
      <c r="BZ235" s="348"/>
      <c r="CA235" s="348"/>
      <c r="CB235" s="348"/>
      <c r="CC235" s="348"/>
      <c r="CD235" s="348"/>
      <c r="CE235" s="348"/>
      <c r="CF235" s="348"/>
      <c r="CG235" s="348"/>
      <c r="CH235" s="348"/>
      <c r="CI235" s="348"/>
      <c r="CJ235" s="348"/>
      <c r="CK235" s="348"/>
      <c r="CL235" s="348"/>
      <c r="CM235" s="348"/>
      <c r="CN235" s="348"/>
      <c r="CO235" s="348"/>
      <c r="CP235" s="348"/>
      <c r="CQ235" s="348"/>
      <c r="CR235" s="348"/>
      <c r="CS235" s="348"/>
    </row>
    <row r="236" spans="1:97" ht="15" outlineLevel="1">
      <c r="A236" s="329">
        <v>122</v>
      </c>
      <c r="B236" s="323" t="s">
        <v>3266</v>
      </c>
      <c r="C236" s="324" t="s">
        <v>3267</v>
      </c>
      <c r="D236" s="325" t="s">
        <v>549</v>
      </c>
      <c r="E236" s="326">
        <v>1</v>
      </c>
      <c r="F236" s="327">
        <v>0</v>
      </c>
      <c r="G236" s="328">
        <f aca="true" t="shared" si="29" ref="G236:G241">ROUND(E236*F236,2)</f>
        <v>0</v>
      </c>
      <c r="H236" s="328">
        <v>0.00018</v>
      </c>
      <c r="I236" s="328">
        <f aca="true" t="shared" si="30" ref="I236:I241">ROUND(E236*H236,2)</f>
        <v>0</v>
      </c>
      <c r="J236" s="328">
        <v>0</v>
      </c>
      <c r="K236" s="328">
        <f aca="true" t="shared" si="31" ref="K236:K241">ROUND(E236*J236,2)</f>
        <v>0</v>
      </c>
      <c r="L236" s="348"/>
      <c r="M236" s="348"/>
      <c r="N236" s="348"/>
      <c r="O236" s="348"/>
      <c r="P236" s="348"/>
      <c r="Q236" s="348"/>
      <c r="R236" s="348"/>
      <c r="S236" s="348"/>
      <c r="T236" s="348"/>
      <c r="U236" s="348"/>
      <c r="V236" s="348"/>
      <c r="W236" s="348"/>
      <c r="X236" s="348"/>
      <c r="Y236" s="348"/>
      <c r="Z236" s="348"/>
      <c r="AA236" s="348"/>
      <c r="AB236" s="348"/>
      <c r="AC236" s="348"/>
      <c r="AD236" s="348"/>
      <c r="AE236" s="348"/>
      <c r="AF236" s="348"/>
      <c r="AG236" s="348"/>
      <c r="AH236" s="348"/>
      <c r="AI236" s="348"/>
      <c r="AJ236" s="348"/>
      <c r="AK236" s="348"/>
      <c r="AL236" s="348"/>
      <c r="AM236" s="348"/>
      <c r="AN236" s="348"/>
      <c r="AO236" s="348"/>
      <c r="AP236" s="348"/>
      <c r="AQ236" s="348"/>
      <c r="AR236" s="348"/>
      <c r="AS236" s="348"/>
      <c r="AT236" s="348"/>
      <c r="AU236" s="348"/>
      <c r="AV236" s="348"/>
      <c r="AW236" s="348"/>
      <c r="AX236" s="348"/>
      <c r="AY236" s="348"/>
      <c r="AZ236" s="348"/>
      <c r="BA236" s="348"/>
      <c r="BB236" s="348"/>
      <c r="BC236" s="348"/>
      <c r="BD236" s="348"/>
      <c r="BE236" s="348"/>
      <c r="BF236" s="348"/>
      <c r="BG236" s="348"/>
      <c r="BH236" s="348"/>
      <c r="BI236" s="348"/>
      <c r="BJ236" s="348"/>
      <c r="BK236" s="348"/>
      <c r="BL236" s="348"/>
      <c r="BM236" s="348"/>
      <c r="BN236" s="348"/>
      <c r="BO236" s="348"/>
      <c r="BP236" s="348"/>
      <c r="BQ236" s="348"/>
      <c r="BR236" s="348"/>
      <c r="BS236" s="348"/>
      <c r="BT236" s="348"/>
      <c r="BU236" s="348"/>
      <c r="BV236" s="348"/>
      <c r="BW236" s="348"/>
      <c r="BX236" s="348"/>
      <c r="BY236" s="348"/>
      <c r="BZ236" s="348"/>
      <c r="CA236" s="348"/>
      <c r="CB236" s="348"/>
      <c r="CC236" s="348"/>
      <c r="CD236" s="348"/>
      <c r="CE236" s="348"/>
      <c r="CF236" s="348"/>
      <c r="CG236" s="348"/>
      <c r="CH236" s="348"/>
      <c r="CI236" s="348"/>
      <c r="CJ236" s="348"/>
      <c r="CK236" s="348"/>
      <c r="CL236" s="348"/>
      <c r="CM236" s="348"/>
      <c r="CN236" s="348"/>
      <c r="CO236" s="348"/>
      <c r="CP236" s="348"/>
      <c r="CQ236" s="348"/>
      <c r="CR236" s="348"/>
      <c r="CS236" s="348"/>
    </row>
    <row r="237" spans="1:97" ht="22.5" outlineLevel="1">
      <c r="A237" s="329">
        <f aca="true" t="shared" si="32" ref="A237:A241">A236+1</f>
        <v>123</v>
      </c>
      <c r="B237" s="323" t="s">
        <v>3268</v>
      </c>
      <c r="C237" s="324" t="s">
        <v>3269</v>
      </c>
      <c r="D237" s="325" t="s">
        <v>549</v>
      </c>
      <c r="E237" s="326">
        <v>1</v>
      </c>
      <c r="F237" s="327">
        <v>0</v>
      </c>
      <c r="G237" s="328">
        <f t="shared" si="29"/>
        <v>0</v>
      </c>
      <c r="H237" s="328">
        <v>0.0011</v>
      </c>
      <c r="I237" s="328">
        <f t="shared" si="30"/>
        <v>0</v>
      </c>
      <c r="J237" s="328">
        <v>0</v>
      </c>
      <c r="K237" s="328">
        <f t="shared" si="31"/>
        <v>0</v>
      </c>
      <c r="L237" s="348"/>
      <c r="M237" s="348"/>
      <c r="N237" s="348"/>
      <c r="O237" s="348"/>
      <c r="P237" s="348"/>
      <c r="Q237" s="348"/>
      <c r="R237" s="348"/>
      <c r="S237" s="348"/>
      <c r="T237" s="348"/>
      <c r="U237" s="348"/>
      <c r="V237" s="348"/>
      <c r="W237" s="348"/>
      <c r="X237" s="348"/>
      <c r="Y237" s="348"/>
      <c r="Z237" s="348"/>
      <c r="AA237" s="348"/>
      <c r="AB237" s="348"/>
      <c r="AC237" s="348"/>
      <c r="AD237" s="348"/>
      <c r="AE237" s="348"/>
      <c r="AF237" s="348"/>
      <c r="AG237" s="348"/>
      <c r="AH237" s="348"/>
      <c r="AI237" s="348"/>
      <c r="AJ237" s="348"/>
      <c r="AK237" s="348"/>
      <c r="AL237" s="348"/>
      <c r="AM237" s="348"/>
      <c r="AN237" s="348"/>
      <c r="AO237" s="348"/>
      <c r="AP237" s="348"/>
      <c r="AQ237" s="348"/>
      <c r="AR237" s="348"/>
      <c r="AS237" s="348"/>
      <c r="AT237" s="348"/>
      <c r="AU237" s="348"/>
      <c r="AV237" s="348"/>
      <c r="AW237" s="348"/>
      <c r="AX237" s="348"/>
      <c r="AY237" s="348"/>
      <c r="AZ237" s="348"/>
      <c r="BA237" s="348"/>
      <c r="BB237" s="348"/>
      <c r="BC237" s="348"/>
      <c r="BD237" s="348"/>
      <c r="BE237" s="348"/>
      <c r="BF237" s="348"/>
      <c r="BG237" s="348"/>
      <c r="BH237" s="348"/>
      <c r="BI237" s="348"/>
      <c r="BJ237" s="348"/>
      <c r="BK237" s="348"/>
      <c r="BL237" s="348"/>
      <c r="BM237" s="348"/>
      <c r="BN237" s="348"/>
      <c r="BO237" s="348"/>
      <c r="BP237" s="348"/>
      <c r="BQ237" s="348"/>
      <c r="BR237" s="348"/>
      <c r="BS237" s="348"/>
      <c r="BT237" s="348"/>
      <c r="BU237" s="348"/>
      <c r="BV237" s="348"/>
      <c r="BW237" s="348"/>
      <c r="BX237" s="348"/>
      <c r="BY237" s="348"/>
      <c r="BZ237" s="348"/>
      <c r="CA237" s="348"/>
      <c r="CB237" s="348"/>
      <c r="CC237" s="348"/>
      <c r="CD237" s="348"/>
      <c r="CE237" s="348"/>
      <c r="CF237" s="348"/>
      <c r="CG237" s="348"/>
      <c r="CH237" s="348"/>
      <c r="CI237" s="348"/>
      <c r="CJ237" s="348"/>
      <c r="CK237" s="348"/>
      <c r="CL237" s="348"/>
      <c r="CM237" s="348"/>
      <c r="CN237" s="348"/>
      <c r="CO237" s="348"/>
      <c r="CP237" s="348"/>
      <c r="CQ237" s="348"/>
      <c r="CR237" s="348"/>
      <c r="CS237" s="348"/>
    </row>
    <row r="238" spans="1:97" ht="15" outlineLevel="1">
      <c r="A238" s="329">
        <f t="shared" si="32"/>
        <v>124</v>
      </c>
      <c r="B238" s="323" t="s">
        <v>3270</v>
      </c>
      <c r="C238" s="324" t="s">
        <v>3271</v>
      </c>
      <c r="D238" s="325" t="s">
        <v>549</v>
      </c>
      <c r="E238" s="326">
        <v>21</v>
      </c>
      <c r="F238" s="327">
        <v>0</v>
      </c>
      <c r="G238" s="328">
        <f t="shared" si="29"/>
        <v>0</v>
      </c>
      <c r="H238" s="328">
        <v>4E-05</v>
      </c>
      <c r="I238" s="328">
        <f t="shared" si="30"/>
        <v>0</v>
      </c>
      <c r="J238" s="328">
        <v>0</v>
      </c>
      <c r="K238" s="328">
        <f t="shared" si="31"/>
        <v>0</v>
      </c>
      <c r="L238" s="348"/>
      <c r="M238" s="348"/>
      <c r="N238" s="348"/>
      <c r="O238" s="348"/>
      <c r="P238" s="348"/>
      <c r="Q238" s="348"/>
      <c r="R238" s="348"/>
      <c r="S238" s="348"/>
      <c r="T238" s="348"/>
      <c r="U238" s="348"/>
      <c r="V238" s="348"/>
      <c r="W238" s="348"/>
      <c r="X238" s="348"/>
      <c r="Y238" s="348"/>
      <c r="Z238" s="348"/>
      <c r="AA238" s="348"/>
      <c r="AB238" s="348"/>
      <c r="AC238" s="348"/>
      <c r="AD238" s="348"/>
      <c r="AE238" s="348"/>
      <c r="AF238" s="348"/>
      <c r="AG238" s="348"/>
      <c r="AH238" s="348"/>
      <c r="AI238" s="348"/>
      <c r="AJ238" s="348"/>
      <c r="AK238" s="348"/>
      <c r="AL238" s="348"/>
      <c r="AM238" s="348"/>
      <c r="AN238" s="348"/>
      <c r="AO238" s="348"/>
      <c r="AP238" s="348"/>
      <c r="AQ238" s="348"/>
      <c r="AR238" s="348"/>
      <c r="AS238" s="348"/>
      <c r="AT238" s="348"/>
      <c r="AU238" s="348"/>
      <c r="AV238" s="348"/>
      <c r="AW238" s="348"/>
      <c r="AX238" s="348"/>
      <c r="AY238" s="348"/>
      <c r="AZ238" s="348"/>
      <c r="BA238" s="348"/>
      <c r="BB238" s="348"/>
      <c r="BC238" s="348"/>
      <c r="BD238" s="348"/>
      <c r="BE238" s="348"/>
      <c r="BF238" s="348"/>
      <c r="BG238" s="348"/>
      <c r="BH238" s="348"/>
      <c r="BI238" s="348"/>
      <c r="BJ238" s="348"/>
      <c r="BK238" s="348"/>
      <c r="BL238" s="348"/>
      <c r="BM238" s="348"/>
      <c r="BN238" s="348"/>
      <c r="BO238" s="348"/>
      <c r="BP238" s="348"/>
      <c r="BQ238" s="348"/>
      <c r="BR238" s="348"/>
      <c r="BS238" s="348"/>
      <c r="BT238" s="348"/>
      <c r="BU238" s="348"/>
      <c r="BV238" s="348"/>
      <c r="BW238" s="348"/>
      <c r="BX238" s="348"/>
      <c r="BY238" s="348"/>
      <c r="BZ238" s="348"/>
      <c r="CA238" s="348"/>
      <c r="CB238" s="348"/>
      <c r="CC238" s="348"/>
      <c r="CD238" s="348"/>
      <c r="CE238" s="348"/>
      <c r="CF238" s="348"/>
      <c r="CG238" s="348"/>
      <c r="CH238" s="348"/>
      <c r="CI238" s="348"/>
      <c r="CJ238" s="348"/>
      <c r="CK238" s="348"/>
      <c r="CL238" s="348"/>
      <c r="CM238" s="348"/>
      <c r="CN238" s="348"/>
      <c r="CO238" s="348"/>
      <c r="CP238" s="348"/>
      <c r="CQ238" s="348"/>
      <c r="CR238" s="348"/>
      <c r="CS238" s="348"/>
    </row>
    <row r="239" spans="1:97" ht="15" outlineLevel="1">
      <c r="A239" s="329">
        <f t="shared" si="32"/>
        <v>125</v>
      </c>
      <c r="B239" s="323" t="s">
        <v>3272</v>
      </c>
      <c r="C239" s="324" t="s">
        <v>3273</v>
      </c>
      <c r="D239" s="325" t="s">
        <v>549</v>
      </c>
      <c r="E239" s="326">
        <v>21</v>
      </c>
      <c r="F239" s="327">
        <v>0</v>
      </c>
      <c r="G239" s="328">
        <f t="shared" si="29"/>
        <v>0</v>
      </c>
      <c r="H239" s="328">
        <v>0.00044</v>
      </c>
      <c r="I239" s="328">
        <f t="shared" si="30"/>
        <v>0.01</v>
      </c>
      <c r="J239" s="328">
        <v>0</v>
      </c>
      <c r="K239" s="328">
        <f t="shared" si="31"/>
        <v>0</v>
      </c>
      <c r="L239" s="348"/>
      <c r="M239" s="348"/>
      <c r="N239" s="348"/>
      <c r="O239" s="348"/>
      <c r="P239" s="348"/>
      <c r="Q239" s="348"/>
      <c r="R239" s="348"/>
      <c r="S239" s="348"/>
      <c r="T239" s="348"/>
      <c r="U239" s="348"/>
      <c r="V239" s="348"/>
      <c r="W239" s="348"/>
      <c r="X239" s="348"/>
      <c r="Y239" s="348"/>
      <c r="Z239" s="348"/>
      <c r="AA239" s="348"/>
      <c r="AB239" s="348"/>
      <c r="AC239" s="348"/>
      <c r="AD239" s="348"/>
      <c r="AE239" s="348"/>
      <c r="AF239" s="348"/>
      <c r="AG239" s="348"/>
      <c r="AH239" s="348"/>
      <c r="AI239" s="348"/>
      <c r="AJ239" s="348"/>
      <c r="AK239" s="348"/>
      <c r="AL239" s="348"/>
      <c r="AM239" s="348"/>
      <c r="AN239" s="348"/>
      <c r="AO239" s="348"/>
      <c r="AP239" s="348"/>
      <c r="AQ239" s="348"/>
      <c r="AR239" s="348"/>
      <c r="AS239" s="348"/>
      <c r="AT239" s="348"/>
      <c r="AU239" s="348"/>
      <c r="AV239" s="348"/>
      <c r="AW239" s="348"/>
      <c r="AX239" s="348"/>
      <c r="AY239" s="348"/>
      <c r="AZ239" s="348"/>
      <c r="BA239" s="348"/>
      <c r="BB239" s="348"/>
      <c r="BC239" s="348"/>
      <c r="BD239" s="348"/>
      <c r="BE239" s="348"/>
      <c r="BF239" s="348"/>
      <c r="BG239" s="348"/>
      <c r="BH239" s="348"/>
      <c r="BI239" s="348"/>
      <c r="BJ239" s="348"/>
      <c r="BK239" s="348"/>
      <c r="BL239" s="348"/>
      <c r="BM239" s="348"/>
      <c r="BN239" s="348"/>
      <c r="BO239" s="348"/>
      <c r="BP239" s="348"/>
      <c r="BQ239" s="348"/>
      <c r="BR239" s="348"/>
      <c r="BS239" s="348"/>
      <c r="BT239" s="348"/>
      <c r="BU239" s="348"/>
      <c r="BV239" s="348"/>
      <c r="BW239" s="348"/>
      <c r="BX239" s="348"/>
      <c r="BY239" s="348"/>
      <c r="BZ239" s="348"/>
      <c r="CA239" s="348"/>
      <c r="CB239" s="348"/>
      <c r="CC239" s="348"/>
      <c r="CD239" s="348"/>
      <c r="CE239" s="348"/>
      <c r="CF239" s="348"/>
      <c r="CG239" s="348"/>
      <c r="CH239" s="348"/>
      <c r="CI239" s="348"/>
      <c r="CJ239" s="348"/>
      <c r="CK239" s="348"/>
      <c r="CL239" s="348"/>
      <c r="CM239" s="348"/>
      <c r="CN239" s="348"/>
      <c r="CO239" s="348"/>
      <c r="CP239" s="348"/>
      <c r="CQ239" s="348"/>
      <c r="CR239" s="348"/>
      <c r="CS239" s="348"/>
    </row>
    <row r="240" spans="1:97" ht="33.75" outlineLevel="1">
      <c r="A240" s="329">
        <f t="shared" si="32"/>
        <v>126</v>
      </c>
      <c r="B240" s="323" t="s">
        <v>3274</v>
      </c>
      <c r="C240" s="324" t="s">
        <v>3275</v>
      </c>
      <c r="D240" s="325" t="s">
        <v>549</v>
      </c>
      <c r="E240" s="326">
        <v>1</v>
      </c>
      <c r="F240" s="327">
        <v>0</v>
      </c>
      <c r="G240" s="328">
        <f t="shared" si="29"/>
        <v>0</v>
      </c>
      <c r="H240" s="328">
        <v>0.0023</v>
      </c>
      <c r="I240" s="328">
        <f t="shared" si="30"/>
        <v>0</v>
      </c>
      <c r="J240" s="328">
        <v>0</v>
      </c>
      <c r="K240" s="328">
        <f t="shared" si="31"/>
        <v>0</v>
      </c>
      <c r="L240" s="348"/>
      <c r="M240" s="348"/>
      <c r="N240" s="348"/>
      <c r="O240" s="348"/>
      <c r="P240" s="348"/>
      <c r="Q240" s="348"/>
      <c r="R240" s="348"/>
      <c r="S240" s="348"/>
      <c r="T240" s="348"/>
      <c r="U240" s="348"/>
      <c r="V240" s="348"/>
      <c r="W240" s="348"/>
      <c r="X240" s="348"/>
      <c r="Y240" s="348"/>
      <c r="Z240" s="348"/>
      <c r="AA240" s="348"/>
      <c r="AB240" s="348"/>
      <c r="AC240" s="348"/>
      <c r="AD240" s="348"/>
      <c r="AE240" s="348"/>
      <c r="AF240" s="348"/>
      <c r="AG240" s="348"/>
      <c r="AH240" s="348"/>
      <c r="AI240" s="348"/>
      <c r="AJ240" s="348"/>
      <c r="AK240" s="348"/>
      <c r="AL240" s="348"/>
      <c r="AM240" s="348"/>
      <c r="AN240" s="348"/>
      <c r="AO240" s="348"/>
      <c r="AP240" s="348"/>
      <c r="AQ240" s="348"/>
      <c r="AR240" s="348"/>
      <c r="AS240" s="348"/>
      <c r="AT240" s="348"/>
      <c r="AU240" s="348"/>
      <c r="AV240" s="348"/>
      <c r="AW240" s="348"/>
      <c r="AX240" s="348"/>
      <c r="AY240" s="348"/>
      <c r="AZ240" s="348"/>
      <c r="BA240" s="348"/>
      <c r="BB240" s="348"/>
      <c r="BC240" s="348"/>
      <c r="BD240" s="348"/>
      <c r="BE240" s="348"/>
      <c r="BF240" s="348"/>
      <c r="BG240" s="348"/>
      <c r="BH240" s="348"/>
      <c r="BI240" s="348"/>
      <c r="BJ240" s="348"/>
      <c r="BK240" s="348"/>
      <c r="BL240" s="348"/>
      <c r="BM240" s="348"/>
      <c r="BN240" s="348"/>
      <c r="BO240" s="348"/>
      <c r="BP240" s="348"/>
      <c r="BQ240" s="348"/>
      <c r="BR240" s="348"/>
      <c r="BS240" s="348"/>
      <c r="BT240" s="348"/>
      <c r="BU240" s="348"/>
      <c r="BV240" s="348"/>
      <c r="BW240" s="348"/>
      <c r="BX240" s="348"/>
      <c r="BY240" s="348"/>
      <c r="BZ240" s="348"/>
      <c r="CA240" s="348"/>
      <c r="CB240" s="348"/>
      <c r="CC240" s="348"/>
      <c r="CD240" s="348"/>
      <c r="CE240" s="348"/>
      <c r="CF240" s="348"/>
      <c r="CG240" s="348"/>
      <c r="CH240" s="348"/>
      <c r="CI240" s="348"/>
      <c r="CJ240" s="348"/>
      <c r="CK240" s="348"/>
      <c r="CL240" s="348"/>
      <c r="CM240" s="348"/>
      <c r="CN240" s="348"/>
      <c r="CO240" s="348"/>
      <c r="CP240" s="348"/>
      <c r="CQ240" s="348"/>
      <c r="CR240" s="348"/>
      <c r="CS240" s="348"/>
    </row>
    <row r="241" spans="1:97" ht="15" outlineLevel="1">
      <c r="A241" s="309">
        <f t="shared" si="32"/>
        <v>127</v>
      </c>
      <c r="B241" s="310" t="s">
        <v>3276</v>
      </c>
      <c r="C241" s="311" t="s">
        <v>3277</v>
      </c>
      <c r="D241" s="312" t="s">
        <v>64</v>
      </c>
      <c r="E241" s="313">
        <v>6</v>
      </c>
      <c r="F241" s="314">
        <v>0</v>
      </c>
      <c r="G241" s="315">
        <f t="shared" si="29"/>
        <v>0</v>
      </c>
      <c r="H241" s="315">
        <v>8E-05</v>
      </c>
      <c r="I241" s="315">
        <f t="shared" si="30"/>
        <v>0</v>
      </c>
      <c r="J241" s="315">
        <v>0</v>
      </c>
      <c r="K241" s="315">
        <f t="shared" si="31"/>
        <v>0</v>
      </c>
      <c r="L241" s="348"/>
      <c r="M241" s="348"/>
      <c r="N241" s="348"/>
      <c r="O241" s="348"/>
      <c r="P241" s="348"/>
      <c r="Q241" s="348"/>
      <c r="R241" s="348"/>
      <c r="S241" s="348"/>
      <c r="T241" s="348"/>
      <c r="U241" s="348"/>
      <c r="V241" s="348"/>
      <c r="W241" s="348"/>
      <c r="X241" s="348"/>
      <c r="Y241" s="348"/>
      <c r="Z241" s="348"/>
      <c r="AA241" s="348"/>
      <c r="AB241" s="348"/>
      <c r="AC241" s="348"/>
      <c r="AD241" s="348"/>
      <c r="AE241" s="348"/>
      <c r="AF241" s="348"/>
      <c r="AG241" s="348"/>
      <c r="AH241" s="348"/>
      <c r="AI241" s="348"/>
      <c r="AJ241" s="348"/>
      <c r="AK241" s="348"/>
      <c r="AL241" s="348"/>
      <c r="AM241" s="348"/>
      <c r="AN241" s="348"/>
      <c r="AO241" s="348"/>
      <c r="AP241" s="348"/>
      <c r="AQ241" s="348"/>
      <c r="AR241" s="348"/>
      <c r="AS241" s="348"/>
      <c r="AT241" s="348"/>
      <c r="AU241" s="348"/>
      <c r="AV241" s="348"/>
      <c r="AW241" s="348"/>
      <c r="AX241" s="348"/>
      <c r="AY241" s="348"/>
      <c r="AZ241" s="348"/>
      <c r="BA241" s="348"/>
      <c r="BB241" s="348"/>
      <c r="BC241" s="348"/>
      <c r="BD241" s="348"/>
      <c r="BE241" s="348"/>
      <c r="BF241" s="348"/>
      <c r="BG241" s="348"/>
      <c r="BH241" s="348"/>
      <c r="BI241" s="348"/>
      <c r="BJ241" s="348"/>
      <c r="BK241" s="348"/>
      <c r="BL241" s="348"/>
      <c r="BM241" s="348"/>
      <c r="BN241" s="348"/>
      <c r="BO241" s="348"/>
      <c r="BP241" s="348"/>
      <c r="BQ241" s="348"/>
      <c r="BR241" s="348"/>
      <c r="BS241" s="348"/>
      <c r="BT241" s="348"/>
      <c r="BU241" s="348"/>
      <c r="BV241" s="348"/>
      <c r="BW241" s="348"/>
      <c r="BX241" s="348"/>
      <c r="BY241" s="348"/>
      <c r="BZ241" s="348"/>
      <c r="CA241" s="348"/>
      <c r="CB241" s="348"/>
      <c r="CC241" s="348"/>
      <c r="CD241" s="348"/>
      <c r="CE241" s="348"/>
      <c r="CF241" s="348"/>
      <c r="CG241" s="348"/>
      <c r="CH241" s="348"/>
      <c r="CI241" s="348"/>
      <c r="CJ241" s="348"/>
      <c r="CK241" s="348"/>
      <c r="CL241" s="348"/>
      <c r="CM241" s="348"/>
      <c r="CN241" s="348"/>
      <c r="CO241" s="348"/>
      <c r="CP241" s="348"/>
      <c r="CQ241" s="348"/>
      <c r="CR241" s="348"/>
      <c r="CS241" s="348"/>
    </row>
    <row r="242" spans="1:97" ht="15" outlineLevel="1">
      <c r="A242" s="316"/>
      <c r="B242" s="317"/>
      <c r="C242" s="319" t="s">
        <v>3278</v>
      </c>
      <c r="D242" s="320"/>
      <c r="E242" s="321">
        <v>6</v>
      </c>
      <c r="F242" s="318"/>
      <c r="G242" s="318"/>
      <c r="H242" s="318"/>
      <c r="I242" s="318"/>
      <c r="J242" s="318"/>
      <c r="K242" s="318"/>
      <c r="L242" s="348"/>
      <c r="M242" s="348"/>
      <c r="N242" s="348"/>
      <c r="O242" s="348"/>
      <c r="P242" s="348"/>
      <c r="Q242" s="348"/>
      <c r="R242" s="348"/>
      <c r="S242" s="348"/>
      <c r="T242" s="348"/>
      <c r="U242" s="348"/>
      <c r="V242" s="348"/>
      <c r="W242" s="348"/>
      <c r="X242" s="348"/>
      <c r="Y242" s="348"/>
      <c r="Z242" s="348"/>
      <c r="AA242" s="348"/>
      <c r="AB242" s="348"/>
      <c r="AC242" s="348"/>
      <c r="AD242" s="348"/>
      <c r="AE242" s="348"/>
      <c r="AF242" s="348"/>
      <c r="AG242" s="348"/>
      <c r="AH242" s="348"/>
      <c r="AI242" s="348"/>
      <c r="AJ242" s="348"/>
      <c r="AK242" s="348"/>
      <c r="AL242" s="348"/>
      <c r="AM242" s="348"/>
      <c r="AN242" s="348"/>
      <c r="AO242" s="348"/>
      <c r="AP242" s="348"/>
      <c r="AQ242" s="348"/>
      <c r="AR242" s="348"/>
      <c r="AS242" s="348"/>
      <c r="AT242" s="348"/>
      <c r="AU242" s="348"/>
      <c r="AV242" s="348"/>
      <c r="AW242" s="348"/>
      <c r="AX242" s="348"/>
      <c r="AY242" s="348"/>
      <c r="AZ242" s="348"/>
      <c r="BA242" s="348"/>
      <c r="BB242" s="348"/>
      <c r="BC242" s="348"/>
      <c r="BD242" s="348"/>
      <c r="BE242" s="348"/>
      <c r="BF242" s="348"/>
      <c r="BG242" s="348"/>
      <c r="BH242" s="348"/>
      <c r="BI242" s="348"/>
      <c r="BJ242" s="348"/>
      <c r="BK242" s="348"/>
      <c r="BL242" s="348"/>
      <c r="BM242" s="348"/>
      <c r="BN242" s="348"/>
      <c r="BO242" s="348"/>
      <c r="BP242" s="348"/>
      <c r="BQ242" s="348"/>
      <c r="BR242" s="348"/>
      <c r="BS242" s="348"/>
      <c r="BT242" s="348"/>
      <c r="BU242" s="348"/>
      <c r="BV242" s="348"/>
      <c r="BW242" s="348"/>
      <c r="BX242" s="348"/>
      <c r="BY242" s="348"/>
      <c r="BZ242" s="348"/>
      <c r="CA242" s="348"/>
      <c r="CB242" s="348"/>
      <c r="CC242" s="348"/>
      <c r="CD242" s="348"/>
      <c r="CE242" s="348"/>
      <c r="CF242" s="348"/>
      <c r="CG242" s="348"/>
      <c r="CH242" s="348"/>
      <c r="CI242" s="348"/>
      <c r="CJ242" s="348"/>
      <c r="CK242" s="348"/>
      <c r="CL242" s="348"/>
      <c r="CM242" s="348"/>
      <c r="CN242" s="348"/>
      <c r="CO242" s="348"/>
      <c r="CP242" s="348"/>
      <c r="CQ242" s="348"/>
      <c r="CR242" s="348"/>
      <c r="CS242" s="348"/>
    </row>
    <row r="243" spans="1:97" ht="15" outlineLevel="1">
      <c r="A243" s="329">
        <v>128</v>
      </c>
      <c r="B243" s="323" t="s">
        <v>3279</v>
      </c>
      <c r="C243" s="324" t="s">
        <v>3280</v>
      </c>
      <c r="D243" s="325" t="s">
        <v>549</v>
      </c>
      <c r="E243" s="326">
        <v>6</v>
      </c>
      <c r="F243" s="327">
        <v>0</v>
      </c>
      <c r="G243" s="328">
        <f aca="true" t="shared" si="33" ref="G243:G250">ROUND(E243*F243,2)</f>
        <v>0</v>
      </c>
      <c r="H243" s="328">
        <v>0</v>
      </c>
      <c r="I243" s="328">
        <f aca="true" t="shared" si="34" ref="I243:I250">ROUND(E243*H243,2)</f>
        <v>0</v>
      </c>
      <c r="J243" s="328">
        <v>0</v>
      </c>
      <c r="K243" s="328">
        <f aca="true" t="shared" si="35" ref="K243:K250">ROUND(E243*J243,2)</f>
        <v>0</v>
      </c>
      <c r="L243" s="348"/>
      <c r="M243" s="348"/>
      <c r="N243" s="348"/>
      <c r="O243" s="348"/>
      <c r="P243" s="348"/>
      <c r="Q243" s="348"/>
      <c r="R243" s="348"/>
      <c r="S243" s="348"/>
      <c r="T243" s="348"/>
      <c r="U243" s="348"/>
      <c r="V243" s="348"/>
      <c r="W243" s="348"/>
      <c r="X243" s="348"/>
      <c r="Y243" s="348"/>
      <c r="Z243" s="348"/>
      <c r="AA243" s="348"/>
      <c r="AB243" s="348"/>
      <c r="AC243" s="348"/>
      <c r="AD243" s="348"/>
      <c r="AE243" s="348"/>
      <c r="AF243" s="348"/>
      <c r="AG243" s="348"/>
      <c r="AH243" s="348"/>
      <c r="AI243" s="348"/>
      <c r="AJ243" s="348"/>
      <c r="AK243" s="348"/>
      <c r="AL243" s="348"/>
      <c r="AM243" s="348"/>
      <c r="AN243" s="348"/>
      <c r="AO243" s="348"/>
      <c r="AP243" s="348"/>
      <c r="AQ243" s="348"/>
      <c r="AR243" s="348"/>
      <c r="AS243" s="348"/>
      <c r="AT243" s="348"/>
      <c r="AU243" s="348"/>
      <c r="AV243" s="348"/>
      <c r="AW243" s="348"/>
      <c r="AX243" s="348"/>
      <c r="AY243" s="348"/>
      <c r="AZ243" s="348"/>
      <c r="BA243" s="348"/>
      <c r="BB243" s="348"/>
      <c r="BC243" s="348"/>
      <c r="BD243" s="348"/>
      <c r="BE243" s="348"/>
      <c r="BF243" s="348"/>
      <c r="BG243" s="348"/>
      <c r="BH243" s="348"/>
      <c r="BI243" s="348"/>
      <c r="BJ243" s="348"/>
      <c r="BK243" s="348"/>
      <c r="BL243" s="348"/>
      <c r="BM243" s="348"/>
      <c r="BN243" s="348"/>
      <c r="BO243" s="348"/>
      <c r="BP243" s="348"/>
      <c r="BQ243" s="348"/>
      <c r="BR243" s="348"/>
      <c r="BS243" s="348"/>
      <c r="BT243" s="348"/>
      <c r="BU243" s="348"/>
      <c r="BV243" s="348"/>
      <c r="BW243" s="348"/>
      <c r="BX243" s="348"/>
      <c r="BY243" s="348"/>
      <c r="BZ243" s="348"/>
      <c r="CA243" s="348"/>
      <c r="CB243" s="348"/>
      <c r="CC243" s="348"/>
      <c r="CD243" s="348"/>
      <c r="CE243" s="348"/>
      <c r="CF243" s="348"/>
      <c r="CG243" s="348"/>
      <c r="CH243" s="348"/>
      <c r="CI243" s="348"/>
      <c r="CJ243" s="348"/>
      <c r="CK243" s="348"/>
      <c r="CL243" s="348"/>
      <c r="CM243" s="348"/>
      <c r="CN243" s="348"/>
      <c r="CO243" s="348"/>
      <c r="CP243" s="348"/>
      <c r="CQ243" s="348"/>
      <c r="CR243" s="348"/>
      <c r="CS243" s="348"/>
    </row>
    <row r="244" spans="1:97" ht="15" outlineLevel="1">
      <c r="A244" s="329">
        <f aca="true" t="shared" si="36" ref="A244:A250">A243+1</f>
        <v>129</v>
      </c>
      <c r="B244" s="323" t="s">
        <v>3281</v>
      </c>
      <c r="C244" s="324" t="s">
        <v>3282</v>
      </c>
      <c r="D244" s="325" t="s">
        <v>549</v>
      </c>
      <c r="E244" s="326">
        <v>4</v>
      </c>
      <c r="F244" s="327">
        <v>0</v>
      </c>
      <c r="G244" s="328">
        <f t="shared" si="33"/>
        <v>0</v>
      </c>
      <c r="H244" s="328">
        <v>0.00013</v>
      </c>
      <c r="I244" s="328">
        <f t="shared" si="34"/>
        <v>0</v>
      </c>
      <c r="J244" s="328">
        <v>0</v>
      </c>
      <c r="K244" s="328">
        <f t="shared" si="35"/>
        <v>0</v>
      </c>
      <c r="L244" s="348"/>
      <c r="M244" s="348"/>
      <c r="N244" s="348"/>
      <c r="O244" s="348"/>
      <c r="P244" s="348"/>
      <c r="Q244" s="348"/>
      <c r="R244" s="348"/>
      <c r="S244" s="348"/>
      <c r="T244" s="348"/>
      <c r="U244" s="348"/>
      <c r="V244" s="348"/>
      <c r="W244" s="348"/>
      <c r="X244" s="348"/>
      <c r="Y244" s="348"/>
      <c r="Z244" s="348"/>
      <c r="AA244" s="348"/>
      <c r="AB244" s="348"/>
      <c r="AC244" s="348"/>
      <c r="AD244" s="348"/>
      <c r="AE244" s="348"/>
      <c r="AF244" s="348"/>
      <c r="AG244" s="348"/>
      <c r="AH244" s="348"/>
      <c r="AI244" s="348"/>
      <c r="AJ244" s="348"/>
      <c r="AK244" s="348"/>
      <c r="AL244" s="348"/>
      <c r="AM244" s="348"/>
      <c r="AN244" s="348"/>
      <c r="AO244" s="348"/>
      <c r="AP244" s="348"/>
      <c r="AQ244" s="348"/>
      <c r="AR244" s="348"/>
      <c r="AS244" s="348"/>
      <c r="AT244" s="348"/>
      <c r="AU244" s="348"/>
      <c r="AV244" s="348"/>
      <c r="AW244" s="348"/>
      <c r="AX244" s="348"/>
      <c r="AY244" s="348"/>
      <c r="AZ244" s="348"/>
      <c r="BA244" s="348"/>
      <c r="BB244" s="348"/>
      <c r="BC244" s="348"/>
      <c r="BD244" s="348"/>
      <c r="BE244" s="348"/>
      <c r="BF244" s="348"/>
      <c r="BG244" s="348"/>
      <c r="BH244" s="348"/>
      <c r="BI244" s="348"/>
      <c r="BJ244" s="348"/>
      <c r="BK244" s="348"/>
      <c r="BL244" s="348"/>
      <c r="BM244" s="348"/>
      <c r="BN244" s="348"/>
      <c r="BO244" s="348"/>
      <c r="BP244" s="348"/>
      <c r="BQ244" s="348"/>
      <c r="BR244" s="348"/>
      <c r="BS244" s="348"/>
      <c r="BT244" s="348"/>
      <c r="BU244" s="348"/>
      <c r="BV244" s="348"/>
      <c r="BW244" s="348"/>
      <c r="BX244" s="348"/>
      <c r="BY244" s="348"/>
      <c r="BZ244" s="348"/>
      <c r="CA244" s="348"/>
      <c r="CB244" s="348"/>
      <c r="CC244" s="348"/>
      <c r="CD244" s="348"/>
      <c r="CE244" s="348"/>
      <c r="CF244" s="348"/>
      <c r="CG244" s="348"/>
      <c r="CH244" s="348"/>
      <c r="CI244" s="348"/>
      <c r="CJ244" s="348"/>
      <c r="CK244" s="348"/>
      <c r="CL244" s="348"/>
      <c r="CM244" s="348"/>
      <c r="CN244" s="348"/>
      <c r="CO244" s="348"/>
      <c r="CP244" s="348"/>
      <c r="CQ244" s="348"/>
      <c r="CR244" s="348"/>
      <c r="CS244" s="348"/>
    </row>
    <row r="245" spans="1:97" ht="22.5" outlineLevel="1">
      <c r="A245" s="329">
        <f t="shared" si="36"/>
        <v>130</v>
      </c>
      <c r="B245" s="323" t="s">
        <v>3283</v>
      </c>
      <c r="C245" s="324" t="s">
        <v>3284</v>
      </c>
      <c r="D245" s="325" t="s">
        <v>549</v>
      </c>
      <c r="E245" s="326">
        <v>4</v>
      </c>
      <c r="F245" s="327">
        <v>0</v>
      </c>
      <c r="G245" s="328">
        <f t="shared" si="33"/>
        <v>0</v>
      </c>
      <c r="H245" s="328">
        <v>0.00148</v>
      </c>
      <c r="I245" s="328">
        <f t="shared" si="34"/>
        <v>0.01</v>
      </c>
      <c r="J245" s="328">
        <v>0</v>
      </c>
      <c r="K245" s="328">
        <f t="shared" si="35"/>
        <v>0</v>
      </c>
      <c r="L245" s="348"/>
      <c r="M245" s="348"/>
      <c r="N245" s="348"/>
      <c r="O245" s="348"/>
      <c r="P245" s="348"/>
      <c r="Q245" s="348"/>
      <c r="R245" s="348"/>
      <c r="S245" s="348"/>
      <c r="T245" s="348"/>
      <c r="U245" s="348"/>
      <c r="V245" s="348"/>
      <c r="W245" s="348"/>
      <c r="X245" s="348"/>
      <c r="Y245" s="348"/>
      <c r="Z245" s="348"/>
      <c r="AA245" s="348"/>
      <c r="AB245" s="348"/>
      <c r="AC245" s="348"/>
      <c r="AD245" s="348"/>
      <c r="AE245" s="348"/>
      <c r="AF245" s="348"/>
      <c r="AG245" s="348"/>
      <c r="AH245" s="348"/>
      <c r="AI245" s="348"/>
      <c r="AJ245" s="348"/>
      <c r="AK245" s="348"/>
      <c r="AL245" s="348"/>
      <c r="AM245" s="348"/>
      <c r="AN245" s="348"/>
      <c r="AO245" s="348"/>
      <c r="AP245" s="348"/>
      <c r="AQ245" s="348"/>
      <c r="AR245" s="348"/>
      <c r="AS245" s="348"/>
      <c r="AT245" s="348"/>
      <c r="AU245" s="348"/>
      <c r="AV245" s="348"/>
      <c r="AW245" s="348"/>
      <c r="AX245" s="348"/>
      <c r="AY245" s="348"/>
      <c r="AZ245" s="348"/>
      <c r="BA245" s="348"/>
      <c r="BB245" s="348"/>
      <c r="BC245" s="348"/>
      <c r="BD245" s="348"/>
      <c r="BE245" s="348"/>
      <c r="BF245" s="348"/>
      <c r="BG245" s="348"/>
      <c r="BH245" s="348"/>
      <c r="BI245" s="348"/>
      <c r="BJ245" s="348"/>
      <c r="BK245" s="348"/>
      <c r="BL245" s="348"/>
      <c r="BM245" s="348"/>
      <c r="BN245" s="348"/>
      <c r="BO245" s="348"/>
      <c r="BP245" s="348"/>
      <c r="BQ245" s="348"/>
      <c r="BR245" s="348"/>
      <c r="BS245" s="348"/>
      <c r="BT245" s="348"/>
      <c r="BU245" s="348"/>
      <c r="BV245" s="348"/>
      <c r="BW245" s="348"/>
      <c r="BX245" s="348"/>
      <c r="BY245" s="348"/>
      <c r="BZ245" s="348"/>
      <c r="CA245" s="348"/>
      <c r="CB245" s="348"/>
      <c r="CC245" s="348"/>
      <c r="CD245" s="348"/>
      <c r="CE245" s="348"/>
      <c r="CF245" s="348"/>
      <c r="CG245" s="348"/>
      <c r="CH245" s="348"/>
      <c r="CI245" s="348"/>
      <c r="CJ245" s="348"/>
      <c r="CK245" s="348"/>
      <c r="CL245" s="348"/>
      <c r="CM245" s="348"/>
      <c r="CN245" s="348"/>
      <c r="CO245" s="348"/>
      <c r="CP245" s="348"/>
      <c r="CQ245" s="348"/>
      <c r="CR245" s="348"/>
      <c r="CS245" s="348"/>
    </row>
    <row r="246" spans="1:97" ht="15" outlineLevel="1">
      <c r="A246" s="329">
        <f t="shared" si="36"/>
        <v>131</v>
      </c>
      <c r="B246" s="323" t="s">
        <v>3285</v>
      </c>
      <c r="C246" s="324" t="s">
        <v>3286</v>
      </c>
      <c r="D246" s="325" t="s">
        <v>549</v>
      </c>
      <c r="E246" s="326">
        <v>6</v>
      </c>
      <c r="F246" s="327">
        <v>0</v>
      </c>
      <c r="G246" s="328">
        <f t="shared" si="33"/>
        <v>0</v>
      </c>
      <c r="H246" s="328">
        <v>0</v>
      </c>
      <c r="I246" s="328">
        <f t="shared" si="34"/>
        <v>0</v>
      </c>
      <c r="J246" s="328">
        <v>0</v>
      </c>
      <c r="K246" s="328">
        <f t="shared" si="35"/>
        <v>0</v>
      </c>
      <c r="L246" s="348"/>
      <c r="M246" s="348"/>
      <c r="N246" s="348"/>
      <c r="O246" s="348"/>
      <c r="P246" s="348"/>
      <c r="Q246" s="348"/>
      <c r="R246" s="348"/>
      <c r="S246" s="348"/>
      <c r="T246" s="348"/>
      <c r="U246" s="348"/>
      <c r="V246" s="348"/>
      <c r="W246" s="348"/>
      <c r="X246" s="348"/>
      <c r="Y246" s="348"/>
      <c r="Z246" s="348"/>
      <c r="AA246" s="348"/>
      <c r="AB246" s="348"/>
      <c r="AC246" s="348"/>
      <c r="AD246" s="348"/>
      <c r="AE246" s="348"/>
      <c r="AF246" s="348"/>
      <c r="AG246" s="348"/>
      <c r="AH246" s="348"/>
      <c r="AI246" s="348"/>
      <c r="AJ246" s="348"/>
      <c r="AK246" s="348"/>
      <c r="AL246" s="348"/>
      <c r="AM246" s="348"/>
      <c r="AN246" s="348"/>
      <c r="AO246" s="348"/>
      <c r="AP246" s="348"/>
      <c r="AQ246" s="348"/>
      <c r="AR246" s="348"/>
      <c r="AS246" s="348"/>
      <c r="AT246" s="348"/>
      <c r="AU246" s="348"/>
      <c r="AV246" s="348"/>
      <c r="AW246" s="348"/>
      <c r="AX246" s="348"/>
      <c r="AY246" s="348"/>
      <c r="AZ246" s="348"/>
      <c r="BA246" s="348"/>
      <c r="BB246" s="348"/>
      <c r="BC246" s="348"/>
      <c r="BD246" s="348"/>
      <c r="BE246" s="348"/>
      <c r="BF246" s="348"/>
      <c r="BG246" s="348"/>
      <c r="BH246" s="348"/>
      <c r="BI246" s="348"/>
      <c r="BJ246" s="348"/>
      <c r="BK246" s="348"/>
      <c r="BL246" s="348"/>
      <c r="BM246" s="348"/>
      <c r="BN246" s="348"/>
      <c r="BO246" s="348"/>
      <c r="BP246" s="348"/>
      <c r="BQ246" s="348"/>
      <c r="BR246" s="348"/>
      <c r="BS246" s="348"/>
      <c r="BT246" s="348"/>
      <c r="BU246" s="348"/>
      <c r="BV246" s="348"/>
      <c r="BW246" s="348"/>
      <c r="BX246" s="348"/>
      <c r="BY246" s="348"/>
      <c r="BZ246" s="348"/>
      <c r="CA246" s="348"/>
      <c r="CB246" s="348"/>
      <c r="CC246" s="348"/>
      <c r="CD246" s="348"/>
      <c r="CE246" s="348"/>
      <c r="CF246" s="348"/>
      <c r="CG246" s="348"/>
      <c r="CH246" s="348"/>
      <c r="CI246" s="348"/>
      <c r="CJ246" s="348"/>
      <c r="CK246" s="348"/>
      <c r="CL246" s="348"/>
      <c r="CM246" s="348"/>
      <c r="CN246" s="348"/>
      <c r="CO246" s="348"/>
      <c r="CP246" s="348"/>
      <c r="CQ246" s="348"/>
      <c r="CR246" s="348"/>
      <c r="CS246" s="348"/>
    </row>
    <row r="247" spans="1:97" ht="15" outlineLevel="1">
      <c r="A247" s="329">
        <f t="shared" si="36"/>
        <v>132</v>
      </c>
      <c r="B247" s="323" t="s">
        <v>3287</v>
      </c>
      <c r="C247" s="324" t="s">
        <v>3288</v>
      </c>
      <c r="D247" s="325" t="s">
        <v>2775</v>
      </c>
      <c r="E247" s="326">
        <v>6</v>
      </c>
      <c r="F247" s="327">
        <v>0</v>
      </c>
      <c r="G247" s="328">
        <f t="shared" si="33"/>
        <v>0</v>
      </c>
      <c r="H247" s="328">
        <v>0</v>
      </c>
      <c r="I247" s="328">
        <f t="shared" si="34"/>
        <v>0</v>
      </c>
      <c r="J247" s="328">
        <v>0</v>
      </c>
      <c r="K247" s="328">
        <f t="shared" si="35"/>
        <v>0</v>
      </c>
      <c r="L247" s="348"/>
      <c r="M247" s="348"/>
      <c r="N247" s="348"/>
      <c r="O247" s="348"/>
      <c r="P247" s="348"/>
      <c r="Q247" s="348"/>
      <c r="R247" s="348"/>
      <c r="S247" s="348"/>
      <c r="T247" s="348"/>
      <c r="U247" s="348"/>
      <c r="V247" s="348"/>
      <c r="W247" s="348"/>
      <c r="X247" s="348"/>
      <c r="Y247" s="348"/>
      <c r="Z247" s="348"/>
      <c r="AA247" s="348"/>
      <c r="AB247" s="348"/>
      <c r="AC247" s="348"/>
      <c r="AD247" s="348"/>
      <c r="AE247" s="348"/>
      <c r="AF247" s="348"/>
      <c r="AG247" s="348"/>
      <c r="AH247" s="348"/>
      <c r="AI247" s="348"/>
      <c r="AJ247" s="348"/>
      <c r="AK247" s="348"/>
      <c r="AL247" s="348"/>
      <c r="AM247" s="348"/>
      <c r="AN247" s="348"/>
      <c r="AO247" s="348"/>
      <c r="AP247" s="348"/>
      <c r="AQ247" s="348"/>
      <c r="AR247" s="348"/>
      <c r="AS247" s="348"/>
      <c r="AT247" s="348"/>
      <c r="AU247" s="348"/>
      <c r="AV247" s="348"/>
      <c r="AW247" s="348"/>
      <c r="AX247" s="348"/>
      <c r="AY247" s="348"/>
      <c r="AZ247" s="348"/>
      <c r="BA247" s="348"/>
      <c r="BB247" s="348"/>
      <c r="BC247" s="348"/>
      <c r="BD247" s="348"/>
      <c r="BE247" s="348"/>
      <c r="BF247" s="348"/>
      <c r="BG247" s="348"/>
      <c r="BH247" s="348"/>
      <c r="BI247" s="348"/>
      <c r="BJ247" s="348"/>
      <c r="BK247" s="348"/>
      <c r="BL247" s="348"/>
      <c r="BM247" s="348"/>
      <c r="BN247" s="348"/>
      <c r="BO247" s="348"/>
      <c r="BP247" s="348"/>
      <c r="BQ247" s="348"/>
      <c r="BR247" s="348"/>
      <c r="BS247" s="348"/>
      <c r="BT247" s="348"/>
      <c r="BU247" s="348"/>
      <c r="BV247" s="348"/>
      <c r="BW247" s="348"/>
      <c r="BX247" s="348"/>
      <c r="BY247" s="348"/>
      <c r="BZ247" s="348"/>
      <c r="CA247" s="348"/>
      <c r="CB247" s="348"/>
      <c r="CC247" s="348"/>
      <c r="CD247" s="348"/>
      <c r="CE247" s="348"/>
      <c r="CF247" s="348"/>
      <c r="CG247" s="348"/>
      <c r="CH247" s="348"/>
      <c r="CI247" s="348"/>
      <c r="CJ247" s="348"/>
      <c r="CK247" s="348"/>
      <c r="CL247" s="348"/>
      <c r="CM247" s="348"/>
      <c r="CN247" s="348"/>
      <c r="CO247" s="348"/>
      <c r="CP247" s="348"/>
      <c r="CQ247" s="348"/>
      <c r="CR247" s="348"/>
      <c r="CS247" s="348"/>
    </row>
    <row r="248" spans="1:97" ht="15" outlineLevel="1">
      <c r="A248" s="329">
        <f t="shared" si="36"/>
        <v>133</v>
      </c>
      <c r="B248" s="323" t="s">
        <v>3289</v>
      </c>
      <c r="C248" s="324" t="s">
        <v>3290</v>
      </c>
      <c r="D248" s="325" t="s">
        <v>549</v>
      </c>
      <c r="E248" s="326">
        <v>4</v>
      </c>
      <c r="F248" s="327">
        <v>0</v>
      </c>
      <c r="G248" s="328">
        <f t="shared" si="33"/>
        <v>0</v>
      </c>
      <c r="H248" s="328">
        <v>2E-05</v>
      </c>
      <c r="I248" s="328">
        <f t="shared" si="34"/>
        <v>0</v>
      </c>
      <c r="J248" s="328">
        <v>0</v>
      </c>
      <c r="K248" s="328">
        <f t="shared" si="35"/>
        <v>0</v>
      </c>
      <c r="L248" s="348"/>
      <c r="M248" s="348"/>
      <c r="N248" s="348"/>
      <c r="O248" s="348"/>
      <c r="P248" s="348"/>
      <c r="Q248" s="348"/>
      <c r="R248" s="348"/>
      <c r="S248" s="348"/>
      <c r="T248" s="348"/>
      <c r="U248" s="348"/>
      <c r="V248" s="348"/>
      <c r="W248" s="348"/>
      <c r="X248" s="348"/>
      <c r="Y248" s="348"/>
      <c r="Z248" s="348"/>
      <c r="AA248" s="348"/>
      <c r="AB248" s="348"/>
      <c r="AC248" s="348"/>
      <c r="AD248" s="348"/>
      <c r="AE248" s="348"/>
      <c r="AF248" s="348"/>
      <c r="AG248" s="348"/>
      <c r="AH248" s="348"/>
      <c r="AI248" s="348"/>
      <c r="AJ248" s="348"/>
      <c r="AK248" s="348"/>
      <c r="AL248" s="348"/>
      <c r="AM248" s="348"/>
      <c r="AN248" s="348"/>
      <c r="AO248" s="348"/>
      <c r="AP248" s="348"/>
      <c r="AQ248" s="348"/>
      <c r="AR248" s="348"/>
      <c r="AS248" s="348"/>
      <c r="AT248" s="348"/>
      <c r="AU248" s="348"/>
      <c r="AV248" s="348"/>
      <c r="AW248" s="348"/>
      <c r="AX248" s="348"/>
      <c r="AY248" s="348"/>
      <c r="AZ248" s="348"/>
      <c r="BA248" s="348"/>
      <c r="BB248" s="348"/>
      <c r="BC248" s="348"/>
      <c r="BD248" s="348"/>
      <c r="BE248" s="348"/>
      <c r="BF248" s="348"/>
      <c r="BG248" s="348"/>
      <c r="BH248" s="348"/>
      <c r="BI248" s="348"/>
      <c r="BJ248" s="348"/>
      <c r="BK248" s="348"/>
      <c r="BL248" s="348"/>
      <c r="BM248" s="348"/>
      <c r="BN248" s="348"/>
      <c r="BO248" s="348"/>
      <c r="BP248" s="348"/>
      <c r="BQ248" s="348"/>
      <c r="BR248" s="348"/>
      <c r="BS248" s="348"/>
      <c r="BT248" s="348"/>
      <c r="BU248" s="348"/>
      <c r="BV248" s="348"/>
      <c r="BW248" s="348"/>
      <c r="BX248" s="348"/>
      <c r="BY248" s="348"/>
      <c r="BZ248" s="348"/>
      <c r="CA248" s="348"/>
      <c r="CB248" s="348"/>
      <c r="CC248" s="348"/>
      <c r="CD248" s="348"/>
      <c r="CE248" s="348"/>
      <c r="CF248" s="348"/>
      <c r="CG248" s="348"/>
      <c r="CH248" s="348"/>
      <c r="CI248" s="348"/>
      <c r="CJ248" s="348"/>
      <c r="CK248" s="348"/>
      <c r="CL248" s="348"/>
      <c r="CM248" s="348"/>
      <c r="CN248" s="348"/>
      <c r="CO248" s="348"/>
      <c r="CP248" s="348"/>
      <c r="CQ248" s="348"/>
      <c r="CR248" s="348"/>
      <c r="CS248" s="348"/>
    </row>
    <row r="249" spans="1:97" ht="22.5" outlineLevel="1">
      <c r="A249" s="329">
        <f t="shared" si="36"/>
        <v>134</v>
      </c>
      <c r="B249" s="323" t="s">
        <v>3291</v>
      </c>
      <c r="C249" s="324" t="s">
        <v>3292</v>
      </c>
      <c r="D249" s="325" t="s">
        <v>549</v>
      </c>
      <c r="E249" s="326">
        <v>4</v>
      </c>
      <c r="F249" s="327">
        <v>0</v>
      </c>
      <c r="G249" s="328">
        <f t="shared" si="33"/>
        <v>0</v>
      </c>
      <c r="H249" s="328">
        <v>0</v>
      </c>
      <c r="I249" s="328">
        <f t="shared" si="34"/>
        <v>0</v>
      </c>
      <c r="J249" s="328">
        <v>0</v>
      </c>
      <c r="K249" s="328">
        <f t="shared" si="35"/>
        <v>0</v>
      </c>
      <c r="L249" s="348"/>
      <c r="M249" s="348"/>
      <c r="N249" s="348"/>
      <c r="O249" s="348"/>
      <c r="P249" s="348"/>
      <c r="Q249" s="348"/>
      <c r="R249" s="348"/>
      <c r="S249" s="348"/>
      <c r="T249" s="348"/>
      <c r="U249" s="348"/>
      <c r="V249" s="348"/>
      <c r="W249" s="348"/>
      <c r="X249" s="348"/>
      <c r="Y249" s="348"/>
      <c r="Z249" s="348"/>
      <c r="AA249" s="348"/>
      <c r="AB249" s="348"/>
      <c r="AC249" s="348"/>
      <c r="AD249" s="348"/>
      <c r="AE249" s="348"/>
      <c r="AF249" s="348"/>
      <c r="AG249" s="348"/>
      <c r="AH249" s="348"/>
      <c r="AI249" s="348"/>
      <c r="AJ249" s="348"/>
      <c r="AK249" s="348"/>
      <c r="AL249" s="348"/>
      <c r="AM249" s="348"/>
      <c r="AN249" s="348"/>
      <c r="AO249" s="348"/>
      <c r="AP249" s="348"/>
      <c r="AQ249" s="348"/>
      <c r="AR249" s="348"/>
      <c r="AS249" s="348"/>
      <c r="AT249" s="348"/>
      <c r="AU249" s="348"/>
      <c r="AV249" s="348"/>
      <c r="AW249" s="348"/>
      <c r="AX249" s="348"/>
      <c r="AY249" s="348"/>
      <c r="AZ249" s="348"/>
      <c r="BA249" s="348"/>
      <c r="BB249" s="348"/>
      <c r="BC249" s="348"/>
      <c r="BD249" s="348"/>
      <c r="BE249" s="348"/>
      <c r="BF249" s="348"/>
      <c r="BG249" s="348"/>
      <c r="BH249" s="348"/>
      <c r="BI249" s="348"/>
      <c r="BJ249" s="348"/>
      <c r="BK249" s="348"/>
      <c r="BL249" s="348"/>
      <c r="BM249" s="348"/>
      <c r="BN249" s="348"/>
      <c r="BO249" s="348"/>
      <c r="BP249" s="348"/>
      <c r="BQ249" s="348"/>
      <c r="BR249" s="348"/>
      <c r="BS249" s="348"/>
      <c r="BT249" s="348"/>
      <c r="BU249" s="348"/>
      <c r="BV249" s="348"/>
      <c r="BW249" s="348"/>
      <c r="BX249" s="348"/>
      <c r="BY249" s="348"/>
      <c r="BZ249" s="348"/>
      <c r="CA249" s="348"/>
      <c r="CB249" s="348"/>
      <c r="CC249" s="348"/>
      <c r="CD249" s="348"/>
      <c r="CE249" s="348"/>
      <c r="CF249" s="348"/>
      <c r="CG249" s="348"/>
      <c r="CH249" s="348"/>
      <c r="CI249" s="348"/>
      <c r="CJ249" s="348"/>
      <c r="CK249" s="348"/>
      <c r="CL249" s="348"/>
      <c r="CM249" s="348"/>
      <c r="CN249" s="348"/>
      <c r="CO249" s="348"/>
      <c r="CP249" s="348"/>
      <c r="CQ249" s="348"/>
      <c r="CR249" s="348"/>
      <c r="CS249" s="348"/>
    </row>
    <row r="250" spans="1:97" ht="15" outlineLevel="1">
      <c r="A250" s="309">
        <f t="shared" si="36"/>
        <v>135</v>
      </c>
      <c r="B250" s="310" t="s">
        <v>3293</v>
      </c>
      <c r="C250" s="311" t="s">
        <v>3294</v>
      </c>
      <c r="D250" s="312" t="s">
        <v>226</v>
      </c>
      <c r="E250" s="313">
        <v>1.45317</v>
      </c>
      <c r="F250" s="314">
        <v>0</v>
      </c>
      <c r="G250" s="315">
        <f t="shared" si="33"/>
        <v>0</v>
      </c>
      <c r="H250" s="315">
        <v>0</v>
      </c>
      <c r="I250" s="315">
        <f t="shared" si="34"/>
        <v>0</v>
      </c>
      <c r="J250" s="315">
        <v>0</v>
      </c>
      <c r="K250" s="315">
        <f t="shared" si="35"/>
        <v>0</v>
      </c>
      <c r="L250" s="348"/>
      <c r="M250" s="348"/>
      <c r="N250" s="348"/>
      <c r="O250" s="348"/>
      <c r="P250" s="348"/>
      <c r="Q250" s="348"/>
      <c r="R250" s="348"/>
      <c r="S250" s="348"/>
      <c r="T250" s="348"/>
      <c r="U250" s="348"/>
      <c r="V250" s="348"/>
      <c r="W250" s="348"/>
      <c r="X250" s="348"/>
      <c r="Y250" s="348"/>
      <c r="Z250" s="348"/>
      <c r="AA250" s="348"/>
      <c r="AB250" s="348"/>
      <c r="AC250" s="348"/>
      <c r="AD250" s="348"/>
      <c r="AE250" s="348"/>
      <c r="AF250" s="348"/>
      <c r="AG250" s="348"/>
      <c r="AH250" s="348"/>
      <c r="AI250" s="348"/>
      <c r="AJ250" s="348"/>
      <c r="AK250" s="348"/>
      <c r="AL250" s="348"/>
      <c r="AM250" s="348"/>
      <c r="AN250" s="348"/>
      <c r="AO250" s="348"/>
      <c r="AP250" s="348"/>
      <c r="AQ250" s="348"/>
      <c r="AR250" s="348"/>
      <c r="AS250" s="348"/>
      <c r="AT250" s="348"/>
      <c r="AU250" s="348"/>
      <c r="AV250" s="348"/>
      <c r="AW250" s="348"/>
      <c r="AX250" s="348"/>
      <c r="AY250" s="348"/>
      <c r="AZ250" s="348"/>
      <c r="BA250" s="348"/>
      <c r="BB250" s="348"/>
      <c r="BC250" s="348"/>
      <c r="BD250" s="348"/>
      <c r="BE250" s="348"/>
      <c r="BF250" s="348"/>
      <c r="BG250" s="348"/>
      <c r="BH250" s="348"/>
      <c r="BI250" s="348"/>
      <c r="BJ250" s="348"/>
      <c r="BK250" s="348"/>
      <c r="BL250" s="348"/>
      <c r="BM250" s="348"/>
      <c r="BN250" s="348"/>
      <c r="BO250" s="348"/>
      <c r="BP250" s="348"/>
      <c r="BQ250" s="348"/>
      <c r="BR250" s="348"/>
      <c r="BS250" s="348"/>
      <c r="BT250" s="348"/>
      <c r="BU250" s="348"/>
      <c r="BV250" s="348"/>
      <c r="BW250" s="348"/>
      <c r="BX250" s="348"/>
      <c r="BY250" s="348"/>
      <c r="BZ250" s="348"/>
      <c r="CA250" s="348"/>
      <c r="CB250" s="348"/>
      <c r="CC250" s="348"/>
      <c r="CD250" s="348"/>
      <c r="CE250" s="348"/>
      <c r="CF250" s="348"/>
      <c r="CG250" s="348"/>
      <c r="CH250" s="348"/>
      <c r="CI250" s="348"/>
      <c r="CJ250" s="348"/>
      <c r="CK250" s="348"/>
      <c r="CL250" s="348"/>
      <c r="CM250" s="348"/>
      <c r="CN250" s="348"/>
      <c r="CO250" s="348"/>
      <c r="CP250" s="348"/>
      <c r="CQ250" s="348"/>
      <c r="CR250" s="348"/>
      <c r="CS250" s="348"/>
    </row>
    <row r="251" spans="1:97" ht="12.75" customHeight="1" outlineLevel="1">
      <c r="A251" s="316"/>
      <c r="B251" s="317"/>
      <c r="C251" s="917" t="s">
        <v>3194</v>
      </c>
      <c r="D251" s="917"/>
      <c r="E251" s="917"/>
      <c r="F251" s="917"/>
      <c r="G251" s="917"/>
      <c r="H251" s="318"/>
      <c r="I251" s="318"/>
      <c r="J251" s="318"/>
      <c r="K251" s="318"/>
      <c r="L251" s="348"/>
      <c r="M251" s="348"/>
      <c r="N251" s="348"/>
      <c r="O251" s="348"/>
      <c r="P251" s="348"/>
      <c r="Q251" s="348"/>
      <c r="R251" s="348"/>
      <c r="S251" s="348"/>
      <c r="T251" s="348"/>
      <c r="U251" s="348"/>
      <c r="V251" s="348"/>
      <c r="W251" s="348"/>
      <c r="X251" s="348"/>
      <c r="Y251" s="348"/>
      <c r="Z251" s="348"/>
      <c r="AA251" s="348"/>
      <c r="AB251" s="348"/>
      <c r="AC251" s="348"/>
      <c r="AD251" s="348"/>
      <c r="AE251" s="348"/>
      <c r="AF251" s="348"/>
      <c r="AG251" s="348"/>
      <c r="AH251" s="348"/>
      <c r="AI251" s="348"/>
      <c r="AJ251" s="348"/>
      <c r="AK251" s="348"/>
      <c r="AL251" s="348"/>
      <c r="AM251" s="348"/>
      <c r="AN251" s="348"/>
      <c r="AO251" s="348"/>
      <c r="AP251" s="348"/>
      <c r="AQ251" s="348"/>
      <c r="AR251" s="348"/>
      <c r="AS251" s="348"/>
      <c r="AT251" s="348"/>
      <c r="AU251" s="348"/>
      <c r="AV251" s="348"/>
      <c r="AW251" s="348"/>
      <c r="AX251" s="348"/>
      <c r="AY251" s="348"/>
      <c r="AZ251" s="348"/>
      <c r="BA251" s="348"/>
      <c r="BB251" s="348"/>
      <c r="BC251" s="348"/>
      <c r="BD251" s="348"/>
      <c r="BE251" s="348"/>
      <c r="BF251" s="348"/>
      <c r="BG251" s="348"/>
      <c r="BH251" s="348"/>
      <c r="BI251" s="348"/>
      <c r="BJ251" s="348"/>
      <c r="BK251" s="348"/>
      <c r="BL251" s="348"/>
      <c r="BM251" s="348"/>
      <c r="BN251" s="348"/>
      <c r="BO251" s="348"/>
      <c r="BP251" s="348"/>
      <c r="BQ251" s="348"/>
      <c r="BR251" s="348"/>
      <c r="BS251" s="348"/>
      <c r="BT251" s="348"/>
      <c r="BU251" s="348"/>
      <c r="BV251" s="348"/>
      <c r="BW251" s="348"/>
      <c r="BX251" s="348"/>
      <c r="BY251" s="348"/>
      <c r="BZ251" s="348"/>
      <c r="CA251" s="348"/>
      <c r="CB251" s="348"/>
      <c r="CC251" s="348"/>
      <c r="CD251" s="348"/>
      <c r="CE251" s="348"/>
      <c r="CF251" s="348"/>
      <c r="CG251" s="348"/>
      <c r="CH251" s="348"/>
      <c r="CI251" s="348"/>
      <c r="CJ251" s="348"/>
      <c r="CK251" s="348"/>
      <c r="CL251" s="348"/>
      <c r="CM251" s="348"/>
      <c r="CN251" s="348"/>
      <c r="CO251" s="348"/>
      <c r="CP251" s="348"/>
      <c r="CQ251" s="348"/>
      <c r="CR251" s="348"/>
      <c r="CS251" s="348"/>
    </row>
    <row r="252" spans="1:97" ht="15">
      <c r="A252" s="303" t="s">
        <v>21</v>
      </c>
      <c r="B252" s="304" t="s">
        <v>2052</v>
      </c>
      <c r="C252" s="305" t="s">
        <v>2053</v>
      </c>
      <c r="D252" s="306"/>
      <c r="E252" s="307"/>
      <c r="F252" s="308"/>
      <c r="G252" s="308">
        <f>SUM(G259,G256,G253)</f>
        <v>0</v>
      </c>
      <c r="H252" s="308"/>
      <c r="I252" s="308">
        <f>SUM(I253:I260)</f>
        <v>0.08</v>
      </c>
      <c r="J252" s="308"/>
      <c r="K252" s="308">
        <f>SUM(K253:K260)</f>
        <v>0</v>
      </c>
      <c r="L252" s="348"/>
      <c r="M252" s="348"/>
      <c r="N252" s="348"/>
      <c r="O252" s="348"/>
      <c r="P252" s="348"/>
      <c r="Q252" s="348"/>
      <c r="R252" s="348"/>
      <c r="S252" s="348"/>
      <c r="T252" s="348"/>
      <c r="U252" s="348"/>
      <c r="V252" s="348"/>
      <c r="W252" s="348"/>
      <c r="X252" s="348"/>
      <c r="Y252" s="348"/>
      <c r="Z252" s="348"/>
      <c r="AA252" s="348"/>
      <c r="AB252" s="348"/>
      <c r="AC252" s="348"/>
      <c r="AD252" s="348"/>
      <c r="AE252" s="348"/>
      <c r="AF252" s="348"/>
      <c r="AG252" s="348"/>
      <c r="AH252" s="348"/>
      <c r="AI252" s="348"/>
      <c r="AJ252" s="348"/>
      <c r="AK252" s="348"/>
      <c r="AL252" s="348"/>
      <c r="AM252" s="348"/>
      <c r="AN252" s="348"/>
      <c r="AO252" s="348"/>
      <c r="AP252" s="348"/>
      <c r="AQ252" s="348"/>
      <c r="AR252" s="348"/>
      <c r="AS252" s="348"/>
      <c r="AT252" s="348"/>
      <c r="AU252" s="348"/>
      <c r="AV252" s="348"/>
      <c r="AW252" s="348"/>
      <c r="AX252" s="348"/>
      <c r="AY252" s="348"/>
      <c r="AZ252" s="348"/>
      <c r="BA252" s="348"/>
      <c r="BB252" s="348"/>
      <c r="BC252" s="348"/>
      <c r="BD252" s="348"/>
      <c r="BE252" s="348"/>
      <c r="BF252" s="348"/>
      <c r="BG252" s="348"/>
      <c r="BH252" s="348"/>
      <c r="BI252" s="348"/>
      <c r="BJ252" s="348"/>
      <c r="BK252" s="348"/>
      <c r="BL252" s="348"/>
      <c r="BM252" s="348"/>
      <c r="BN252" s="348"/>
      <c r="BO252" s="348"/>
      <c r="BP252" s="348"/>
      <c r="BQ252" s="348"/>
      <c r="BR252" s="348"/>
      <c r="BS252" s="348"/>
      <c r="BT252" s="348"/>
      <c r="BU252" s="348"/>
      <c r="BV252" s="348"/>
      <c r="BW252" s="348"/>
      <c r="BX252" s="348"/>
      <c r="BY252" s="348"/>
      <c r="BZ252" s="348"/>
      <c r="CA252" s="348"/>
      <c r="CB252" s="348"/>
      <c r="CC252" s="348"/>
      <c r="CD252" s="348"/>
      <c r="CE252" s="348"/>
      <c r="CF252" s="348"/>
      <c r="CG252" s="348"/>
      <c r="CH252" s="348"/>
      <c r="CI252" s="348"/>
      <c r="CJ252" s="348"/>
      <c r="CK252" s="348"/>
      <c r="CL252" s="348"/>
      <c r="CM252" s="348"/>
      <c r="CN252" s="348"/>
      <c r="CO252" s="348"/>
      <c r="CP252" s="348"/>
      <c r="CQ252" s="348"/>
      <c r="CR252" s="348"/>
      <c r="CS252" s="348"/>
    </row>
    <row r="253" spans="1:97" ht="15" outlineLevel="1">
      <c r="A253" s="309">
        <v>136</v>
      </c>
      <c r="B253" s="310" t="s">
        <v>2771</v>
      </c>
      <c r="C253" s="311" t="s">
        <v>3295</v>
      </c>
      <c r="D253" s="312" t="s">
        <v>1645</v>
      </c>
      <c r="E253" s="313">
        <v>79.75</v>
      </c>
      <c r="F253" s="314">
        <v>0</v>
      </c>
      <c r="G253" s="315">
        <f>ROUND(E253*F253,2)</f>
        <v>0</v>
      </c>
      <c r="H253" s="315">
        <v>6E-05</v>
      </c>
      <c r="I253" s="315">
        <f>ROUND(E253*H253,2)</f>
        <v>0</v>
      </c>
      <c r="J253" s="315">
        <v>0</v>
      </c>
      <c r="K253" s="315">
        <f>ROUND(E253*J253,2)</f>
        <v>0</v>
      </c>
      <c r="L253" s="348"/>
      <c r="M253" s="348"/>
      <c r="N253" s="348"/>
      <c r="O253" s="348"/>
      <c r="P253" s="348"/>
      <c r="Q253" s="348"/>
      <c r="R253" s="348"/>
      <c r="S253" s="348"/>
      <c r="T253" s="348"/>
      <c r="U253" s="348"/>
      <c r="V253" s="348"/>
      <c r="W253" s="348"/>
      <c r="X253" s="348"/>
      <c r="Y253" s="348"/>
      <c r="Z253" s="348"/>
      <c r="AA253" s="348"/>
      <c r="AB253" s="348"/>
      <c r="AC253" s="348"/>
      <c r="AD253" s="348"/>
      <c r="AE253" s="348"/>
      <c r="AF253" s="348"/>
      <c r="AG253" s="348"/>
      <c r="AH253" s="348"/>
      <c r="AI253" s="348"/>
      <c r="AJ253" s="348"/>
      <c r="AK253" s="348"/>
      <c r="AL253" s="348"/>
      <c r="AM253" s="348"/>
      <c r="AN253" s="348"/>
      <c r="AO253" s="348"/>
      <c r="AP253" s="348"/>
      <c r="AQ253" s="348"/>
      <c r="AR253" s="348"/>
      <c r="AS253" s="348"/>
      <c r="AT253" s="348"/>
      <c r="AU253" s="348"/>
      <c r="AV253" s="348"/>
      <c r="AW253" s="348"/>
      <c r="AX253" s="348"/>
      <c r="AY253" s="348"/>
      <c r="AZ253" s="348"/>
      <c r="BA253" s="348"/>
      <c r="BB253" s="348"/>
      <c r="BC253" s="348"/>
      <c r="BD253" s="348"/>
      <c r="BE253" s="348"/>
      <c r="BF253" s="348"/>
      <c r="BG253" s="348"/>
      <c r="BH253" s="348"/>
      <c r="BI253" s="348"/>
      <c r="BJ253" s="348"/>
      <c r="BK253" s="348"/>
      <c r="BL253" s="348"/>
      <c r="BM253" s="348"/>
      <c r="BN253" s="348"/>
      <c r="BO253" s="348"/>
      <c r="BP253" s="348"/>
      <c r="BQ253" s="348"/>
      <c r="BR253" s="348"/>
      <c r="BS253" s="348"/>
      <c r="BT253" s="348"/>
      <c r="BU253" s="348"/>
      <c r="BV253" s="348"/>
      <c r="BW253" s="348"/>
      <c r="BX253" s="348"/>
      <c r="BY253" s="348"/>
      <c r="BZ253" s="348"/>
      <c r="CA253" s="348"/>
      <c r="CB253" s="348"/>
      <c r="CC253" s="348"/>
      <c r="CD253" s="348"/>
      <c r="CE253" s="348"/>
      <c r="CF253" s="348"/>
      <c r="CG253" s="348"/>
      <c r="CH253" s="348"/>
      <c r="CI253" s="348"/>
      <c r="CJ253" s="348"/>
      <c r="CK253" s="348"/>
      <c r="CL253" s="348"/>
      <c r="CM253" s="348"/>
      <c r="CN253" s="348"/>
      <c r="CO253" s="348"/>
      <c r="CP253" s="348"/>
      <c r="CQ253" s="348"/>
      <c r="CR253" s="348"/>
      <c r="CS253" s="348"/>
    </row>
    <row r="254" spans="1:97" ht="15" outlineLevel="1">
      <c r="A254" s="316"/>
      <c r="B254" s="317"/>
      <c r="C254" s="319" t="s">
        <v>3296</v>
      </c>
      <c r="D254" s="320"/>
      <c r="E254" s="321">
        <v>64.75</v>
      </c>
      <c r="F254" s="318"/>
      <c r="G254" s="318"/>
      <c r="H254" s="318"/>
      <c r="I254" s="318"/>
      <c r="J254" s="318"/>
      <c r="K254" s="318"/>
      <c r="L254" s="348"/>
      <c r="M254" s="348"/>
      <c r="N254" s="348"/>
      <c r="O254" s="348"/>
      <c r="P254" s="348"/>
      <c r="Q254" s="348"/>
      <c r="R254" s="348"/>
      <c r="S254" s="348"/>
      <c r="T254" s="348"/>
      <c r="U254" s="348"/>
      <c r="V254" s="348"/>
      <c r="W254" s="348"/>
      <c r="X254" s="348"/>
      <c r="Y254" s="348"/>
      <c r="Z254" s="348"/>
      <c r="AA254" s="348"/>
      <c r="AB254" s="348"/>
      <c r="AC254" s="348"/>
      <c r="AD254" s="348"/>
      <c r="AE254" s="348"/>
      <c r="AF254" s="348"/>
      <c r="AG254" s="348"/>
      <c r="AH254" s="348"/>
      <c r="AI254" s="348"/>
      <c r="AJ254" s="348"/>
      <c r="AK254" s="348"/>
      <c r="AL254" s="348"/>
      <c r="AM254" s="348"/>
      <c r="AN254" s="348"/>
      <c r="AO254" s="348"/>
      <c r="AP254" s="348"/>
      <c r="AQ254" s="348"/>
      <c r="AR254" s="348"/>
      <c r="AS254" s="348"/>
      <c r="AT254" s="348"/>
      <c r="AU254" s="348"/>
      <c r="AV254" s="348"/>
      <c r="AW254" s="348"/>
      <c r="AX254" s="348"/>
      <c r="AY254" s="348"/>
      <c r="AZ254" s="348"/>
      <c r="BA254" s="348"/>
      <c r="BB254" s="348"/>
      <c r="BC254" s="348"/>
      <c r="BD254" s="348"/>
      <c r="BE254" s="348"/>
      <c r="BF254" s="348"/>
      <c r="BG254" s="348"/>
      <c r="BH254" s="348"/>
      <c r="BI254" s="348"/>
      <c r="BJ254" s="348"/>
      <c r="BK254" s="348"/>
      <c r="BL254" s="348"/>
      <c r="BM254" s="348"/>
      <c r="BN254" s="348"/>
      <c r="BO254" s="348"/>
      <c r="BP254" s="348"/>
      <c r="BQ254" s="348"/>
      <c r="BR254" s="348"/>
      <c r="BS254" s="348"/>
      <c r="BT254" s="348"/>
      <c r="BU254" s="348"/>
      <c r="BV254" s="348"/>
      <c r="BW254" s="348"/>
      <c r="BX254" s="348"/>
      <c r="BY254" s="348"/>
      <c r="BZ254" s="348"/>
      <c r="CA254" s="348"/>
      <c r="CB254" s="348"/>
      <c r="CC254" s="348"/>
      <c r="CD254" s="348"/>
      <c r="CE254" s="348"/>
      <c r="CF254" s="348"/>
      <c r="CG254" s="348"/>
      <c r="CH254" s="348"/>
      <c r="CI254" s="348"/>
      <c r="CJ254" s="348"/>
      <c r="CK254" s="348"/>
      <c r="CL254" s="348"/>
      <c r="CM254" s="348"/>
      <c r="CN254" s="348"/>
      <c r="CO254" s="348"/>
      <c r="CP254" s="348"/>
      <c r="CQ254" s="348"/>
      <c r="CR254" s="348"/>
      <c r="CS254" s="348"/>
    </row>
    <row r="255" spans="1:97" ht="15" outlineLevel="1">
      <c r="A255" s="316"/>
      <c r="B255" s="317"/>
      <c r="C255" s="154" t="s">
        <v>2773</v>
      </c>
      <c r="D255" s="155"/>
      <c r="E255" s="156">
        <v>15</v>
      </c>
      <c r="F255" s="318"/>
      <c r="G255" s="318"/>
      <c r="H255" s="318"/>
      <c r="I255" s="318"/>
      <c r="J255" s="318"/>
      <c r="K255" s="318"/>
      <c r="L255" s="348"/>
      <c r="M255" s="348"/>
      <c r="N255" s="348"/>
      <c r="O255" s="348"/>
      <c r="P255" s="348"/>
      <c r="Q255" s="348"/>
      <c r="R255" s="348"/>
      <c r="S255" s="348"/>
      <c r="T255" s="348"/>
      <c r="U255" s="348"/>
      <c r="V255" s="348"/>
      <c r="W255" s="348"/>
      <c r="X255" s="348"/>
      <c r="Y255" s="348"/>
      <c r="Z255" s="348"/>
      <c r="AA255" s="348"/>
      <c r="AB255" s="348"/>
      <c r="AC255" s="348"/>
      <c r="AD255" s="348"/>
      <c r="AE255" s="348"/>
      <c r="AF255" s="348"/>
      <c r="AG255" s="348"/>
      <c r="AH255" s="348"/>
      <c r="AI255" s="348"/>
      <c r="AJ255" s="348"/>
      <c r="AK255" s="348"/>
      <c r="AL255" s="348"/>
      <c r="AM255" s="348"/>
      <c r="AN255" s="348"/>
      <c r="AO255" s="348"/>
      <c r="AP255" s="348"/>
      <c r="AQ255" s="348"/>
      <c r="AR255" s="348"/>
      <c r="AS255" s="348"/>
      <c r="AT255" s="348"/>
      <c r="AU255" s="348"/>
      <c r="AV255" s="348"/>
      <c r="AW255" s="348"/>
      <c r="AX255" s="348"/>
      <c r="AY255" s="348"/>
      <c r="AZ255" s="348"/>
      <c r="BA255" s="348"/>
      <c r="BB255" s="348"/>
      <c r="BC255" s="348"/>
      <c r="BD255" s="348"/>
      <c r="BE255" s="348"/>
      <c r="BF255" s="348"/>
      <c r="BG255" s="348"/>
      <c r="BH255" s="348"/>
      <c r="BI255" s="348"/>
      <c r="BJ255" s="348"/>
      <c r="BK255" s="348"/>
      <c r="BL255" s="348"/>
      <c r="BM255" s="348"/>
      <c r="BN255" s="348"/>
      <c r="BO255" s="348"/>
      <c r="BP255" s="348"/>
      <c r="BQ255" s="348"/>
      <c r="BR255" s="348"/>
      <c r="BS255" s="348"/>
      <c r="BT255" s="348"/>
      <c r="BU255" s="348"/>
      <c r="BV255" s="348"/>
      <c r="BW255" s="348"/>
      <c r="BX255" s="348"/>
      <c r="BY255" s="348"/>
      <c r="BZ255" s="348"/>
      <c r="CA255" s="348"/>
      <c r="CB255" s="348"/>
      <c r="CC255" s="348"/>
      <c r="CD255" s="348"/>
      <c r="CE255" s="348"/>
      <c r="CF255" s="348"/>
      <c r="CG255" s="348"/>
      <c r="CH255" s="348"/>
      <c r="CI255" s="348"/>
      <c r="CJ255" s="348"/>
      <c r="CK255" s="348"/>
      <c r="CL255" s="348"/>
      <c r="CM255" s="348"/>
      <c r="CN255" s="348"/>
      <c r="CO255" s="348"/>
      <c r="CP255" s="348"/>
      <c r="CQ255" s="348"/>
      <c r="CR255" s="348"/>
      <c r="CS255" s="348"/>
    </row>
    <row r="256" spans="1:97" ht="15" outlineLevel="1">
      <c r="A256" s="309">
        <v>137</v>
      </c>
      <c r="B256" s="310" t="s">
        <v>2772</v>
      </c>
      <c r="C256" s="311" t="s">
        <v>3297</v>
      </c>
      <c r="D256" s="312" t="s">
        <v>1645</v>
      </c>
      <c r="E256" s="313">
        <v>79.75</v>
      </c>
      <c r="F256" s="314">
        <v>0</v>
      </c>
      <c r="G256" s="315">
        <f>ROUND(E256*F256,2)</f>
        <v>0</v>
      </c>
      <c r="H256" s="315">
        <v>0.001</v>
      </c>
      <c r="I256" s="315">
        <f>ROUND(E256*H256,2)</f>
        <v>0.08</v>
      </c>
      <c r="J256" s="315">
        <v>0</v>
      </c>
      <c r="K256" s="315">
        <f>ROUND(E256*J256,2)</f>
        <v>0</v>
      </c>
      <c r="L256" s="348"/>
      <c r="M256" s="348"/>
      <c r="N256" s="348"/>
      <c r="O256" s="348"/>
      <c r="P256" s="348"/>
      <c r="Q256" s="348"/>
      <c r="R256" s="348"/>
      <c r="S256" s="348"/>
      <c r="T256" s="348"/>
      <c r="U256" s="348"/>
      <c r="V256" s="348"/>
      <c r="W256" s="348"/>
      <c r="X256" s="348"/>
      <c r="Y256" s="348"/>
      <c r="Z256" s="348"/>
      <c r="AA256" s="348"/>
      <c r="AB256" s="348"/>
      <c r="AC256" s="348"/>
      <c r="AD256" s="348"/>
      <c r="AE256" s="348"/>
      <c r="AF256" s="348"/>
      <c r="AG256" s="348"/>
      <c r="AH256" s="348"/>
      <c r="AI256" s="348"/>
      <c r="AJ256" s="348"/>
      <c r="AK256" s="348"/>
      <c r="AL256" s="348"/>
      <c r="AM256" s="348"/>
      <c r="AN256" s="348"/>
      <c r="AO256" s="348"/>
      <c r="AP256" s="348"/>
      <c r="AQ256" s="348"/>
      <c r="AR256" s="348"/>
      <c r="AS256" s="348"/>
      <c r="AT256" s="348"/>
      <c r="AU256" s="348"/>
      <c r="AV256" s="348"/>
      <c r="AW256" s="348"/>
      <c r="AX256" s="348"/>
      <c r="AY256" s="348"/>
      <c r="AZ256" s="348"/>
      <c r="BA256" s="348"/>
      <c r="BB256" s="348"/>
      <c r="BC256" s="348"/>
      <c r="BD256" s="348"/>
      <c r="BE256" s="348"/>
      <c r="BF256" s="348"/>
      <c r="BG256" s="348"/>
      <c r="BH256" s="348"/>
      <c r="BI256" s="348"/>
      <c r="BJ256" s="348"/>
      <c r="BK256" s="348"/>
      <c r="BL256" s="348"/>
      <c r="BM256" s="348"/>
      <c r="BN256" s="348"/>
      <c r="BO256" s="348"/>
      <c r="BP256" s="348"/>
      <c r="BQ256" s="348"/>
      <c r="BR256" s="348"/>
      <c r="BS256" s="348"/>
      <c r="BT256" s="348"/>
      <c r="BU256" s="348"/>
      <c r="BV256" s="348"/>
      <c r="BW256" s="348"/>
      <c r="BX256" s="348"/>
      <c r="BY256" s="348"/>
      <c r="BZ256" s="348"/>
      <c r="CA256" s="348"/>
      <c r="CB256" s="348"/>
      <c r="CC256" s="348"/>
      <c r="CD256" s="348"/>
      <c r="CE256" s="348"/>
      <c r="CF256" s="348"/>
      <c r="CG256" s="348"/>
      <c r="CH256" s="348"/>
      <c r="CI256" s="348"/>
      <c r="CJ256" s="348"/>
      <c r="CK256" s="348"/>
      <c r="CL256" s="348"/>
      <c r="CM256" s="348"/>
      <c r="CN256" s="348"/>
      <c r="CO256" s="348"/>
      <c r="CP256" s="348"/>
      <c r="CQ256" s="348"/>
      <c r="CR256" s="348"/>
      <c r="CS256" s="348"/>
    </row>
    <row r="257" spans="1:97" ht="15" outlineLevel="1">
      <c r="A257" s="316"/>
      <c r="B257" s="317"/>
      <c r="C257" s="319" t="s">
        <v>3298</v>
      </c>
      <c r="D257" s="320"/>
      <c r="E257" s="321">
        <v>64.75</v>
      </c>
      <c r="F257" s="318"/>
      <c r="G257" s="318"/>
      <c r="H257" s="318"/>
      <c r="I257" s="318"/>
      <c r="J257" s="318"/>
      <c r="K257" s="318"/>
      <c r="L257" s="348"/>
      <c r="M257" s="348"/>
      <c r="N257" s="348"/>
      <c r="O257" s="348"/>
      <c r="P257" s="348"/>
      <c r="Q257" s="348"/>
      <c r="R257" s="348"/>
      <c r="S257" s="348"/>
      <c r="T257" s="348"/>
      <c r="U257" s="348"/>
      <c r="V257" s="348"/>
      <c r="W257" s="348"/>
      <c r="X257" s="348"/>
      <c r="Y257" s="348"/>
      <c r="Z257" s="348"/>
      <c r="AA257" s="348"/>
      <c r="AB257" s="348"/>
      <c r="AC257" s="348"/>
      <c r="AD257" s="348"/>
      <c r="AE257" s="348"/>
      <c r="AF257" s="348"/>
      <c r="AG257" s="348"/>
      <c r="AH257" s="348"/>
      <c r="AI257" s="348"/>
      <c r="AJ257" s="348"/>
      <c r="AK257" s="348"/>
      <c r="AL257" s="348"/>
      <c r="AM257" s="348"/>
      <c r="AN257" s="348"/>
      <c r="AO257" s="348"/>
      <c r="AP257" s="348"/>
      <c r="AQ257" s="348"/>
      <c r="AR257" s="348"/>
      <c r="AS257" s="348"/>
      <c r="AT257" s="348"/>
      <c r="AU257" s="348"/>
      <c r="AV257" s="348"/>
      <c r="AW257" s="348"/>
      <c r="AX257" s="348"/>
      <c r="AY257" s="348"/>
      <c r="AZ257" s="348"/>
      <c r="BA257" s="348"/>
      <c r="BB257" s="348"/>
      <c r="BC257" s="348"/>
      <c r="BD257" s="348"/>
      <c r="BE257" s="348"/>
      <c r="BF257" s="348"/>
      <c r="BG257" s="348"/>
      <c r="BH257" s="348"/>
      <c r="BI257" s="348"/>
      <c r="BJ257" s="348"/>
      <c r="BK257" s="348"/>
      <c r="BL257" s="348"/>
      <c r="BM257" s="348"/>
      <c r="BN257" s="348"/>
      <c r="BO257" s="348"/>
      <c r="BP257" s="348"/>
      <c r="BQ257" s="348"/>
      <c r="BR257" s="348"/>
      <c r="BS257" s="348"/>
      <c r="BT257" s="348"/>
      <c r="BU257" s="348"/>
      <c r="BV257" s="348"/>
      <c r="BW257" s="348"/>
      <c r="BX257" s="348"/>
      <c r="BY257" s="348"/>
      <c r="BZ257" s="348"/>
      <c r="CA257" s="348"/>
      <c r="CB257" s="348"/>
      <c r="CC257" s="348"/>
      <c r="CD257" s="348"/>
      <c r="CE257" s="348"/>
      <c r="CF257" s="348"/>
      <c r="CG257" s="348"/>
      <c r="CH257" s="348"/>
      <c r="CI257" s="348"/>
      <c r="CJ257" s="348"/>
      <c r="CK257" s="348"/>
      <c r="CL257" s="348"/>
      <c r="CM257" s="348"/>
      <c r="CN257" s="348"/>
      <c r="CO257" s="348"/>
      <c r="CP257" s="348"/>
      <c r="CQ257" s="348"/>
      <c r="CR257" s="348"/>
      <c r="CS257" s="348"/>
    </row>
    <row r="258" spans="1:11" s="71" customFormat="1" ht="15" outlineLevel="1">
      <c r="A258" s="152"/>
      <c r="B258" s="153"/>
      <c r="C258" s="154" t="s">
        <v>2773</v>
      </c>
      <c r="D258" s="155"/>
      <c r="E258" s="156">
        <v>15</v>
      </c>
      <c r="F258" s="144"/>
      <c r="G258" s="144"/>
      <c r="H258" s="144"/>
      <c r="I258" s="144"/>
      <c r="J258" s="144"/>
      <c r="K258" s="144"/>
    </row>
    <row r="259" spans="1:97" ht="22.5" outlineLevel="1">
      <c r="A259" s="309">
        <v>138</v>
      </c>
      <c r="B259" s="310" t="s">
        <v>3299</v>
      </c>
      <c r="C259" s="311" t="s">
        <v>3300</v>
      </c>
      <c r="D259" s="312" t="s">
        <v>226</v>
      </c>
      <c r="E259" s="313">
        <f>$I$252</f>
        <v>0.08</v>
      </c>
      <c r="F259" s="314">
        <v>0</v>
      </c>
      <c r="G259" s="315">
        <f>ROUND(E259*F259,2)</f>
        <v>0</v>
      </c>
      <c r="H259" s="315">
        <v>0</v>
      </c>
      <c r="I259" s="315"/>
      <c r="J259" s="315">
        <v>0</v>
      </c>
      <c r="K259" s="315">
        <f>ROUND(E259*J259,2)</f>
        <v>0</v>
      </c>
      <c r="L259" s="348"/>
      <c r="M259" s="348"/>
      <c r="N259" s="348"/>
      <c r="O259" s="348"/>
      <c r="P259" s="348"/>
      <c r="Q259" s="348"/>
      <c r="R259" s="348"/>
      <c r="S259" s="348"/>
      <c r="T259" s="348"/>
      <c r="U259" s="348"/>
      <c r="V259" s="348"/>
      <c r="W259" s="348"/>
      <c r="X259" s="348"/>
      <c r="Y259" s="348"/>
      <c r="Z259" s="348"/>
      <c r="AA259" s="348"/>
      <c r="AB259" s="348"/>
      <c r="AC259" s="348"/>
      <c r="AD259" s="348"/>
      <c r="AE259" s="348"/>
      <c r="AF259" s="348"/>
      <c r="AG259" s="348"/>
      <c r="AH259" s="348"/>
      <c r="AI259" s="348"/>
      <c r="AJ259" s="348"/>
      <c r="AK259" s="348"/>
      <c r="AL259" s="348"/>
      <c r="AM259" s="348"/>
      <c r="AN259" s="348"/>
      <c r="AO259" s="348"/>
      <c r="AP259" s="348"/>
      <c r="AQ259" s="348"/>
      <c r="AR259" s="348"/>
      <c r="AS259" s="348"/>
      <c r="AT259" s="348"/>
      <c r="AU259" s="348"/>
      <c r="AV259" s="348"/>
      <c r="AW259" s="348"/>
      <c r="AX259" s="348"/>
      <c r="AY259" s="348"/>
      <c r="AZ259" s="348"/>
      <c r="BA259" s="348"/>
      <c r="BB259" s="348"/>
      <c r="BC259" s="348"/>
      <c r="BD259" s="348"/>
      <c r="BE259" s="348"/>
      <c r="BF259" s="348"/>
      <c r="BG259" s="348"/>
      <c r="BH259" s="348"/>
      <c r="BI259" s="348"/>
      <c r="BJ259" s="348"/>
      <c r="BK259" s="348"/>
      <c r="BL259" s="348"/>
      <c r="BM259" s="348"/>
      <c r="BN259" s="348"/>
      <c r="BO259" s="348"/>
      <c r="BP259" s="348"/>
      <c r="BQ259" s="348"/>
      <c r="BR259" s="348"/>
      <c r="BS259" s="348"/>
      <c r="BT259" s="348"/>
      <c r="BU259" s="348"/>
      <c r="BV259" s="348"/>
      <c r="BW259" s="348"/>
      <c r="BX259" s="348"/>
      <c r="BY259" s="348"/>
      <c r="BZ259" s="348"/>
      <c r="CA259" s="348"/>
      <c r="CB259" s="348"/>
      <c r="CC259" s="348"/>
      <c r="CD259" s="348"/>
      <c r="CE259" s="348"/>
      <c r="CF259" s="348"/>
      <c r="CG259" s="348"/>
      <c r="CH259" s="348"/>
      <c r="CI259" s="348"/>
      <c r="CJ259" s="348"/>
      <c r="CK259" s="348"/>
      <c r="CL259" s="348"/>
      <c r="CM259" s="348"/>
      <c r="CN259" s="348"/>
      <c r="CO259" s="348"/>
      <c r="CP259" s="348"/>
      <c r="CQ259" s="348"/>
      <c r="CR259" s="348"/>
      <c r="CS259" s="348"/>
    </row>
    <row r="260" spans="1:97" ht="12.75" customHeight="1" outlineLevel="1">
      <c r="A260" s="316"/>
      <c r="B260" s="317"/>
      <c r="C260" s="917" t="s">
        <v>3301</v>
      </c>
      <c r="D260" s="917"/>
      <c r="E260" s="917"/>
      <c r="F260" s="917"/>
      <c r="G260" s="917"/>
      <c r="H260" s="318"/>
      <c r="I260" s="318"/>
      <c r="J260" s="318"/>
      <c r="K260" s="318"/>
      <c r="L260" s="348"/>
      <c r="M260" s="348"/>
      <c r="N260" s="348"/>
      <c r="O260" s="348"/>
      <c r="P260" s="348"/>
      <c r="Q260" s="348"/>
      <c r="R260" s="348"/>
      <c r="S260" s="348"/>
      <c r="T260" s="348"/>
      <c r="U260" s="348"/>
      <c r="V260" s="348"/>
      <c r="W260" s="348"/>
      <c r="X260" s="348"/>
      <c r="Y260" s="348"/>
      <c r="Z260" s="348"/>
      <c r="AA260" s="348"/>
      <c r="AB260" s="348"/>
      <c r="AC260" s="348"/>
      <c r="AD260" s="348"/>
      <c r="AE260" s="348"/>
      <c r="AF260" s="348"/>
      <c r="AG260" s="348"/>
      <c r="AH260" s="348"/>
      <c r="AI260" s="348"/>
      <c r="AJ260" s="348"/>
      <c r="AK260" s="348"/>
      <c r="AL260" s="348"/>
      <c r="AM260" s="348"/>
      <c r="AN260" s="348"/>
      <c r="AO260" s="348"/>
      <c r="AP260" s="348"/>
      <c r="AQ260" s="348"/>
      <c r="AR260" s="348"/>
      <c r="AS260" s="348"/>
      <c r="AT260" s="348"/>
      <c r="AU260" s="348"/>
      <c r="AV260" s="348"/>
      <c r="AW260" s="348"/>
      <c r="AX260" s="348"/>
      <c r="AY260" s="348"/>
      <c r="AZ260" s="348"/>
      <c r="BA260" s="348"/>
      <c r="BB260" s="348"/>
      <c r="BC260" s="348"/>
      <c r="BD260" s="348"/>
      <c r="BE260" s="348"/>
      <c r="BF260" s="348"/>
      <c r="BG260" s="348"/>
      <c r="BH260" s="348"/>
      <c r="BI260" s="348"/>
      <c r="BJ260" s="348"/>
      <c r="BK260" s="348"/>
      <c r="BL260" s="348"/>
      <c r="BM260" s="348"/>
      <c r="BN260" s="348"/>
      <c r="BO260" s="348"/>
      <c r="BP260" s="348"/>
      <c r="BQ260" s="348"/>
      <c r="BR260" s="348"/>
      <c r="BS260" s="348"/>
      <c r="BT260" s="348"/>
      <c r="BU260" s="348"/>
      <c r="BV260" s="348"/>
      <c r="BW260" s="348"/>
      <c r="BX260" s="348"/>
      <c r="BY260" s="348"/>
      <c r="BZ260" s="348"/>
      <c r="CA260" s="348"/>
      <c r="CB260" s="348"/>
      <c r="CC260" s="348"/>
      <c r="CD260" s="348"/>
      <c r="CE260" s="348"/>
      <c r="CF260" s="348"/>
      <c r="CG260" s="348"/>
      <c r="CH260" s="348"/>
      <c r="CI260" s="348"/>
      <c r="CJ260" s="348"/>
      <c r="CK260" s="348"/>
      <c r="CL260" s="348"/>
      <c r="CM260" s="348"/>
      <c r="CN260" s="348"/>
      <c r="CO260" s="348"/>
      <c r="CP260" s="348"/>
      <c r="CQ260" s="348"/>
      <c r="CR260" s="348"/>
      <c r="CS260" s="348"/>
    </row>
    <row r="261" spans="1:11" s="71" customFormat="1" ht="15">
      <c r="A261" s="132" t="s">
        <v>21</v>
      </c>
      <c r="B261" s="133" t="s">
        <v>2427</v>
      </c>
      <c r="C261" s="134" t="s">
        <v>2428</v>
      </c>
      <c r="D261" s="135"/>
      <c r="E261" s="136"/>
      <c r="F261" s="137"/>
      <c r="G261" s="137">
        <f>SUM(G262)</f>
        <v>0</v>
      </c>
      <c r="H261" s="137"/>
      <c r="I261" s="137">
        <f>SUM(I262:I263)</f>
        <v>0</v>
      </c>
      <c r="J261" s="137"/>
      <c r="K261" s="137">
        <f>SUM(K262:K263)</f>
        <v>0</v>
      </c>
    </row>
    <row r="262" spans="1:11" s="71" customFormat="1" ht="15" outlineLevel="1">
      <c r="A262" s="146">
        <v>139</v>
      </c>
      <c r="B262" s="147" t="s">
        <v>2778</v>
      </c>
      <c r="C262" s="148" t="s">
        <v>2779</v>
      </c>
      <c r="D262" s="149" t="s">
        <v>694</v>
      </c>
      <c r="E262" s="150">
        <v>29</v>
      </c>
      <c r="F262" s="314">
        <v>0</v>
      </c>
      <c r="G262" s="151">
        <f>ROUND(E262*F262,2)</f>
        <v>0</v>
      </c>
      <c r="H262" s="151">
        <v>9E-05</v>
      </c>
      <c r="I262" s="151">
        <f>ROUND(E262*H262,2)</f>
        <v>0</v>
      </c>
      <c r="J262" s="151">
        <v>0</v>
      </c>
      <c r="K262" s="151">
        <f>ROUND(E262*J262,2)</f>
        <v>0</v>
      </c>
    </row>
    <row r="263" spans="1:11" s="71" customFormat="1" ht="15" outlineLevel="1">
      <c r="A263" s="152"/>
      <c r="B263" s="153"/>
      <c r="C263" s="154" t="s">
        <v>2780</v>
      </c>
      <c r="D263" s="155"/>
      <c r="E263" s="156">
        <v>29</v>
      </c>
      <c r="F263" s="144"/>
      <c r="G263" s="144"/>
      <c r="H263" s="144"/>
      <c r="I263" s="144"/>
      <c r="J263" s="144"/>
      <c r="K263" s="144"/>
    </row>
    <row r="264" spans="1:97" ht="15" customHeight="1">
      <c r="A264" s="332"/>
      <c r="B264" s="333" t="s">
        <v>2683</v>
      </c>
      <c r="C264" s="334"/>
      <c r="D264" s="335"/>
      <c r="E264" s="336"/>
      <c r="F264" s="915">
        <f>SUM(G261,G252,G200,G193,G173,G86,G10,G8)</f>
        <v>0</v>
      </c>
      <c r="G264" s="916"/>
      <c r="H264" s="297"/>
      <c r="I264" s="297"/>
      <c r="J264" s="297"/>
      <c r="K264" s="297"/>
      <c r="L264" s="348"/>
      <c r="M264" s="348"/>
      <c r="N264" s="348"/>
      <c r="O264" s="348"/>
      <c r="P264" s="348"/>
      <c r="Q264" s="348"/>
      <c r="R264" s="348"/>
      <c r="S264" s="348"/>
      <c r="T264" s="348"/>
      <c r="U264" s="348"/>
      <c r="V264" s="348"/>
      <c r="W264" s="348"/>
      <c r="X264" s="348"/>
      <c r="Y264" s="348"/>
      <c r="Z264" s="348"/>
      <c r="AA264" s="348"/>
      <c r="AB264" s="348"/>
      <c r="AC264" s="348"/>
      <c r="AD264" s="348"/>
      <c r="AE264" s="348"/>
      <c r="AF264" s="348"/>
      <c r="AG264" s="348"/>
      <c r="AH264" s="348"/>
      <c r="AI264" s="348"/>
      <c r="AJ264" s="348"/>
      <c r="AK264" s="348"/>
      <c r="AL264" s="348"/>
      <c r="AM264" s="348"/>
      <c r="AN264" s="348"/>
      <c r="AO264" s="348"/>
      <c r="AP264" s="348"/>
      <c r="AQ264" s="348"/>
      <c r="AR264" s="348"/>
      <c r="AS264" s="348"/>
      <c r="AT264" s="348"/>
      <c r="AU264" s="348"/>
      <c r="AV264" s="348"/>
      <c r="AW264" s="348"/>
      <c r="AX264" s="348"/>
      <c r="AY264" s="348"/>
      <c r="AZ264" s="348"/>
      <c r="BA264" s="348"/>
      <c r="BB264" s="348"/>
      <c r="BC264" s="348"/>
      <c r="BD264" s="348"/>
      <c r="BE264" s="348"/>
      <c r="BF264" s="348"/>
      <c r="BG264" s="348"/>
      <c r="BH264" s="348"/>
      <c r="BI264" s="348"/>
      <c r="BJ264" s="348"/>
      <c r="BK264" s="348"/>
      <c r="BL264" s="348"/>
      <c r="BM264" s="348"/>
      <c r="BN264" s="348"/>
      <c r="BO264" s="348"/>
      <c r="BP264" s="348"/>
      <c r="BQ264" s="348"/>
      <c r="BR264" s="348"/>
      <c r="BS264" s="348"/>
      <c r="BT264" s="348"/>
      <c r="BU264" s="348"/>
      <c r="BV264" s="348"/>
      <c r="BW264" s="348"/>
      <c r="BX264" s="348"/>
      <c r="BY264" s="348"/>
      <c r="BZ264" s="348"/>
      <c r="CA264" s="348"/>
      <c r="CB264" s="348"/>
      <c r="CC264" s="348"/>
      <c r="CD264" s="348"/>
      <c r="CE264" s="348"/>
      <c r="CF264" s="348"/>
      <c r="CG264" s="348"/>
      <c r="CH264" s="348"/>
      <c r="CI264" s="348"/>
      <c r="CJ264" s="348"/>
      <c r="CK264" s="348"/>
      <c r="CL264" s="348"/>
      <c r="CM264" s="348"/>
      <c r="CN264" s="348"/>
      <c r="CO264" s="348"/>
      <c r="CP264" s="348"/>
      <c r="CQ264" s="348"/>
      <c r="CR264" s="348"/>
      <c r="CS264" s="348"/>
    </row>
  </sheetData>
  <mergeCells count="70">
    <mergeCell ref="C25:G25"/>
    <mergeCell ref="A1:G1"/>
    <mergeCell ref="C2:G2"/>
    <mergeCell ref="C3:G3"/>
    <mergeCell ref="C4:G4"/>
    <mergeCell ref="C12:G12"/>
    <mergeCell ref="C14:G14"/>
    <mergeCell ref="C16:G16"/>
    <mergeCell ref="C18:G18"/>
    <mergeCell ref="C20:G20"/>
    <mergeCell ref="C22:G22"/>
    <mergeCell ref="C24:G24"/>
    <mergeCell ref="C41:G41"/>
    <mergeCell ref="C26:G26"/>
    <mergeCell ref="C28:G28"/>
    <mergeCell ref="C29:G29"/>
    <mergeCell ref="C30:G30"/>
    <mergeCell ref="C32:G32"/>
    <mergeCell ref="C33:G33"/>
    <mergeCell ref="C34:G34"/>
    <mergeCell ref="C36:G36"/>
    <mergeCell ref="C37:G37"/>
    <mergeCell ref="C38:G38"/>
    <mergeCell ref="C40:G40"/>
    <mergeCell ref="C93:G93"/>
    <mergeCell ref="C42:G42"/>
    <mergeCell ref="C44:G44"/>
    <mergeCell ref="C45:G45"/>
    <mergeCell ref="C46:G46"/>
    <mergeCell ref="C50:G50"/>
    <mergeCell ref="C55:G55"/>
    <mergeCell ref="C58:G58"/>
    <mergeCell ref="C62:G62"/>
    <mergeCell ref="C85:G85"/>
    <mergeCell ref="C88:G88"/>
    <mergeCell ref="C91:G91"/>
    <mergeCell ref="C71:G71"/>
    <mergeCell ref="C121:G121"/>
    <mergeCell ref="C94:G94"/>
    <mergeCell ref="C95:G95"/>
    <mergeCell ref="C100:G100"/>
    <mergeCell ref="C101:G101"/>
    <mergeCell ref="C102:G102"/>
    <mergeCell ref="C107:G107"/>
    <mergeCell ref="C108:G108"/>
    <mergeCell ref="C109:G109"/>
    <mergeCell ref="C113:G113"/>
    <mergeCell ref="C114:G114"/>
    <mergeCell ref="C115:G115"/>
    <mergeCell ref="C169:G169"/>
    <mergeCell ref="C123:G123"/>
    <mergeCell ref="C125:G125"/>
    <mergeCell ref="C127:G127"/>
    <mergeCell ref="C129:G129"/>
    <mergeCell ref="C131:G131"/>
    <mergeCell ref="C133:G133"/>
    <mergeCell ref="C135:G135"/>
    <mergeCell ref="C137:G137"/>
    <mergeCell ref="C161:G161"/>
    <mergeCell ref="C164:G164"/>
    <mergeCell ref="C166:G166"/>
    <mergeCell ref="F264:G264"/>
    <mergeCell ref="C172:G172"/>
    <mergeCell ref="C199:G199"/>
    <mergeCell ref="C202:G202"/>
    <mergeCell ref="C219:G219"/>
    <mergeCell ref="C251:G251"/>
    <mergeCell ref="C260:G260"/>
    <mergeCell ref="C195:G195"/>
    <mergeCell ref="C217:G217"/>
  </mergeCells>
  <printOptions/>
  <pageMargins left="0.590277777777778" right="0.196527777777778" top="0.7875" bottom="0.7875" header="0.511805555555555" footer="0.3"/>
  <pageSetup horizontalDpi="600" verticalDpi="600" orientation="portrait" paperSize="9" r:id="rId1"/>
  <headerFooter>
    <oddFooter>&amp;LZpracováno programem BUILDpower S,  © RTS, a.s.&amp;RStránka &amp;P z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564EFF633E761448C7E34048376FC3D" ma:contentTypeVersion="10" ma:contentTypeDescription="Vytvoří nový dokument" ma:contentTypeScope="" ma:versionID="9158f9ffc25da13a4bbfca66aa0be559">
  <xsd:schema xmlns:xsd="http://www.w3.org/2001/XMLSchema" xmlns:xs="http://www.w3.org/2001/XMLSchema" xmlns:p="http://schemas.microsoft.com/office/2006/metadata/properties" xmlns:ns3="0deffe0d-6ff4-450e-8238-ee1c128717b0" targetNamespace="http://schemas.microsoft.com/office/2006/metadata/properties" ma:root="true" ma:fieldsID="489e50c149bec17c1f8cec942ff03ca7" ns3:_="">
    <xsd:import namespace="0deffe0d-6ff4-450e-8238-ee1c128717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ffe0d-6ff4-450e-8238-ee1c128717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ABCB49-D327-49D7-8840-5D57CD47A5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D86C43-6DD6-4F03-8496-FA603E6331E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deffe0d-6ff4-450e-8238-ee1c128717b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19B456D-55D5-4FBA-B941-CCB3986F6E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effe0d-6ff4-450e-8238-ee1c128717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Vokál Jaroslav</cp:lastModifiedBy>
  <cp:lastPrinted>2020-03-19T09:49:36Z</cp:lastPrinted>
  <dcterms:created xsi:type="dcterms:W3CDTF">2018-04-24T06:47:06Z</dcterms:created>
  <dcterms:modified xsi:type="dcterms:W3CDTF">2020-03-25T08:29:11Z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SetDate">
    <vt:lpwstr>2019-06-10T12:45:53.8790077Z</vt:lpwstr>
  </property>
  <property fmtid="{D5CDD505-2E9C-101B-9397-08002B2CF9AE}" pid="5" name="MSIP_Label_690ebb53-23a2-471a-9c6e-17bd0d11311e_Name">
    <vt:lpwstr>Verejne</vt:lpwstr>
  </property>
  <property fmtid="{D5CDD505-2E9C-101B-9397-08002B2CF9AE}" pid="6" name="MSIP_Label_690ebb53-23a2-471a-9c6e-17bd0d11311e_Extended_MSFT_Method">
    <vt:lpwstr>Automatic</vt:lpwstr>
  </property>
  <property fmtid="{D5CDD505-2E9C-101B-9397-08002B2CF9AE}" pid="7" name="Sensitivity">
    <vt:lpwstr>Verejne</vt:lpwstr>
  </property>
  <property fmtid="{D5CDD505-2E9C-101B-9397-08002B2CF9AE}" pid="8" name="ContentTypeId">
    <vt:lpwstr>0x0101002564EFF633E761448C7E34048376FC3D</vt:lpwstr>
  </property>
</Properties>
</file>