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konom\Documents\NEMOCNICE\INVESTICE\.VZ2020\VZMR22020\3_Automaticky_vjezdovy_system\"/>
    </mc:Choice>
  </mc:AlternateContent>
  <xr:revisionPtr revIDLastSave="0" documentId="8_{3BFF4E99-BBEF-4065-A9DA-834DD08DC07B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Rekapitulace" sheetId="1" r:id="rId1"/>
    <sheet name="VzorPolozky" sheetId="10" state="hidden" r:id="rId2"/>
    <sheet name="Rozpočet_vyplňte" sheetId="12" r:id="rId3"/>
  </sheets>
  <externalReferences>
    <externalReference r:id="rId4"/>
  </externalReferences>
  <definedNames>
    <definedName name="CelkemDPHVypocet" localSheetId="0">Rekapitulace!$H$38</definedName>
    <definedName name="CenaCelkem">Rekapitulace!$G$27</definedName>
    <definedName name="CenaCelkemBezDPH">Rekapitulace!$G$26</definedName>
    <definedName name="CenaCelkemVypocet" localSheetId="0">Rekapitulace!$I$38</definedName>
    <definedName name="cisloobjektu">Rekapitulace!$C$3</definedName>
    <definedName name="CisloRozpoctu">'[1]Krycí list'!$C$2</definedName>
    <definedName name="CisloStavby" localSheetId="0">Rekapitulace!$C$2</definedName>
    <definedName name="cislostavby">'[1]Krycí list'!$A$7</definedName>
    <definedName name="CisloStavebnihoRozpoctu">Rekapitulace!$D$4</definedName>
    <definedName name="dadresa">Rekapitulace!$D$9:$G$9</definedName>
    <definedName name="DIČ" localSheetId="0">Rekapitulace!$I$9</definedName>
    <definedName name="dmisto">Rekapitulace!$D$10:$G$10</definedName>
    <definedName name="DPHSni">Rekapitulace!$G$22</definedName>
    <definedName name="DPHZakl">Rekapitulace!$G$24</definedName>
    <definedName name="dpsc" localSheetId="0">Rekapitulace!$C$10</definedName>
    <definedName name="IČO" localSheetId="0">Rekapitulace!$I$8</definedName>
    <definedName name="Mena">Rekapitulace!$J$27</definedName>
    <definedName name="MistoStavby">Rekapitulace!$D$4</definedName>
    <definedName name="nazevobjektu">Rekapitulace!$D$3</definedName>
    <definedName name="NazevRozpoctu">'[1]Krycí list'!$D$2</definedName>
    <definedName name="NazevStavby" localSheetId="0">Rekapitulace!$D$2</definedName>
    <definedName name="nazevstavby">'[1]Krycí list'!$C$7</definedName>
    <definedName name="NazevStavebnihoRozpoctu">Rekapitulace!$E$4</definedName>
    <definedName name="oadresa">Rekapitulace!$D$6</definedName>
    <definedName name="Objednatel" localSheetId="0">Rekapitulace!$D$5</definedName>
    <definedName name="Objekt" localSheetId="0">Rekapitulace!$B$36</definedName>
    <definedName name="_xlnm.Print_Area" localSheetId="0">Rekapitulace!$A$1:$J$50</definedName>
    <definedName name="_xlnm.Print_Area" localSheetId="2">Rozpočet_vyplňte!$A$1:$W$38</definedName>
    <definedName name="odic" localSheetId="0">Rekapitulace!$I$6</definedName>
    <definedName name="oico" localSheetId="0">Rekapitulace!$I$5</definedName>
    <definedName name="omisto" localSheetId="0">Rekapitulace!$D$7</definedName>
    <definedName name="onazev" localSheetId="0">Rekapitulace!$D$6</definedName>
    <definedName name="opsc" localSheetId="0">Rekapitulace!$C$7</definedName>
    <definedName name="padresa">Rekapitulace!#REF!</definedName>
    <definedName name="pdic">Rekapitulace!#REF!</definedName>
    <definedName name="pico">Rekapitulace!#REF!</definedName>
    <definedName name="pmisto">Rekapitulace!#REF!</definedName>
    <definedName name="PocetMJ">#REF!</definedName>
    <definedName name="PoptavkaID">Rekapitulace!$A$1</definedName>
    <definedName name="pPSC">Rekapitulace!#REF!</definedName>
    <definedName name="Projektant">Rekapitulace!#REF!</definedName>
    <definedName name="SazbaDPH1" localSheetId="0">Rekapitulace!$E$21</definedName>
    <definedName name="SazbaDPH1">'[1]Krycí list'!$C$30</definedName>
    <definedName name="SazbaDPH2" localSheetId="0">Rekapitulace!$E$23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Rekapitulace!$D$11</definedName>
    <definedName name="Z_B7E7C763_C459_487D_8ABA_5CFDDFBD5A84_.wvu.Cols" localSheetId="0" hidden="1">Rekapitulace!$A:$A</definedName>
    <definedName name="Z_B7E7C763_C459_487D_8ABA_5CFDDFBD5A84_.wvu.PrintArea" localSheetId="0" hidden="1">Rekapitulace!$B$1:$J$34</definedName>
    <definedName name="ZakladDPHSni">Rekapitulace!$G$21</definedName>
    <definedName name="ZakladDPHSniVypocet" localSheetId="0">Rekapitulace!$F$38</definedName>
    <definedName name="ZakladDPHZakl">Rekapitulace!$G$23</definedName>
    <definedName name="ZakladDPHZaklVypocet" localSheetId="0">Rekapitulace!$G$38</definedName>
    <definedName name="Zaokrouhleni">Rekapitulace!$G$25</definedName>
    <definedName name="Zhotovitel">Rekapitulace!$D$8:$G$8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6" i="12" l="1"/>
  <c r="Q16" i="12"/>
  <c r="O16" i="12"/>
  <c r="K16" i="12"/>
  <c r="I16" i="12"/>
  <c r="G16" i="12"/>
  <c r="M16" i="12" s="1"/>
  <c r="I18" i="1" l="1"/>
  <c r="G31" i="12"/>
  <c r="G30" i="12"/>
  <c r="G24" i="12"/>
  <c r="G15" i="12" l="1"/>
  <c r="G14" i="12"/>
  <c r="G23" i="12"/>
  <c r="G22" i="12"/>
  <c r="G21" i="12"/>
  <c r="G19" i="12"/>
  <c r="G18" i="12"/>
  <c r="G10" i="12"/>
  <c r="G11" i="12"/>
  <c r="G12" i="12"/>
  <c r="G20" i="12" l="1"/>
  <c r="I48" i="1" s="1"/>
  <c r="G17" i="12"/>
  <c r="I47" i="1" s="1"/>
  <c r="G27" i="12"/>
  <c r="G25" i="12"/>
  <c r="G13" i="12"/>
  <c r="G9" i="12"/>
  <c r="G25" i="1" l="1"/>
  <c r="J26" i="1" l="1"/>
  <c r="J25" i="1"/>
  <c r="J24" i="1"/>
  <c r="J23" i="1"/>
  <c r="J22" i="1"/>
  <c r="J21" i="1"/>
  <c r="AB33" i="12" l="1"/>
  <c r="F37" i="1" s="1"/>
  <c r="AZ28" i="12"/>
  <c r="M9" i="12"/>
  <c r="I9" i="12"/>
  <c r="K9" i="12"/>
  <c r="O9" i="12"/>
  <c r="Q9" i="12"/>
  <c r="U9" i="12"/>
  <c r="M25" i="12"/>
  <c r="I25" i="12"/>
  <c r="K25" i="12"/>
  <c r="O25" i="12"/>
  <c r="Q25" i="12"/>
  <c r="U25" i="12"/>
  <c r="M27" i="12"/>
  <c r="I27" i="12"/>
  <c r="K27" i="12"/>
  <c r="O27" i="12"/>
  <c r="Q27" i="12"/>
  <c r="U27" i="12"/>
  <c r="I17" i="1"/>
  <c r="I14" i="1"/>
  <c r="F38" i="1"/>
  <c r="G38" i="1"/>
  <c r="H38" i="1"/>
  <c r="I38" i="1"/>
  <c r="J37" i="1" s="1"/>
  <c r="J38" i="1"/>
  <c r="G36" i="1"/>
  <c r="F36" i="1"/>
  <c r="H30" i="1"/>
  <c r="E22" i="1"/>
  <c r="E24" i="1"/>
  <c r="K24" i="12" l="1"/>
  <c r="Q24" i="12"/>
  <c r="U8" i="12"/>
  <c r="U13" i="12"/>
  <c r="Q13" i="12"/>
  <c r="U24" i="12"/>
  <c r="O24" i="12"/>
  <c r="O13" i="12"/>
  <c r="I13" i="12"/>
  <c r="Q8" i="12"/>
  <c r="O8" i="12"/>
  <c r="K13" i="12"/>
  <c r="K8" i="12"/>
  <c r="I24" i="12"/>
  <c r="I8" i="12"/>
  <c r="AC33" i="12"/>
  <c r="G37" i="1" s="1"/>
  <c r="H37" i="1" s="1"/>
  <c r="I37" i="1" s="1"/>
  <c r="M24" i="12"/>
  <c r="M8" i="12"/>
  <c r="M13" i="12"/>
  <c r="G8" i="12"/>
  <c r="G33" i="12" l="1"/>
  <c r="I45" i="1"/>
  <c r="I46" i="1"/>
  <c r="I49" i="1"/>
  <c r="I13" i="1" l="1"/>
  <c r="I15" i="1"/>
  <c r="I50" i="1"/>
  <c r="I16" i="1" l="1"/>
  <c r="I19" i="1" s="1"/>
  <c r="G23" i="1" s="1"/>
  <c r="G24" i="1" s="1"/>
  <c r="G27" i="1" s="1"/>
  <c r="H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8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8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9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9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0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0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 xml:space="preserve">Město
</t>
        </r>
      </text>
    </comment>
  </commentList>
</comments>
</file>

<file path=xl/sharedStrings.xml><?xml version="1.0" encoding="utf-8"?>
<sst xmlns="http://schemas.openxmlformats.org/spreadsheetml/2006/main" count="220" uniqueCount="142">
  <si>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</si>
  <si>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</si>
  <si>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</si>
  <si>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</si>
  <si>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</si>
  <si>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</si>
  <si>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</si>
  <si>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</si>
  <si>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</si>
  <si>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</si>
  <si>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</si>
  <si>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</si>
  <si>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</si>
  <si>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</si>
  <si>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</si>
  <si>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</si>
  <si>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</si>
  <si>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</si>
  <si>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</si>
  <si>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Vypracoval: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</si>
  <si>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</si>
  <si>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</si>
  <si>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</si>
  <si>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</si>
  <si>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</si>
  <si>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</si>
  <si>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</si>
  <si>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</si>
  <si>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</si>
  <si>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</si>
  <si>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</si>
  <si>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</si>
  <si>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</si>
  <si>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</si>
  <si>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</si>
  <si>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</si>
  <si>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</si>
  <si>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Rozpočet:</t>
  </si>
  <si>
    <t>Misto</t>
  </si>
  <si>
    <t>ZZS Hustopeče - D.1.4.8.1 SK+TV CZ-CPA: 43.21.10</t>
  </si>
  <si>
    <t>Rozpočet</t>
  </si>
  <si>
    <t>Celkem za stavbu</t>
  </si>
  <si>
    <t>CZK</t>
  </si>
  <si>
    <t>Rekapitulace dílů</t>
  </si>
  <si>
    <t>Typ dílu</t>
  </si>
  <si>
    <t>ON</t>
  </si>
  <si>
    <t>VN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</si>
  <si>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</si>
  <si>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</si>
  <si>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</si>
  <si>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</si>
  <si>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</si>
  <si>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</si>
  <si>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</si>
  <si>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</si>
  <si>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</si>
  <si>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</si>
  <si>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</si>
  <si>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</si>
  <si>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</si>
  <si>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</si>
  <si>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</si>
  <si>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</si>
  <si>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</si>
  <si>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</si>
  <si>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</si>
  <si>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</si>
  <si>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</si>
  <si>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</si>
  <si>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</si>
  <si>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</si>
  <si>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</si>
  <si>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</si>
  <si>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POL1_0</t>
  </si>
  <si>
    <t>POP</t>
  </si>
  <si>
    <t>h</t>
  </si>
  <si>
    <t>005124010R</t>
  </si>
  <si>
    <t>Koordinační činnost</t>
  </si>
  <si>
    <t>004111020R</t>
  </si>
  <si>
    <t xml:space="preserve">Vypracování projektové dokumentace </t>
  </si>
  <si>
    <t>Výrobní dokumentace</t>
  </si>
  <si>
    <t/>
  </si>
  <si>
    <t>SUM</t>
  </si>
  <si>
    <t>POPUZIV</t>
  </si>
  <si>
    <t>END</t>
  </si>
  <si>
    <t>kód CZ-CPA</t>
  </si>
  <si>
    <t>cenová soustava</t>
  </si>
  <si>
    <t>43.21.10</t>
  </si>
  <si>
    <t>RTS DATA 2018/I</t>
  </si>
  <si>
    <t>Celkem ZRN</t>
  </si>
  <si>
    <t>Celkem ZRN+ostatní náklady</t>
  </si>
  <si>
    <t xml:space="preserve">množství
</t>
  </si>
  <si>
    <t>Položkový soupis prací a výkaz výměr</t>
  </si>
  <si>
    <t>Terminály</t>
  </si>
  <si>
    <t>vjezdový terminál (volitelná barva RAL), nerezové provedení skříně, lakované
 - napájení 230V AC/600W
 - ventilované/vyhřívané vnitřní prostředí
 - vydavač papírových karet s čárovým kódem, s kapacitou na jedno naplnění 5.000ks/10.000ks</t>
  </si>
  <si>
    <t>ks</t>
  </si>
  <si>
    <t>Výjezdový terminál (volitelná barva RAL), nerezové provedení skříně, lakované
 - napájení 230V AC/600W
 - ventilované/vyhřívané vnitřní prostředí 
 - automatické pohlcení karty do vnitřního koše (kapacita 10.000 lístků)</t>
  </si>
  <si>
    <t>kotevní sada terminálu nebo chemické kotvení</t>
  </si>
  <si>
    <t>převodník LAN pro terminál/pokladnu</t>
  </si>
  <si>
    <t>A1</t>
  </si>
  <si>
    <t>A2</t>
  </si>
  <si>
    <t>A1 (EB170)</t>
  </si>
  <si>
    <t>A1 (SB171)</t>
  </si>
  <si>
    <t>A1 (AB500)</t>
  </si>
  <si>
    <t>A1 (WIZLAN2)</t>
  </si>
  <si>
    <t>Automatická pokladna s příslušenstvím</t>
  </si>
  <si>
    <t>Automatická pokladna - LED 8" displej, čárový kód - vsunovací štěrbina, (volitelná barva RAL), nerezové dveře, lakované
 - napájení 230V AC/600W
 - ventilované/vyhřívané vnitřní prostředí
 - příjem mincí a bankovek, vracení přeplatku mincemi</t>
  </si>
  <si>
    <t>A2 (AB101)</t>
  </si>
  <si>
    <t>A3</t>
  </si>
  <si>
    <t>Řídící systém - PC  + software + rozšiřující moduly</t>
  </si>
  <si>
    <t>PC Datový server, pro parkovací systém s příslušenstvím s OS Windows10</t>
  </si>
  <si>
    <t>Základní SW licence pro technologii parkovacího systému pro až samostatná 
3 zařízení + kompletní sada reportů + integrované webové rozhraní - instaluje se na CD100 nebo virtuální server v místní LAN</t>
  </si>
  <si>
    <t>IP kamera s IR přísvitem pro rozpoznávání RZ (SPZ) (varianta DOME nebo BULLET), montáž na zeď v kolmém směru (v chráněných prostorách)</t>
  </si>
  <si>
    <t>Totem pro umístění kamery - antivandal řešení pro instalaci kamer ve veřejných prostorech (pokud se kamera instaluje na sloup do výšky nad 3m, pak se totem nemusí použít)</t>
  </si>
  <si>
    <t>Licence software pro zpracování a evidenci RZ (SPZ) včetně SW CAMEO/FFLUG.IN (licence pro 2 kamery)</t>
  </si>
  <si>
    <t>A3 (CD100/3)</t>
  </si>
  <si>
    <t>A3 (SWDAT3-2020)</t>
  </si>
  <si>
    <t>A4 (CAMPark2020)</t>
  </si>
  <si>
    <t xml:space="preserve">A4 </t>
  </si>
  <si>
    <t>A4 (TOT)</t>
  </si>
  <si>
    <t>A4 (ANPR-FIX2-FCS)</t>
  </si>
  <si>
    <t>A2 (ABCRED)</t>
  </si>
  <si>
    <t>mechanická montáž doplnění pokladny o možnost placení VISA a MASTERCARD, 
s pinem i bez pinu, kontaktně, bezkontaktně - terminál smluvně pronajat s konečný provozovatel, včetně servisní smlouvy po celou dobu životnosti zařízení mincemi</t>
  </si>
  <si>
    <t>A2 (AB1200)</t>
  </si>
  <si>
    <t>A4</t>
  </si>
  <si>
    <t>DO</t>
  </si>
  <si>
    <t>DO+MON</t>
  </si>
  <si>
    <t>Systém rozpoznávání RZ (SPZ)</t>
  </si>
  <si>
    <t xml:space="preserve">Propojení ovladaní závor systému ZZS + parkovacího systému s vjezdem a výjezdem </t>
  </si>
  <si>
    <t>04212029</t>
  </si>
  <si>
    <t>CZ04212029</t>
  </si>
  <si>
    <t>Zadavatel:</t>
  </si>
  <si>
    <t>Nemocnice Hustopeče, p.o.</t>
  </si>
  <si>
    <t>Brněnská 716/41, 693 01 Hustopeče</t>
  </si>
  <si>
    <t>Automatický vjezdový systém</t>
  </si>
  <si>
    <t>Rozpis ceny:</t>
  </si>
  <si>
    <r>
      <rPr>
        <b/>
        <u/>
        <sz val="10"/>
        <rFont val="Arial CE"/>
        <family val="2"/>
        <charset val="238"/>
      </rPr>
      <t xml:space="preserve">Upozornění:  </t>
    </r>
    <r>
      <rPr>
        <b/>
        <sz val="10"/>
        <rFont val="Arial CE"/>
        <family val="2"/>
        <charset val="238"/>
      </rPr>
      <t xml:space="preserve">
Pokud se v položce vyskytuje obchodní název materiálu nebo výrobce, jedná se pouze o upřesnění materiálového standardu, je možné použít i jiný materiál požadovaných vlastností.
</t>
    </r>
  </si>
  <si>
    <t>Ostatní</t>
  </si>
  <si>
    <t>vjezdové karty</t>
  </si>
  <si>
    <t>základní spotřební materiál</t>
  </si>
  <si>
    <t>komplet</t>
  </si>
  <si>
    <t>kotevní sada automatické pokladny nebo chemické kotvení pokladny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</si>
</sst>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,##0.00\ &quot;Kč&quot;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sz val="7"/>
      <name val="Arial CE"/>
      <family val="2"/>
      <charset val="238"/>
    </font>
    <font>
      <sz val="11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b/>
      <sz val="11"/>
      <name val="Arial CE"/>
      <family val="2"/>
      <charset val="238"/>
    </font>
    <font>
      <b/>
      <sz val="13"/>
      <name val="Arial CE"/>
      <family val="2"/>
      <charset val="238"/>
    </font>
    <font>
      <b/>
      <u/>
      <sz val="10"/>
      <name val="Arial CE"/>
      <family val="2"/>
      <charset val="238"/>
    </font>
    <font>
      <b/>
      <sz val="1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2" borderId="6" xfId="0" applyFont="1" applyFill="1" applyBorder="1"/>
    <xf numFmtId="0" fontId="8" fillId="2" borderId="8" xfId="0" applyFont="1" applyFill="1" applyBorder="1"/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4" borderId="30" xfId="0" applyNumberFormat="1" applyFill="1" applyBorder="1"/>
    <xf numFmtId="3" fontId="7" fillId="2" borderId="27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 wrapText="1"/>
    </xf>
    <xf numFmtId="3" fontId="7" fillId="2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2" borderId="28" xfId="0" applyNumberFormat="1" applyFont="1" applyFill="1" applyBorder="1" applyAlignment="1">
      <alignment horizontal="center" vertical="center" wrapText="1" shrinkToFit="1"/>
    </xf>
    <xf numFmtId="3" fontId="7" fillId="2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0" fontId="0" fillId="2" borderId="7" xfId="0" applyFill="1" applyBorder="1"/>
    <xf numFmtId="0" fontId="4" fillId="0" borderId="0" xfId="0" applyFont="1"/>
    <xf numFmtId="0" fontId="13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49" fontId="3" fillId="0" borderId="26" xfId="0" applyNumberFormat="1" applyFont="1" applyBorder="1" applyAlignment="1">
      <alignment vertical="center"/>
    </xf>
    <xf numFmtId="0" fontId="13" fillId="2" borderId="36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3" fillId="4" borderId="10" xfId="0" applyFont="1" applyFill="1" applyBorder="1"/>
    <xf numFmtId="0" fontId="3" fillId="4" borderId="6" xfId="0" applyFont="1" applyFill="1" applyBorder="1"/>
    <xf numFmtId="0" fontId="13" fillId="2" borderId="35" xfId="0" applyFont="1" applyFill="1" applyBorder="1" applyAlignment="1">
      <alignment horizontal="center" vertical="center" wrapText="1"/>
    </xf>
    <xf numFmtId="49" fontId="3" fillId="0" borderId="10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0" borderId="38" xfId="0" applyNumberFormat="1" applyFont="1" applyBorder="1" applyAlignment="1">
      <alignment horizontal="center" vertical="center"/>
    </xf>
    <xf numFmtId="4" fontId="3" fillId="0" borderId="38" xfId="0" applyNumberFormat="1" applyFont="1" applyBorder="1" applyAlignment="1">
      <alignment vertical="center"/>
    </xf>
    <xf numFmtId="4" fontId="3" fillId="4" borderId="38" xfId="0" applyNumberFormat="1" applyFont="1" applyFill="1" applyBorder="1" applyAlignment="1">
      <alignment horizontal="center"/>
    </xf>
    <xf numFmtId="4" fontId="3" fillId="4" borderId="38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0" fillId="2" borderId="45" xfId="0" applyFill="1" applyBorder="1"/>
    <xf numFmtId="49" fontId="0" fillId="2" borderId="42" xfId="0" applyNumberFormat="1" applyFill="1" applyBorder="1"/>
    <xf numFmtId="0" fontId="0" fillId="2" borderId="42" xfId="0" applyFill="1" applyBorder="1"/>
    <xf numFmtId="0" fontId="0" fillId="2" borderId="41" xfId="0" applyFill="1" applyBorder="1"/>
    <xf numFmtId="0" fontId="14" fillId="0" borderId="0" xfId="0" applyFont="1"/>
    <xf numFmtId="49" fontId="16" fillId="0" borderId="0" xfId="0" applyNumberFormat="1" applyFont="1" applyAlignment="1">
      <alignment wrapText="1"/>
    </xf>
    <xf numFmtId="0" fontId="14" fillId="0" borderId="33" xfId="0" applyFont="1" applyBorder="1" applyAlignment="1">
      <alignment vertical="top" shrinkToFit="1"/>
    </xf>
    <xf numFmtId="0" fontId="14" fillId="0" borderId="26" xfId="0" applyFont="1" applyBorder="1" applyAlignment="1">
      <alignment vertical="top" shrinkToFit="1"/>
    </xf>
    <xf numFmtId="0" fontId="0" fillId="2" borderId="38" xfId="0" applyFill="1" applyBorder="1" applyAlignment="1">
      <alignment vertical="top" shrinkToFit="1"/>
    </xf>
    <xf numFmtId="0" fontId="0" fillId="2" borderId="10" xfId="0" applyFill="1" applyBorder="1" applyAlignment="1">
      <alignment vertical="top" shrinkToFit="1"/>
    </xf>
    <xf numFmtId="164" fontId="0" fillId="2" borderId="38" xfId="0" applyNumberFormat="1" applyFill="1" applyBorder="1" applyAlignment="1">
      <alignment vertical="top" shrinkToFit="1"/>
    </xf>
    <xf numFmtId="4" fontId="14" fillId="3" borderId="33" xfId="0" applyNumberFormat="1" applyFont="1" applyFill="1" applyBorder="1" applyAlignment="1" applyProtection="1">
      <alignment vertical="top" shrinkToFit="1"/>
      <protection locked="0"/>
    </xf>
    <xf numFmtId="4" fontId="14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0" fontId="14" fillId="0" borderId="10" xfId="0" applyFont="1" applyBorder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0" fillId="0" borderId="8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42" xfId="0" applyFont="1" applyBorder="1"/>
    <xf numFmtId="49" fontId="0" fillId="2" borderId="13" xfId="0" applyNumberFormat="1" applyFill="1" applyBorder="1" applyAlignment="1">
      <alignment horizontal="left" vertical="center"/>
    </xf>
    <xf numFmtId="49" fontId="5" fillId="2" borderId="13" xfId="0" applyNumberFormat="1" applyFont="1" applyFill="1" applyBorder="1" applyAlignment="1">
      <alignment horizontal="left" vertical="center"/>
    </xf>
    <xf numFmtId="0" fontId="14" fillId="0" borderId="51" xfId="0" applyFont="1" applyBorder="1" applyAlignment="1">
      <alignment vertical="top"/>
    </xf>
    <xf numFmtId="0" fontId="14" fillId="0" borderId="33" xfId="0" applyFont="1" applyBorder="1" applyAlignment="1">
      <alignment vertical="top"/>
    </xf>
    <xf numFmtId="0" fontId="14" fillId="0" borderId="51" xfId="0" applyFont="1" applyBorder="1" applyAlignment="1">
      <alignment vertical="top" wrapText="1"/>
    </xf>
    <xf numFmtId="0" fontId="14" fillId="0" borderId="33" xfId="0" applyFont="1" applyBorder="1" applyAlignment="1">
      <alignment vertical="top" wrapText="1"/>
    </xf>
    <xf numFmtId="0" fontId="5" fillId="0" borderId="14" xfId="0" applyFont="1" applyBorder="1" applyAlignment="1">
      <alignment horizontal="left" vertical="center" indent="1"/>
    </xf>
    <xf numFmtId="164" fontId="0" fillId="2" borderId="52" xfId="0" applyNumberFormat="1" applyFill="1" applyBorder="1" applyAlignment="1">
      <alignment vertical="top" shrinkToFit="1"/>
    </xf>
    <xf numFmtId="4" fontId="0" fillId="2" borderId="47" xfId="0" applyNumberFormat="1" applyFill="1" applyBorder="1" applyAlignment="1">
      <alignment vertical="top" shrinkToFit="1"/>
    </xf>
    <xf numFmtId="0" fontId="0" fillId="2" borderId="35" xfId="0" applyFill="1" applyBorder="1" applyAlignment="1">
      <alignment horizontal="center" vertical="center"/>
    </xf>
    <xf numFmtId="49" fontId="0" fillId="2" borderId="35" xfId="0" applyNumberFormat="1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 wrapText="1"/>
    </xf>
    <xf numFmtId="0" fontId="0" fillId="2" borderId="49" xfId="0" applyFill="1" applyBorder="1" applyAlignment="1">
      <alignment horizontal="center" vertical="center" wrapText="1"/>
    </xf>
    <xf numFmtId="0" fontId="0" fillId="2" borderId="48" xfId="0" applyFill="1" applyBorder="1" applyAlignment="1">
      <alignment horizontal="center" vertical="center" wrapText="1"/>
    </xf>
    <xf numFmtId="4" fontId="3" fillId="0" borderId="33" xfId="0" applyNumberFormat="1" applyFont="1" applyBorder="1" applyAlignment="1">
      <alignment vertical="center"/>
    </xf>
    <xf numFmtId="0" fontId="0" fillId="2" borderId="33" xfId="0" applyFill="1" applyBorder="1" applyAlignment="1">
      <alignment vertical="top" shrinkToFit="1"/>
    </xf>
    <xf numFmtId="164" fontId="0" fillId="2" borderId="33" xfId="0" applyNumberFormat="1" applyFill="1" applyBorder="1" applyAlignment="1">
      <alignment vertical="top" shrinkToFit="1"/>
    </xf>
    <xf numFmtId="4" fontId="0" fillId="2" borderId="33" xfId="0" applyNumberFormat="1" applyFill="1" applyBorder="1" applyAlignment="1">
      <alignment vertical="top" shrinkToFit="1"/>
    </xf>
    <xf numFmtId="0" fontId="0" fillId="2" borderId="26" xfId="0" applyFill="1" applyBorder="1" applyAlignment="1">
      <alignment vertical="top" shrinkToFit="1"/>
    </xf>
    <xf numFmtId="49" fontId="5" fillId="0" borderId="0" xfId="0" applyNumberFormat="1" applyFont="1" applyAlignment="1">
      <alignment horizontal="left" vertical="center"/>
    </xf>
    <xf numFmtId="49" fontId="5" fillId="5" borderId="6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/>
    <xf numFmtId="0" fontId="8" fillId="0" borderId="0" xfId="0" applyFont="1" applyFill="1" applyAlignment="1">
      <alignment vertical="center"/>
    </xf>
    <xf numFmtId="49" fontId="5" fillId="5" borderId="0" xfId="0" applyNumberFormat="1" applyFont="1" applyFill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horizontal="left" vertical="center" indent="1"/>
    </xf>
    <xf numFmtId="49" fontId="6" fillId="0" borderId="0" xfId="0" applyNumberFormat="1" applyFont="1" applyFill="1" applyAlignment="1">
      <alignment horizontal="left" vertical="center"/>
    </xf>
    <xf numFmtId="0" fontId="0" fillId="0" borderId="1" xfId="0" applyFill="1" applyBorder="1" applyAlignment="1">
      <alignment horizontal="left" vertical="center" indent="1"/>
    </xf>
    <xf numFmtId="0" fontId="8" fillId="0" borderId="0" xfId="0" applyFont="1" applyFill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0" fillId="0" borderId="9" xfId="0" applyFont="1" applyBorder="1" applyAlignment="1">
      <alignment horizontal="left" indent="1"/>
    </xf>
    <xf numFmtId="0" fontId="0" fillId="2" borderId="38" xfId="0" applyFill="1" applyBorder="1" applyAlignment="1">
      <alignment horizontal="left" vertical="center" wrapText="1"/>
    </xf>
    <xf numFmtId="164" fontId="0" fillId="2" borderId="38" xfId="0" applyNumberFormat="1" applyFill="1" applyBorder="1" applyAlignment="1">
      <alignment vertical="center" shrinkToFit="1"/>
    </xf>
    <xf numFmtId="4" fontId="0" fillId="2" borderId="38" xfId="0" applyNumberFormat="1" applyFill="1" applyBorder="1" applyAlignment="1">
      <alignment vertical="center" shrinkToFit="1"/>
    </xf>
    <xf numFmtId="0" fontId="14" fillId="0" borderId="33" xfId="0" applyFont="1" applyBorder="1" applyAlignment="1">
      <alignment horizontal="left" vertical="center" wrapText="1"/>
    </xf>
    <xf numFmtId="0" fontId="0" fillId="2" borderId="10" xfId="0" applyFill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14" fillId="0" borderId="26" xfId="0" applyFont="1" applyBorder="1" applyAlignment="1">
      <alignment vertical="center" wrapText="1"/>
    </xf>
    <xf numFmtId="165" fontId="5" fillId="2" borderId="22" xfId="0" applyNumberFormat="1" applyFont="1" applyFill="1" applyBorder="1" applyAlignment="1">
      <alignment vertical="top"/>
    </xf>
    <xf numFmtId="165" fontId="14" fillId="3" borderId="33" xfId="0" applyNumberFormat="1" applyFont="1" applyFill="1" applyBorder="1" applyAlignment="1" applyProtection="1">
      <alignment vertical="center" shrinkToFit="1"/>
      <protection locked="0"/>
    </xf>
    <xf numFmtId="165" fontId="14" fillId="0" borderId="33" xfId="0" applyNumberFormat="1" applyFont="1" applyBorder="1" applyAlignment="1">
      <alignment vertical="center" shrinkToFit="1"/>
    </xf>
    <xf numFmtId="165" fontId="0" fillId="2" borderId="38" xfId="0" applyNumberFormat="1" applyFill="1" applyBorder="1" applyAlignment="1">
      <alignment vertical="center" shrinkToFit="1"/>
    </xf>
    <xf numFmtId="4" fontId="14" fillId="0" borderId="33" xfId="0" applyNumberFormat="1" applyFont="1" applyBorder="1" applyAlignment="1">
      <alignment horizontal="center" vertical="center" shrinkToFit="1"/>
    </xf>
    <xf numFmtId="4" fontId="0" fillId="2" borderId="38" xfId="0" applyNumberFormat="1" applyFill="1" applyBorder="1" applyAlignment="1">
      <alignment horizontal="center" vertical="center" shrinkToFit="1"/>
    </xf>
    <xf numFmtId="0" fontId="0" fillId="2" borderId="42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top"/>
    </xf>
    <xf numFmtId="4" fontId="3" fillId="0" borderId="38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" fontId="3" fillId="4" borderId="38" xfId="0" applyNumberFormat="1" applyFont="1" applyFill="1" applyBorder="1"/>
    <xf numFmtId="4" fontId="3" fillId="0" borderId="33" xfId="0" applyNumberFormat="1" applyFont="1" applyBorder="1" applyAlignment="1">
      <alignment vertical="center"/>
    </xf>
    <xf numFmtId="49" fontId="3" fillId="0" borderId="26" xfId="0" applyNumberFormat="1" applyFont="1" applyBorder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13" fillId="2" borderId="35" xfId="0" applyFont="1" applyFill="1" applyBorder="1" applyAlignment="1">
      <alignment horizontal="center" vertical="center" wrapText="1"/>
    </xf>
    <xf numFmtId="1" fontId="0" fillId="0" borderId="6" xfId="0" applyNumberForma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7" fillId="0" borderId="52" xfId="0" applyNumberFormat="1" applyFont="1" applyBorder="1" applyAlignment="1">
      <alignment horizontal="right" vertical="center" indent="1"/>
    </xf>
    <xf numFmtId="4" fontId="17" fillId="0" borderId="47" xfId="0" applyNumberFormat="1" applyFont="1" applyBorder="1" applyAlignment="1">
      <alignment horizontal="right" vertical="center" indent="1"/>
    </xf>
    <xf numFmtId="49" fontId="5" fillId="5" borderId="18" xfId="0" applyNumberFormat="1" applyFont="1" applyFill="1" applyBorder="1" applyAlignment="1" applyProtection="1">
      <alignment horizontal="left" vertical="center"/>
      <protection locked="0"/>
    </xf>
    <xf numFmtId="49" fontId="8" fillId="5" borderId="18" xfId="0" applyNumberFormat="1" applyFont="1" applyFill="1" applyBorder="1" applyAlignment="1" applyProtection="1">
      <alignment horizontal="left" vertical="center"/>
      <protection locked="0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7" fillId="0" borderId="52" xfId="0" applyNumberFormat="1" applyFont="1" applyBorder="1" applyAlignment="1">
      <alignment horizontal="right" vertical="center"/>
    </xf>
    <xf numFmtId="4" fontId="17" fillId="0" borderId="42" xfId="0" applyNumberFormat="1" applyFont="1" applyBorder="1" applyAlignment="1">
      <alignment horizontal="right" vertical="center"/>
    </xf>
    <xf numFmtId="4" fontId="17" fillId="0" borderId="52" xfId="0" applyNumberFormat="1" applyFont="1" applyBorder="1" applyAlignment="1">
      <alignment vertical="center"/>
    </xf>
    <xf numFmtId="4" fontId="17" fillId="0" borderId="42" xfId="0" applyNumberFormat="1" applyFont="1" applyBorder="1" applyAlignment="1">
      <alignment vertical="center"/>
    </xf>
    <xf numFmtId="4" fontId="17" fillId="0" borderId="18" xfId="0" applyNumberFormat="1" applyFont="1" applyBorder="1" applyAlignment="1">
      <alignment horizontal="right" vertical="center"/>
    </xf>
    <xf numFmtId="4" fontId="18" fillId="2" borderId="7" xfId="0" applyNumberFormat="1" applyFont="1" applyFill="1" applyBorder="1" applyAlignment="1">
      <alignment horizontal="right" vertical="center"/>
    </xf>
    <xf numFmtId="4" fontId="17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9" fontId="5" fillId="5" borderId="0" xfId="0" applyNumberFormat="1" applyFont="1" applyFill="1" applyAlignment="1" applyProtection="1">
      <alignment horizontal="left" vertical="center"/>
      <protection locked="0"/>
    </xf>
    <xf numFmtId="49" fontId="8" fillId="5" borderId="0" xfId="0" applyNumberFormat="1" applyFont="1" applyFill="1" applyAlignment="1" applyProtection="1">
      <alignment horizontal="left" vertical="center"/>
      <protection locked="0"/>
    </xf>
    <xf numFmtId="49" fontId="5" fillId="5" borderId="6" xfId="0" applyNumberFormat="1" applyFont="1" applyFill="1" applyBorder="1" applyAlignment="1" applyProtection="1">
      <alignment horizontal="left" vertical="center"/>
      <protection locked="0"/>
    </xf>
    <xf numFmtId="49" fontId="8" fillId="5" borderId="6" xfId="0" applyNumberFormat="1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5" fillId="3" borderId="48" xfId="2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5" fillId="0" borderId="10" xfId="0" applyFont="1" applyBorder="1" applyAlignment="1">
      <alignment horizontal="left" vertical="center" wrapText="1"/>
    </xf>
    <xf numFmtId="0" fontId="15" fillId="0" borderId="6" xfId="0" applyFont="1" applyBorder="1" applyAlignment="1">
      <alignment vertical="center" wrapText="1" shrinkToFit="1"/>
    </xf>
    <xf numFmtId="4" fontId="15" fillId="0" borderId="6" xfId="0" applyNumberFormat="1" applyFont="1" applyBorder="1" applyAlignment="1">
      <alignment vertical="center" wrapText="1" shrinkToFit="1"/>
    </xf>
    <xf numFmtId="4" fontId="15" fillId="0" borderId="37" xfId="0" applyNumberFormat="1" applyFont="1" applyBorder="1" applyAlignment="1">
      <alignment vertical="center" wrapText="1" shrinkToFit="1"/>
    </xf>
    <xf numFmtId="0" fontId="4" fillId="0" borderId="0" xfId="0" applyFont="1" applyAlignment="1">
      <alignment horizontal="center"/>
    </xf>
    <xf numFmtId="49" fontId="20" fillId="0" borderId="39" xfId="0" applyNumberFormat="1" applyFont="1" applyFill="1" applyBorder="1" applyAlignment="1">
      <alignment vertical="center"/>
    </xf>
    <xf numFmtId="0" fontId="20" fillId="0" borderId="39" xfId="0" applyFont="1" applyFill="1" applyBorder="1" applyAlignment="1">
      <alignment vertical="center"/>
    </xf>
    <xf numFmtId="0" fontId="20" fillId="0" borderId="42" xfId="0" applyFont="1" applyFill="1" applyBorder="1" applyAlignment="1">
      <alignment vertical="center"/>
    </xf>
    <xf numFmtId="0" fontId="20" fillId="0" borderId="46" xfId="0" applyFont="1" applyFill="1" applyBorder="1" applyAlignment="1">
      <alignment vertical="center"/>
    </xf>
    <xf numFmtId="49" fontId="20" fillId="0" borderId="40" xfId="0" applyNumberFormat="1" applyFont="1" applyBorder="1" applyAlignment="1">
      <alignment vertical="center"/>
    </xf>
    <xf numFmtId="0" fontId="20" fillId="0" borderId="40" xfId="0" applyFont="1" applyBorder="1" applyAlignment="1">
      <alignment vertical="center"/>
    </xf>
    <xf numFmtId="0" fontId="20" fillId="0" borderId="42" xfId="0" applyFont="1" applyBorder="1" applyAlignment="1">
      <alignment vertical="center"/>
    </xf>
    <xf numFmtId="0" fontId="20" fillId="0" borderId="47" xfId="0" applyFon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7" xfId="0" applyBorder="1" applyAlignment="1">
      <alignment vertical="center"/>
    </xf>
    <xf numFmtId="0" fontId="15" fillId="0" borderId="26" xfId="0" applyFont="1" applyBorder="1" applyAlignment="1">
      <alignment horizontal="left" vertical="center" wrapText="1"/>
    </xf>
    <xf numFmtId="0" fontId="15" fillId="0" borderId="0" xfId="0" applyFont="1" applyAlignment="1">
      <alignment vertical="center" wrapText="1" shrinkToFit="1"/>
    </xf>
    <xf numFmtId="4" fontId="15" fillId="0" borderId="0" xfId="0" applyNumberFormat="1" applyFont="1" applyAlignment="1">
      <alignment vertical="center" wrapText="1" shrinkToFit="1"/>
    </xf>
    <xf numFmtId="4" fontId="15" fillId="0" borderId="34" xfId="0" applyNumberFormat="1" applyFont="1" applyBorder="1" applyAlignment="1">
      <alignment vertical="center" wrapText="1" shrinkToFit="1"/>
    </xf>
    <xf numFmtId="0" fontId="14" fillId="6" borderId="33" xfId="0" applyFont="1" applyFill="1" applyBorder="1" applyAlignment="1">
      <alignment horizontal="left" vertical="center" wrapText="1"/>
    </xf>
    <xf numFmtId="0" fontId="14" fillId="6" borderId="26" xfId="0" applyFont="1" applyFill="1" applyBorder="1" applyAlignment="1">
      <alignment horizontal="left" vertical="center"/>
    </xf>
    <xf numFmtId="0" fontId="14" fillId="6" borderId="33" xfId="0" applyFont="1" applyFill="1" applyBorder="1" applyAlignment="1">
      <alignment horizontal="left" vertical="center" shrinkToFit="1"/>
    </xf>
    <xf numFmtId="164" fontId="14" fillId="6" borderId="33" xfId="0" applyNumberFormat="1" applyFont="1" applyFill="1" applyBorder="1" applyAlignment="1">
      <alignment horizontal="left" vertical="center" shrinkToFit="1"/>
    </xf>
    <xf numFmtId="4" fontId="14" fillId="6" borderId="33" xfId="0" applyNumberFormat="1" applyFont="1" applyFill="1" applyBorder="1" applyAlignment="1" applyProtection="1">
      <alignment horizontal="left" vertical="center" shrinkToFit="1"/>
      <protection locked="0"/>
    </xf>
    <xf numFmtId="4" fontId="14" fillId="6" borderId="33" xfId="0" applyNumberFormat="1" applyFont="1" applyFill="1" applyBorder="1" applyAlignment="1">
      <alignment horizontal="left" vertical="center" shrinkToFit="1"/>
    </xf>
    <xf numFmtId="4" fontId="14" fillId="3" borderId="33" xfId="0" applyNumberFormat="1" applyFont="1" applyFill="1" applyBorder="1" applyAlignment="1" applyProtection="1">
      <alignment horizontal="left" vertical="center" shrinkToFit="1"/>
      <protection locked="0"/>
    </xf>
    <xf numFmtId="4" fontId="14" fillId="0" borderId="33" xfId="0" applyNumberFormat="1" applyFont="1" applyBorder="1" applyAlignment="1">
      <alignment horizontal="left" vertical="center" shrinkToFit="1"/>
    </xf>
    <xf numFmtId="0" fontId="14" fillId="0" borderId="33" xfId="0" applyFont="1" applyBorder="1" applyAlignment="1">
      <alignment horizontal="left" vertical="center" shrinkToFit="1"/>
    </xf>
    <xf numFmtId="0" fontId="14" fillId="0" borderId="26" xfId="0" applyFont="1" applyBorder="1" applyAlignment="1">
      <alignment horizontal="left" vertical="center" shrinkToFit="1"/>
    </xf>
    <xf numFmtId="0" fontId="14" fillId="0" borderId="33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9" defaultPivotStyle="PivotStyleLight16"/>
  <colors>
    <mruColors>
      <color rgb="FF0066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kcetichy-my.sharepoint.com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00B0F0"/>
  </sheetPr>
  <dimension ref="A1:O53"/>
  <sheetViews>
    <sheetView showGridLines="0" topLeftCell="B33" zoomScaleNormal="100" zoomScaleSheetLayoutView="75" workbookViewId="0">
      <selection activeCell="I49" sqref="I49:J49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9" width="12.6640625" customWidth="1"/>
    <col min="10" max="10" width="6.6640625" customWidth="1"/>
    <col min="11" max="11" width="4.33203125" customWidth="1"/>
    <col min="12" max="15" width="10.6640625" customWidth="1"/>
  </cols>
  <sheetData>
    <row r="1" spans="1:15" ht="33.75" customHeight="1" x14ac:dyDescent="0.25">
      <c r="A1" s="54" t="s">
        <v>33</v>
      </c>
      <c r="B1" s="216" t="s">
        <v>92</v>
      </c>
      <c r="C1" s="217"/>
      <c r="D1" s="217"/>
      <c r="E1" s="217"/>
      <c r="F1" s="217"/>
      <c r="G1" s="217"/>
      <c r="H1" s="217"/>
      <c r="I1" s="217"/>
      <c r="J1" s="218"/>
    </row>
    <row r="2" spans="1:15" ht="23.25" customHeight="1" x14ac:dyDescent="0.25">
      <c r="A2" s="3"/>
      <c r="B2" s="163" t="s">
        <v>35</v>
      </c>
      <c r="C2" s="164"/>
      <c r="D2" s="228" t="s">
        <v>134</v>
      </c>
      <c r="E2" s="229"/>
      <c r="F2" s="229"/>
      <c r="G2" s="229"/>
      <c r="H2" s="229"/>
      <c r="I2" s="229"/>
      <c r="J2" s="230"/>
      <c r="O2" s="1"/>
    </row>
    <row r="3" spans="1:15" ht="23.25" customHeight="1" x14ac:dyDescent="0.25">
      <c r="A3" s="3"/>
      <c r="B3" s="165" t="s">
        <v>38</v>
      </c>
      <c r="C3" s="166"/>
      <c r="D3" s="225" t="s">
        <v>132</v>
      </c>
      <c r="E3" s="226"/>
      <c r="F3" s="226"/>
      <c r="G3" s="226"/>
      <c r="H3" s="226"/>
      <c r="I3" s="226"/>
      <c r="J3" s="227"/>
    </row>
    <row r="4" spans="1:15" ht="23.25" hidden="1" customHeight="1" x14ac:dyDescent="0.25">
      <c r="A4" s="3"/>
      <c r="B4" s="59" t="s">
        <v>37</v>
      </c>
      <c r="C4" s="60"/>
      <c r="D4" s="61"/>
      <c r="E4" s="61"/>
      <c r="F4" s="62"/>
      <c r="G4" s="62"/>
      <c r="H4" s="62"/>
      <c r="I4" s="62"/>
      <c r="J4" s="63"/>
    </row>
    <row r="5" spans="1:15" ht="24" customHeight="1" x14ac:dyDescent="0.25">
      <c r="A5" s="3"/>
      <c r="B5" s="37" t="s">
        <v>131</v>
      </c>
      <c r="D5" s="158" t="s">
        <v>132</v>
      </c>
      <c r="E5" s="23"/>
      <c r="F5" s="23"/>
      <c r="G5" s="23"/>
      <c r="H5" s="24" t="s">
        <v>30</v>
      </c>
      <c r="I5" s="158" t="s">
        <v>129</v>
      </c>
      <c r="J5" s="9"/>
    </row>
    <row r="6" spans="1:15" ht="15.75" customHeight="1" x14ac:dyDescent="0.25">
      <c r="A6" s="3"/>
      <c r="B6" s="33"/>
      <c r="C6" s="23"/>
      <c r="D6" s="158" t="s">
        <v>133</v>
      </c>
      <c r="E6" s="23"/>
      <c r="F6" s="23"/>
      <c r="G6" s="23"/>
      <c r="H6" s="24" t="s">
        <v>31</v>
      </c>
      <c r="I6" s="158" t="s">
        <v>130</v>
      </c>
      <c r="J6" s="9"/>
    </row>
    <row r="7" spans="1:15" ht="15.75" customHeight="1" x14ac:dyDescent="0.25">
      <c r="A7" s="3"/>
      <c r="B7" s="34"/>
      <c r="C7" s="64"/>
      <c r="D7" s="58"/>
      <c r="E7" s="28"/>
      <c r="F7" s="28"/>
      <c r="G7" s="28"/>
      <c r="H7" s="29"/>
      <c r="I7" s="28"/>
      <c r="J7" s="40"/>
    </row>
    <row r="8" spans="1:15" ht="24" customHeight="1" x14ac:dyDescent="0.25">
      <c r="A8" s="3"/>
      <c r="B8" s="37" t="s">
        <v>18</v>
      </c>
      <c r="C8" s="160"/>
      <c r="D8" s="200"/>
      <c r="E8" s="201"/>
      <c r="F8" s="201"/>
      <c r="G8" s="201"/>
      <c r="H8" s="24" t="s">
        <v>30</v>
      </c>
      <c r="I8" s="162"/>
      <c r="J8" s="9"/>
    </row>
    <row r="9" spans="1:15" ht="15.75" customHeight="1" x14ac:dyDescent="0.25">
      <c r="A9" s="3"/>
      <c r="B9" s="33"/>
      <c r="C9" s="161"/>
      <c r="D9" s="221"/>
      <c r="E9" s="222"/>
      <c r="F9" s="222"/>
      <c r="G9" s="222"/>
      <c r="H9" s="24" t="s">
        <v>31</v>
      </c>
      <c r="I9" s="162"/>
      <c r="J9" s="9"/>
    </row>
    <row r="10" spans="1:15" ht="15.75" customHeight="1" x14ac:dyDescent="0.25">
      <c r="A10" s="3"/>
      <c r="B10" s="34"/>
      <c r="C10" s="159"/>
      <c r="D10" s="223"/>
      <c r="E10" s="224"/>
      <c r="F10" s="224"/>
      <c r="G10" s="224"/>
      <c r="H10" s="25"/>
      <c r="I10" s="28"/>
      <c r="J10" s="40"/>
    </row>
    <row r="11" spans="1:15" ht="24" customHeight="1" x14ac:dyDescent="0.25">
      <c r="A11" s="3"/>
      <c r="B11" s="167" t="s">
        <v>19</v>
      </c>
      <c r="C11" s="49"/>
      <c r="D11" s="186"/>
      <c r="E11" s="186"/>
      <c r="F11" s="186"/>
      <c r="G11" s="186"/>
      <c r="H11" s="51"/>
      <c r="I11" s="50"/>
      <c r="J11" s="52"/>
    </row>
    <row r="12" spans="1:15" ht="20.25" customHeight="1" x14ac:dyDescent="0.25">
      <c r="A12" s="3"/>
      <c r="B12" s="168" t="s">
        <v>135</v>
      </c>
      <c r="C12" s="53"/>
      <c r="D12" s="15"/>
      <c r="E12" s="195"/>
      <c r="F12" s="195"/>
      <c r="G12" s="219"/>
      <c r="H12" s="219"/>
      <c r="I12" s="219" t="s">
        <v>26</v>
      </c>
      <c r="J12" s="220"/>
    </row>
    <row r="13" spans="1:15" ht="23.25" customHeight="1" x14ac:dyDescent="0.25">
      <c r="A13" s="105" t="s">
        <v>21</v>
      </c>
      <c r="B13" s="106" t="s">
        <v>21</v>
      </c>
      <c r="C13" s="42"/>
      <c r="D13" s="43"/>
      <c r="E13" s="196"/>
      <c r="F13" s="207"/>
      <c r="G13" s="196"/>
      <c r="H13" s="207"/>
      <c r="I13" s="196">
        <f>SUM(I45:J48)</f>
        <v>0</v>
      </c>
      <c r="J13" s="197"/>
    </row>
    <row r="14" spans="1:15" ht="23.25" customHeight="1" x14ac:dyDescent="0.25">
      <c r="A14" s="105" t="s">
        <v>22</v>
      </c>
      <c r="B14" s="106" t="s">
        <v>22</v>
      </c>
      <c r="C14" s="42"/>
      <c r="D14" s="43"/>
      <c r="E14" s="196"/>
      <c r="F14" s="207"/>
      <c r="G14" s="196"/>
      <c r="H14" s="207"/>
      <c r="I14" s="196">
        <f>SUMIF(F45:F49,A14,I45:I49)</f>
        <v>0</v>
      </c>
      <c r="J14" s="197"/>
    </row>
    <row r="15" spans="1:15" ht="23.25" customHeight="1" x14ac:dyDescent="0.25">
      <c r="A15" s="105" t="s">
        <v>23</v>
      </c>
      <c r="B15" s="106" t="s">
        <v>23</v>
      </c>
      <c r="C15" s="42"/>
      <c r="D15" s="43"/>
      <c r="E15" s="196"/>
      <c r="F15" s="207"/>
      <c r="G15" s="196"/>
      <c r="H15" s="207"/>
      <c r="I15" s="196">
        <f>SUMIF(F45:F49,A15,I45:I49)</f>
        <v>0</v>
      </c>
      <c r="J15" s="197"/>
    </row>
    <row r="16" spans="1:15" ht="23.25" customHeight="1" x14ac:dyDescent="0.25">
      <c r="A16" s="105"/>
      <c r="B16" s="142" t="s">
        <v>89</v>
      </c>
      <c r="C16" s="134"/>
      <c r="D16" s="135"/>
      <c r="E16" s="198"/>
      <c r="F16" s="199"/>
      <c r="G16" s="198"/>
      <c r="H16" s="199">
        <f>SUM(H10:I15)</f>
        <v>0</v>
      </c>
      <c r="I16" s="198">
        <f>SUM(I13:J15)</f>
        <v>0</v>
      </c>
      <c r="J16" s="215"/>
      <c r="M16" s="16"/>
    </row>
    <row r="17" spans="1:10" ht="23.25" customHeight="1" x14ac:dyDescent="0.25">
      <c r="A17" s="105" t="s">
        <v>46</v>
      </c>
      <c r="B17" s="106" t="s">
        <v>24</v>
      </c>
      <c r="C17" s="42"/>
      <c r="D17" s="43"/>
      <c r="E17" s="196"/>
      <c r="F17" s="207"/>
      <c r="G17" s="196"/>
      <c r="H17" s="207"/>
      <c r="I17" s="196">
        <f>SUMIF(F45:F49,A17,I45:I49)</f>
        <v>0</v>
      </c>
      <c r="J17" s="197"/>
    </row>
    <row r="18" spans="1:10" ht="23.25" customHeight="1" x14ac:dyDescent="0.25">
      <c r="A18" s="105" t="s">
        <v>45</v>
      </c>
      <c r="B18" s="106" t="s">
        <v>25</v>
      </c>
      <c r="C18" s="42"/>
      <c r="D18" s="43"/>
      <c r="E18" s="196"/>
      <c r="F18" s="207"/>
      <c r="G18" s="196"/>
      <c r="H18" s="207"/>
      <c r="I18" s="196">
        <f>SUMIF(F45:F49,A18,I45:I49)</f>
        <v>0</v>
      </c>
      <c r="J18" s="197"/>
    </row>
    <row r="19" spans="1:10" ht="23.25" customHeight="1" x14ac:dyDescent="0.25">
      <c r="A19" s="3"/>
      <c r="B19" s="142" t="s">
        <v>90</v>
      </c>
      <c r="C19" s="134"/>
      <c r="D19" s="135"/>
      <c r="E19" s="198"/>
      <c r="F19" s="199"/>
      <c r="G19" s="198"/>
      <c r="H19" s="199"/>
      <c r="I19" s="198">
        <f>SUM(I16:J18)</f>
        <v>0</v>
      </c>
      <c r="J19" s="215"/>
    </row>
    <row r="20" spans="1:10" ht="33" customHeight="1" x14ac:dyDescent="0.25">
      <c r="A20" s="3"/>
      <c r="B20" s="48" t="s">
        <v>29</v>
      </c>
      <c r="C20" s="42"/>
      <c r="D20" s="43"/>
      <c r="E20" s="47"/>
      <c r="F20" s="45"/>
      <c r="G20" s="39"/>
      <c r="H20" s="39"/>
      <c r="I20" s="39"/>
      <c r="J20" s="46"/>
    </row>
    <row r="21" spans="1:10" ht="23.25" customHeight="1" x14ac:dyDescent="0.25">
      <c r="A21" s="3"/>
      <c r="B21" s="41" t="s">
        <v>11</v>
      </c>
      <c r="C21" s="42"/>
      <c r="D21" s="43"/>
      <c r="E21" s="44">
        <v>15</v>
      </c>
      <c r="F21" s="45" t="s">
        <v>0</v>
      </c>
      <c r="G21" s="211">
        <v>0</v>
      </c>
      <c r="H21" s="212"/>
      <c r="I21" s="212"/>
      <c r="J21" s="46" t="str">
        <f t="shared" ref="J21:J26" si="0">Mena</f>
        <v>CZK</v>
      </c>
    </row>
    <row r="22" spans="1:10" ht="23.25" customHeight="1" x14ac:dyDescent="0.25">
      <c r="A22" s="3"/>
      <c r="B22" s="41" t="s">
        <v>12</v>
      </c>
      <c r="C22" s="42"/>
      <c r="D22" s="43"/>
      <c r="E22" s="44">
        <f>SazbaDPH1</f>
        <v>15</v>
      </c>
      <c r="F22" s="45" t="s">
        <v>0</v>
      </c>
      <c r="G22" s="209">
        <v>0</v>
      </c>
      <c r="H22" s="210"/>
      <c r="I22" s="210"/>
      <c r="J22" s="46" t="str">
        <f t="shared" si="0"/>
        <v>CZK</v>
      </c>
    </row>
    <row r="23" spans="1:10" ht="23.25" customHeight="1" x14ac:dyDescent="0.25">
      <c r="A23" s="3"/>
      <c r="B23" s="41" t="s">
        <v>13</v>
      </c>
      <c r="C23" s="42"/>
      <c r="D23" s="43"/>
      <c r="E23" s="44">
        <v>21</v>
      </c>
      <c r="F23" s="45" t="s">
        <v>0</v>
      </c>
      <c r="G23" s="211">
        <f>I19</f>
        <v>0</v>
      </c>
      <c r="H23" s="212"/>
      <c r="I23" s="212"/>
      <c r="J23" s="46" t="str">
        <f t="shared" si="0"/>
        <v>CZK</v>
      </c>
    </row>
    <row r="24" spans="1:10" ht="23.25" customHeight="1" x14ac:dyDescent="0.25">
      <c r="A24" s="3"/>
      <c r="B24" s="38" t="s">
        <v>14</v>
      </c>
      <c r="C24" s="19"/>
      <c r="D24" s="15"/>
      <c r="E24" s="35">
        <f>SazbaDPH2</f>
        <v>21</v>
      </c>
      <c r="F24" s="36" t="s">
        <v>0</v>
      </c>
      <c r="G24" s="209">
        <f>0.21*ZakladDPHZakl</f>
        <v>0</v>
      </c>
      <c r="H24" s="210"/>
      <c r="I24" s="210"/>
      <c r="J24" s="132" t="str">
        <f t="shared" si="0"/>
        <v>CZK</v>
      </c>
    </row>
    <row r="25" spans="1:10" ht="23.25" customHeight="1" thickBot="1" x14ac:dyDescent="0.3">
      <c r="A25" s="3"/>
      <c r="B25" s="37" t="s">
        <v>4</v>
      </c>
      <c r="C25" s="17"/>
      <c r="D25" s="20"/>
      <c r="E25" s="17"/>
      <c r="F25" s="18"/>
      <c r="G25" s="213">
        <f>0</f>
        <v>0</v>
      </c>
      <c r="H25" s="213"/>
      <c r="I25" s="213"/>
      <c r="J25" s="133" t="str">
        <f t="shared" si="0"/>
        <v>CZK</v>
      </c>
    </row>
    <row r="26" spans="1:10" ht="27.75" hidden="1" customHeight="1" thickBot="1" x14ac:dyDescent="0.3">
      <c r="A26" s="3"/>
      <c r="B26" s="83" t="s">
        <v>20</v>
      </c>
      <c r="C26" s="84"/>
      <c r="D26" s="84"/>
      <c r="E26" s="85"/>
      <c r="F26" s="86"/>
      <c r="G26" s="214">
        <v>2254822.91</v>
      </c>
      <c r="H26" s="214"/>
      <c r="I26" s="214"/>
      <c r="J26" s="136" t="str">
        <f t="shared" si="0"/>
        <v>CZK</v>
      </c>
    </row>
    <row r="27" spans="1:10" ht="27.75" customHeight="1" thickBot="1" x14ac:dyDescent="0.3">
      <c r="A27" s="3"/>
      <c r="B27" s="83" t="s">
        <v>32</v>
      </c>
      <c r="C27" s="87"/>
      <c r="D27" s="87"/>
      <c r="E27" s="87"/>
      <c r="F27" s="87"/>
      <c r="G27" s="214">
        <f>ZakladDPHZakl+DPHZakl+Zaokrouhleni</f>
        <v>0</v>
      </c>
      <c r="H27" s="214"/>
      <c r="I27" s="214"/>
      <c r="J27" s="137" t="s">
        <v>42</v>
      </c>
    </row>
    <row r="28" spans="1:10" ht="12.75" customHeight="1" x14ac:dyDescent="0.25">
      <c r="A28" s="3"/>
      <c r="B28" s="3"/>
      <c r="J28" s="10"/>
    </row>
    <row r="29" spans="1:10" ht="30" customHeight="1" x14ac:dyDescent="0.25">
      <c r="A29" s="3"/>
      <c r="B29" s="3"/>
      <c r="J29" s="10"/>
    </row>
    <row r="30" spans="1:10" ht="18.75" customHeight="1" x14ac:dyDescent="0.25">
      <c r="A30" s="3"/>
      <c r="B30" s="21"/>
      <c r="C30" s="16" t="s">
        <v>10</v>
      </c>
      <c r="D30" s="31"/>
      <c r="E30" s="31"/>
      <c r="F30" s="16" t="s">
        <v>9</v>
      </c>
      <c r="G30" s="31"/>
      <c r="H30" s="32">
        <f ca="1">TODAY()</f>
        <v>43950</v>
      </c>
      <c r="I30" s="31"/>
      <c r="J30" s="10"/>
    </row>
    <row r="31" spans="1:10" ht="47.25" customHeight="1" x14ac:dyDescent="0.25">
      <c r="A31" s="3"/>
      <c r="B31" s="3"/>
      <c r="J31" s="10"/>
    </row>
    <row r="32" spans="1:10" s="27" customFormat="1" ht="18.75" customHeight="1" x14ac:dyDescent="0.25">
      <c r="A32" s="26"/>
      <c r="B32" s="26"/>
      <c r="D32" s="22"/>
      <c r="E32" s="22"/>
      <c r="G32" s="22"/>
      <c r="H32" s="22"/>
      <c r="I32" s="22"/>
      <c r="J32" s="30"/>
    </row>
    <row r="33" spans="1:10" ht="12.75" customHeight="1" x14ac:dyDescent="0.25">
      <c r="A33" s="3"/>
      <c r="B33" s="3"/>
      <c r="D33" s="208" t="s">
        <v>2</v>
      </c>
      <c r="E33" s="208"/>
      <c r="H33" s="11" t="s">
        <v>3</v>
      </c>
      <c r="J33" s="10"/>
    </row>
    <row r="34" spans="1:10" ht="13.5" customHeight="1" thickBot="1" x14ac:dyDescent="0.3">
      <c r="A34" s="12"/>
      <c r="B34" s="12"/>
      <c r="C34" s="13"/>
      <c r="D34" s="13"/>
      <c r="E34" s="13"/>
      <c r="F34" s="13"/>
      <c r="G34" s="13"/>
      <c r="H34" s="13"/>
      <c r="I34" s="13"/>
      <c r="J34" s="14"/>
    </row>
    <row r="35" spans="1:10" ht="27" hidden="1" customHeight="1" x14ac:dyDescent="0.3">
      <c r="B35" s="55" t="s">
        <v>15</v>
      </c>
      <c r="C35" s="2"/>
      <c r="D35" s="2"/>
      <c r="E35" s="2"/>
      <c r="F35" s="75"/>
      <c r="G35" s="75"/>
      <c r="H35" s="75"/>
      <c r="I35" s="75"/>
      <c r="J35" s="2"/>
    </row>
    <row r="36" spans="1:10" ht="25.5" hidden="1" customHeight="1" x14ac:dyDescent="0.25">
      <c r="A36" s="67" t="s">
        <v>34</v>
      </c>
      <c r="B36" s="69" t="s">
        <v>16</v>
      </c>
      <c r="C36" s="70" t="s">
        <v>5</v>
      </c>
      <c r="D36" s="71"/>
      <c r="E36" s="71"/>
      <c r="F36" s="76" t="str">
        <f>B21</f>
        <v>Základ pro sníženou DPH</v>
      </c>
      <c r="G36" s="76" t="str">
        <f>B23</f>
        <v>Základ pro základní DPH</v>
      </c>
      <c r="H36" s="77" t="s">
        <v>17</v>
      </c>
      <c r="I36" s="77" t="s">
        <v>1</v>
      </c>
      <c r="J36" s="72" t="s">
        <v>0</v>
      </c>
    </row>
    <row r="37" spans="1:10" ht="25.5" hidden="1" customHeight="1" x14ac:dyDescent="0.25">
      <c r="A37" s="67">
        <v>0</v>
      </c>
      <c r="B37" s="73" t="s">
        <v>40</v>
      </c>
      <c r="C37" s="202" t="s">
        <v>39</v>
      </c>
      <c r="D37" s="203"/>
      <c r="E37" s="203"/>
      <c r="F37" s="78">
        <f>Rozpočet_vyplňte!AB33</f>
        <v>0</v>
      </c>
      <c r="G37" s="79">
        <f>Rozpočet_vyplňte!AC33</f>
        <v>0</v>
      </c>
      <c r="H37" s="80">
        <f>(F37*SazbaDPH1/100)+(G37*SazbaDPH2/100)</f>
        <v>0</v>
      </c>
      <c r="I37" s="80">
        <f>F37+G37+H37</f>
        <v>0</v>
      </c>
      <c r="J37" s="74" t="str">
        <f>IF(CenaCelkemVypocet=0,"",I37/CenaCelkemVypocet*100)</f>
        <v/>
      </c>
    </row>
    <row r="38" spans="1:10" ht="25.5" hidden="1" customHeight="1" x14ac:dyDescent="0.25">
      <c r="A38" s="67"/>
      <c r="B38" s="204" t="s">
        <v>41</v>
      </c>
      <c r="C38" s="205"/>
      <c r="D38" s="205"/>
      <c r="E38" s="206"/>
      <c r="F38" s="81">
        <f>SUMIF(A37:A37,"=1",F37:F37)</f>
        <v>0</v>
      </c>
      <c r="G38" s="82">
        <f>SUMIF(A37:A37,"=1",G37:G37)</f>
        <v>0</v>
      </c>
      <c r="H38" s="82">
        <f>SUMIF(A37:A37,"=1",H37:H37)</f>
        <v>0</v>
      </c>
      <c r="I38" s="82">
        <f>SUMIF(A37:A37,"=1",I37:I37)</f>
        <v>0</v>
      </c>
      <c r="J38" s="68">
        <f>SUMIF(A37:A37,"=1",J37:J37)</f>
        <v>0</v>
      </c>
    </row>
    <row r="42" spans="1:10" ht="15.6" x14ac:dyDescent="0.3">
      <c r="B42" s="88" t="s">
        <v>43</v>
      </c>
    </row>
    <row r="44" spans="1:10" ht="25.5" customHeight="1" x14ac:dyDescent="0.25">
      <c r="A44" s="89"/>
      <c r="B44" s="93" t="s">
        <v>16</v>
      </c>
      <c r="C44" s="93" t="s">
        <v>5</v>
      </c>
      <c r="D44" s="94"/>
      <c r="E44" s="94"/>
      <c r="F44" s="97" t="s">
        <v>44</v>
      </c>
      <c r="G44" s="97"/>
      <c r="H44" s="97"/>
      <c r="I44" s="194" t="s">
        <v>26</v>
      </c>
      <c r="J44" s="194"/>
    </row>
    <row r="45" spans="1:10" ht="25.5" customHeight="1" x14ac:dyDescent="0.25">
      <c r="A45" s="90"/>
      <c r="B45" s="92" t="s">
        <v>99</v>
      </c>
      <c r="C45" s="192" t="s">
        <v>93</v>
      </c>
      <c r="D45" s="193"/>
      <c r="E45" s="193"/>
      <c r="F45" s="99" t="s">
        <v>126</v>
      </c>
      <c r="G45" s="100"/>
      <c r="H45" s="100"/>
      <c r="I45" s="191">
        <f>Rozpočet_vyplňte!G8</f>
        <v>0</v>
      </c>
      <c r="J45" s="191"/>
    </row>
    <row r="46" spans="1:10" ht="25.5" customHeight="1" x14ac:dyDescent="0.25">
      <c r="A46" s="90"/>
      <c r="B46" s="92" t="s">
        <v>100</v>
      </c>
      <c r="C46" s="192" t="s">
        <v>105</v>
      </c>
      <c r="D46" s="193"/>
      <c r="E46" s="193"/>
      <c r="F46" s="99" t="s">
        <v>126</v>
      </c>
      <c r="G46" s="100"/>
      <c r="H46" s="100"/>
      <c r="I46" s="191">
        <f>Rozpočet_vyplňte!G13</f>
        <v>0</v>
      </c>
      <c r="J46" s="191"/>
    </row>
    <row r="47" spans="1:10" ht="25.5" customHeight="1" x14ac:dyDescent="0.25">
      <c r="A47" s="90"/>
      <c r="B47" s="92" t="s">
        <v>108</v>
      </c>
      <c r="C47" s="192" t="s">
        <v>109</v>
      </c>
      <c r="D47" s="193"/>
      <c r="E47" s="193"/>
      <c r="F47" s="99" t="s">
        <v>126</v>
      </c>
      <c r="G47" s="153"/>
      <c r="H47" s="153"/>
      <c r="I47" s="191">
        <f>Rozpočet_vyplňte!G17</f>
        <v>0</v>
      </c>
      <c r="J47" s="191"/>
    </row>
    <row r="48" spans="1:10" ht="25.5" customHeight="1" x14ac:dyDescent="0.25">
      <c r="A48" s="90"/>
      <c r="B48" s="92" t="s">
        <v>124</v>
      </c>
      <c r="C48" s="192" t="s">
        <v>127</v>
      </c>
      <c r="D48" s="193"/>
      <c r="E48" s="193"/>
      <c r="F48" s="99" t="s">
        <v>125</v>
      </c>
      <c r="G48" s="153"/>
      <c r="H48" s="153"/>
      <c r="I48" s="191">
        <f>Rozpočet_vyplňte!G20</f>
        <v>0</v>
      </c>
      <c r="J48" s="191"/>
    </row>
    <row r="49" spans="1:10" ht="25.5" customHeight="1" x14ac:dyDescent="0.25">
      <c r="A49" s="90"/>
      <c r="B49" s="98" t="s">
        <v>45</v>
      </c>
      <c r="C49" s="188" t="s">
        <v>25</v>
      </c>
      <c r="D49" s="189"/>
      <c r="E49" s="189"/>
      <c r="F49" s="101" t="s">
        <v>45</v>
      </c>
      <c r="G49" s="102"/>
      <c r="H49" s="102"/>
      <c r="I49" s="187">
        <f>Rozpočet_vyplňte!G24</f>
        <v>0</v>
      </c>
      <c r="J49" s="187"/>
    </row>
    <row r="50" spans="1:10" ht="25.5" customHeight="1" x14ac:dyDescent="0.25">
      <c r="A50" s="91"/>
      <c r="B50" s="95" t="s">
        <v>1</v>
      </c>
      <c r="C50" s="95"/>
      <c r="D50" s="96"/>
      <c r="E50" s="96"/>
      <c r="F50" s="103"/>
      <c r="G50" s="104"/>
      <c r="H50" s="104"/>
      <c r="I50" s="190">
        <f>SUM(I45:I49)</f>
        <v>0</v>
      </c>
      <c r="J50" s="190"/>
    </row>
    <row r="51" spans="1:10" x14ac:dyDescent="0.25">
      <c r="F51" s="66"/>
      <c r="G51" s="66"/>
      <c r="H51" s="66"/>
      <c r="I51" s="66"/>
      <c r="J51" s="66"/>
    </row>
    <row r="52" spans="1:10" x14ac:dyDescent="0.25">
      <c r="F52" s="66"/>
      <c r="G52" s="66"/>
      <c r="H52" s="66"/>
      <c r="I52" s="66"/>
      <c r="J52" s="66"/>
    </row>
    <row r="53" spans="1:10" x14ac:dyDescent="0.25">
      <c r="F53" s="66"/>
      <c r="G53" s="66"/>
      <c r="H53" s="66"/>
      <c r="I53" s="66"/>
      <c r="J53" s="6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E16:F16"/>
    <mergeCell ref="G16:H16"/>
    <mergeCell ref="I16:J16"/>
    <mergeCell ref="B1:J1"/>
    <mergeCell ref="G24:I24"/>
    <mergeCell ref="E19:F19"/>
    <mergeCell ref="G12:H12"/>
    <mergeCell ref="I12:J12"/>
    <mergeCell ref="E13:F13"/>
    <mergeCell ref="D9:G9"/>
    <mergeCell ref="D10:G10"/>
    <mergeCell ref="D3:J3"/>
    <mergeCell ref="E18:F18"/>
    <mergeCell ref="D2:J2"/>
    <mergeCell ref="E14:F14"/>
    <mergeCell ref="G13:H13"/>
    <mergeCell ref="G26:I26"/>
    <mergeCell ref="I18:J18"/>
    <mergeCell ref="I19:J19"/>
    <mergeCell ref="G17:H17"/>
    <mergeCell ref="G18:H18"/>
    <mergeCell ref="D8:G8"/>
    <mergeCell ref="I13:J13"/>
    <mergeCell ref="C37:E37"/>
    <mergeCell ref="B38:E38"/>
    <mergeCell ref="G14:H14"/>
    <mergeCell ref="G15:H15"/>
    <mergeCell ref="I14:J14"/>
    <mergeCell ref="I15:J15"/>
    <mergeCell ref="E15:F15"/>
    <mergeCell ref="D33:E33"/>
    <mergeCell ref="G22:I22"/>
    <mergeCell ref="G21:I21"/>
    <mergeCell ref="E17:F17"/>
    <mergeCell ref="G25:I25"/>
    <mergeCell ref="G27:I27"/>
    <mergeCell ref="G23:I23"/>
    <mergeCell ref="D11:G11"/>
    <mergeCell ref="I49:J49"/>
    <mergeCell ref="C49:E49"/>
    <mergeCell ref="I50:J50"/>
    <mergeCell ref="I47:J47"/>
    <mergeCell ref="I48:J48"/>
    <mergeCell ref="C47:E47"/>
    <mergeCell ref="C48:E48"/>
    <mergeCell ref="I44:J44"/>
    <mergeCell ref="I45:J45"/>
    <mergeCell ref="C45:E45"/>
    <mergeCell ref="I46:J46"/>
    <mergeCell ref="C46:E46"/>
    <mergeCell ref="E12:F12"/>
    <mergeCell ref="I17:J17"/>
    <mergeCell ref="G19:H1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Header>&amp;LPříloha č. 3</oddHeader>
    <oddFooter>&amp;L&amp;9Zpracováno programem &amp;"Arial CE,Tučné"RTS Stavitel +,  © RTS, a.s.&amp;R&amp;9Stránka &amp;P z &amp;N</oddFooter>
  </headerFooter>
  <rowBreaks count="1" manualBreakCount="1">
    <brk id="34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09375" defaultRowHeight="13.2" x14ac:dyDescent="0.25"/>
  <cols>
    <col min="1" max="1" width="4.33203125" style="4" customWidth="1"/>
    <col min="2" max="2" width="14.44140625" style="4" customWidth="1"/>
    <col min="3" max="3" width="38.33203125" style="8" customWidth="1"/>
    <col min="4" max="4" width="4.44140625" style="4" customWidth="1"/>
    <col min="5" max="5" width="10.44140625" style="4" customWidth="1"/>
    <col min="6" max="6" width="9.88671875" style="4" customWidth="1"/>
    <col min="7" max="7" width="12.6640625" style="4" customWidth="1"/>
    <col min="8" max="16384" width="9.109375" style="4"/>
  </cols>
  <sheetData>
    <row r="1" spans="1:7" ht="15.6" x14ac:dyDescent="0.25">
      <c r="A1" s="231" t="s">
        <v>6</v>
      </c>
      <c r="B1" s="231"/>
      <c r="C1" s="232"/>
      <c r="D1" s="231"/>
      <c r="E1" s="231"/>
      <c r="F1" s="231"/>
      <c r="G1" s="231"/>
    </row>
    <row r="2" spans="1:7" ht="24.9" customHeight="1" x14ac:dyDescent="0.25">
      <c r="A2" s="57" t="s">
        <v>36</v>
      </c>
      <c r="B2" s="56"/>
      <c r="C2" s="233"/>
      <c r="D2" s="233"/>
      <c r="E2" s="233"/>
      <c r="F2" s="233"/>
      <c r="G2" s="234"/>
    </row>
    <row r="3" spans="1:7" ht="24.9" hidden="1" customHeight="1" x14ac:dyDescent="0.25">
      <c r="A3" s="57" t="s">
        <v>7</v>
      </c>
      <c r="B3" s="56"/>
      <c r="C3" s="233"/>
      <c r="D3" s="233"/>
      <c r="E3" s="233"/>
      <c r="F3" s="233"/>
      <c r="G3" s="234"/>
    </row>
    <row r="4" spans="1:7" ht="24.9" hidden="1" customHeight="1" x14ac:dyDescent="0.25">
      <c r="A4" s="57" t="s">
        <v>8</v>
      </c>
      <c r="B4" s="56"/>
      <c r="C4" s="233"/>
      <c r="D4" s="233"/>
      <c r="E4" s="233"/>
      <c r="F4" s="233"/>
      <c r="G4" s="234"/>
    </row>
    <row r="5" spans="1:7" hidden="1" x14ac:dyDescent="0.25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outlinePr summaryBelow="0"/>
    <pageSetUpPr fitToPage="1"/>
  </sheetPr>
  <dimension ref="A1:BG40"/>
  <sheetViews>
    <sheetView tabSelected="1" topLeftCell="A12" zoomScale="93" zoomScaleNormal="93" workbookViewId="0">
      <selection activeCell="Z15" sqref="Z15"/>
    </sheetView>
  </sheetViews>
  <sheetFormatPr defaultColWidth="8.88671875" defaultRowHeight="13.2" outlineLevelRow="1" x14ac:dyDescent="0.25"/>
  <cols>
    <col min="1" max="1" width="4.33203125" customWidth="1"/>
    <col min="2" max="2" width="14.44140625" style="65" customWidth="1"/>
    <col min="3" max="3" width="38.33203125" style="65" customWidth="1"/>
    <col min="4" max="4" width="4.44140625" style="16" customWidth="1"/>
    <col min="5" max="5" width="10.44140625" customWidth="1"/>
    <col min="6" max="6" width="9.88671875" customWidth="1"/>
    <col min="7" max="7" width="12.6640625" customWidth="1"/>
    <col min="8" max="23" width="0" hidden="1" customWidth="1"/>
    <col min="28" max="30" width="8.88671875" hidden="1" customWidth="1"/>
    <col min="31" max="38" width="8.88671875" customWidth="1"/>
    <col min="52" max="52" width="73.44140625" customWidth="1"/>
  </cols>
  <sheetData>
    <row r="1" spans="1:59" ht="15.75" customHeight="1" x14ac:dyDescent="0.3">
      <c r="A1" s="242" t="s">
        <v>92</v>
      </c>
      <c r="B1" s="242"/>
      <c r="C1" s="242"/>
      <c r="D1" s="242"/>
      <c r="E1" s="242"/>
      <c r="F1" s="242"/>
      <c r="G1" s="242"/>
      <c r="AD1" t="s">
        <v>48</v>
      </c>
    </row>
    <row r="2" spans="1:59" ht="24.9" customHeight="1" x14ac:dyDescent="0.25">
      <c r="A2" s="109" t="s">
        <v>47</v>
      </c>
      <c r="B2" s="107"/>
      <c r="C2" s="243" t="s">
        <v>134</v>
      </c>
      <c r="D2" s="244"/>
      <c r="E2" s="245"/>
      <c r="F2" s="244"/>
      <c r="G2" s="246"/>
      <c r="AD2" t="s">
        <v>49</v>
      </c>
    </row>
    <row r="3" spans="1:59" ht="24.9" customHeight="1" x14ac:dyDescent="0.25">
      <c r="A3" s="110" t="s">
        <v>7</v>
      </c>
      <c r="B3" s="108"/>
      <c r="C3" s="247" t="s">
        <v>132</v>
      </c>
      <c r="D3" s="248"/>
      <c r="E3" s="249"/>
      <c r="F3" s="248"/>
      <c r="G3" s="250"/>
      <c r="AD3" t="s">
        <v>50</v>
      </c>
    </row>
    <row r="4" spans="1:59" ht="24.9" hidden="1" customHeight="1" x14ac:dyDescent="0.25">
      <c r="A4" s="110" t="s">
        <v>8</v>
      </c>
      <c r="B4" s="108"/>
      <c r="C4" s="251"/>
      <c r="D4" s="252"/>
      <c r="E4" s="253"/>
      <c r="F4" s="252"/>
      <c r="G4" s="254"/>
      <c r="AD4" t="s">
        <v>51</v>
      </c>
    </row>
    <row r="5" spans="1:59" hidden="1" x14ac:dyDescent="0.25">
      <c r="A5" s="111" t="s">
        <v>52</v>
      </c>
      <c r="B5" s="112"/>
      <c r="C5" s="112"/>
      <c r="D5" s="182"/>
      <c r="E5" s="113"/>
      <c r="F5" s="113"/>
      <c r="G5" s="114"/>
      <c r="AD5" t="s">
        <v>53</v>
      </c>
    </row>
    <row r="7" spans="1:59" ht="39.6" x14ac:dyDescent="0.25">
      <c r="A7" s="145" t="s">
        <v>54</v>
      </c>
      <c r="B7" s="146" t="s">
        <v>55</v>
      </c>
      <c r="C7" s="146" t="s">
        <v>56</v>
      </c>
      <c r="D7" s="145" t="s">
        <v>57</v>
      </c>
      <c r="E7" s="147" t="s">
        <v>91</v>
      </c>
      <c r="F7" s="148" t="s">
        <v>58</v>
      </c>
      <c r="G7" s="149" t="s">
        <v>26</v>
      </c>
      <c r="H7" s="150" t="s">
        <v>27</v>
      </c>
      <c r="I7" s="150" t="s">
        <v>59</v>
      </c>
      <c r="J7" s="150" t="s">
        <v>28</v>
      </c>
      <c r="K7" s="150" t="s">
        <v>60</v>
      </c>
      <c r="L7" s="150" t="s">
        <v>61</v>
      </c>
      <c r="M7" s="150" t="s">
        <v>62</v>
      </c>
      <c r="N7" s="150" t="s">
        <v>63</v>
      </c>
      <c r="O7" s="150" t="s">
        <v>64</v>
      </c>
      <c r="P7" s="150" t="s">
        <v>65</v>
      </c>
      <c r="Q7" s="150" t="s">
        <v>66</v>
      </c>
      <c r="R7" s="150" t="s">
        <v>67</v>
      </c>
      <c r="S7" s="150" t="s">
        <v>68</v>
      </c>
      <c r="T7" s="150" t="s">
        <v>69</v>
      </c>
      <c r="U7" s="151" t="s">
        <v>70</v>
      </c>
      <c r="V7" s="152" t="s">
        <v>85</v>
      </c>
      <c r="W7" s="152" t="s">
        <v>86</v>
      </c>
    </row>
    <row r="8" spans="1:59" x14ac:dyDescent="0.25">
      <c r="A8" s="173" t="s">
        <v>71</v>
      </c>
      <c r="B8" s="173" t="s">
        <v>99</v>
      </c>
      <c r="C8" s="169" t="s">
        <v>93</v>
      </c>
      <c r="D8" s="183"/>
      <c r="E8" s="170"/>
      <c r="F8" s="171"/>
      <c r="G8" s="171">
        <f>SUMIF(AD9:AD12,"&lt;&gt;NOR",G9:G12)</f>
        <v>0</v>
      </c>
      <c r="H8" s="124"/>
      <c r="I8" s="124" t="e">
        <f>SUM(I9:I12)</f>
        <v>#REF!</v>
      </c>
      <c r="J8" s="124"/>
      <c r="K8" s="124" t="e">
        <f>SUM(K9:K12)</f>
        <v>#REF!</v>
      </c>
      <c r="L8" s="124"/>
      <c r="M8" s="124">
        <f>SUM(M9:M12)</f>
        <v>0</v>
      </c>
      <c r="N8" s="119"/>
      <c r="O8" s="119" t="e">
        <f>SUM(O9:O12)</f>
        <v>#REF!</v>
      </c>
      <c r="P8" s="119"/>
      <c r="Q8" s="119" t="e">
        <f>SUM(Q9:Q12)</f>
        <v>#REF!</v>
      </c>
      <c r="R8" s="119"/>
      <c r="S8" s="119"/>
      <c r="T8" s="120"/>
      <c r="U8" s="119" t="e">
        <f>SUM(U9:U12)</f>
        <v>#REF!</v>
      </c>
      <c r="V8" s="121"/>
      <c r="W8" s="124"/>
      <c r="AD8" t="s">
        <v>72</v>
      </c>
    </row>
    <row r="9" spans="1:59" ht="69.900000000000006" customHeight="1" outlineLevel="1" x14ac:dyDescent="0.25">
      <c r="A9" s="174">
        <v>1</v>
      </c>
      <c r="B9" s="174" t="s">
        <v>101</v>
      </c>
      <c r="C9" s="172" t="s">
        <v>94</v>
      </c>
      <c r="D9" s="184" t="s">
        <v>95</v>
      </c>
      <c r="E9" s="180">
        <v>1</v>
      </c>
      <c r="F9" s="177">
        <v>0</v>
      </c>
      <c r="G9" s="178">
        <f>ROUND(E9*F9,2)</f>
        <v>0</v>
      </c>
      <c r="H9" s="122"/>
      <c r="I9" s="123" t="e">
        <f>ROUND(#REF!*H9,2)</f>
        <v>#REF!</v>
      </c>
      <c r="J9" s="122"/>
      <c r="K9" s="123" t="e">
        <f>ROUND(#REF!*J9,2)</f>
        <v>#REF!</v>
      </c>
      <c r="L9" s="123">
        <v>21</v>
      </c>
      <c r="M9" s="123">
        <f>G9*(1+L9/100)</f>
        <v>0</v>
      </c>
      <c r="N9" s="117">
        <v>1.2999999999999999E-4</v>
      </c>
      <c r="O9" s="117" t="e">
        <f>ROUND(#REF!*N9,5)</f>
        <v>#REF!</v>
      </c>
      <c r="P9" s="117">
        <v>0</v>
      </c>
      <c r="Q9" s="117" t="e">
        <f>ROUND(#REF!*P9,5)</f>
        <v>#REF!</v>
      </c>
      <c r="R9" s="117"/>
      <c r="S9" s="117"/>
      <c r="T9" s="118">
        <v>0.18</v>
      </c>
      <c r="U9" s="117" t="e">
        <f>ROUND(#REF!*T9,2)</f>
        <v>#REF!</v>
      </c>
      <c r="V9" s="138" t="s">
        <v>87</v>
      </c>
      <c r="W9" s="140" t="s">
        <v>88</v>
      </c>
      <c r="X9" s="115"/>
      <c r="Y9" s="115"/>
      <c r="Z9" s="115"/>
      <c r="AA9" s="115"/>
      <c r="AB9" s="115"/>
      <c r="AC9" s="115"/>
      <c r="AD9" s="115" t="s">
        <v>73</v>
      </c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</row>
    <row r="10" spans="1:59" ht="72" customHeight="1" outlineLevel="1" x14ac:dyDescent="0.25">
      <c r="A10" s="174">
        <v>2</v>
      </c>
      <c r="B10" s="174" t="s">
        <v>102</v>
      </c>
      <c r="C10" s="172" t="s">
        <v>96</v>
      </c>
      <c r="D10" s="184" t="s">
        <v>95</v>
      </c>
      <c r="E10" s="180">
        <v>1</v>
      </c>
      <c r="F10" s="177">
        <v>0</v>
      </c>
      <c r="G10" s="178">
        <f t="shared" ref="G10:G12" si="0">ROUND(E10*F10,2)</f>
        <v>0</v>
      </c>
      <c r="H10" s="123"/>
      <c r="I10" s="123"/>
      <c r="J10" s="123"/>
      <c r="K10" s="123"/>
      <c r="L10" s="123"/>
      <c r="M10" s="123"/>
      <c r="N10" s="117"/>
      <c r="O10" s="117"/>
      <c r="P10" s="117"/>
      <c r="Q10" s="117"/>
      <c r="R10" s="117"/>
      <c r="S10" s="117"/>
      <c r="T10" s="118"/>
      <c r="U10" s="117"/>
      <c r="V10" s="139"/>
      <c r="W10" s="139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6"/>
      <c r="BA10" s="115"/>
      <c r="BB10" s="115"/>
      <c r="BC10" s="115"/>
      <c r="BD10" s="115"/>
      <c r="BE10" s="115"/>
      <c r="BF10" s="115"/>
      <c r="BG10" s="115"/>
    </row>
    <row r="11" spans="1:59" ht="21.9" customHeight="1" outlineLevel="1" x14ac:dyDescent="0.25">
      <c r="A11" s="174">
        <v>3</v>
      </c>
      <c r="B11" s="174" t="s">
        <v>103</v>
      </c>
      <c r="C11" s="172" t="s">
        <v>97</v>
      </c>
      <c r="D11" s="184" t="s">
        <v>95</v>
      </c>
      <c r="E11" s="180">
        <v>2</v>
      </c>
      <c r="F11" s="177">
        <v>0</v>
      </c>
      <c r="G11" s="178">
        <f t="shared" si="0"/>
        <v>0</v>
      </c>
      <c r="H11" s="123"/>
      <c r="I11" s="123"/>
      <c r="J11" s="123"/>
      <c r="K11" s="123"/>
      <c r="L11" s="123"/>
      <c r="M11" s="123"/>
      <c r="N11" s="117"/>
      <c r="O11" s="117"/>
      <c r="P11" s="117"/>
      <c r="Q11" s="117"/>
      <c r="R11" s="117"/>
      <c r="S11" s="117"/>
      <c r="T11" s="118"/>
      <c r="U11" s="117"/>
      <c r="V11" s="139"/>
      <c r="W11" s="139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6"/>
      <c r="BA11" s="115"/>
      <c r="BB11" s="115"/>
      <c r="BC11" s="115"/>
      <c r="BD11" s="115"/>
      <c r="BE11" s="115"/>
      <c r="BF11" s="115"/>
      <c r="BG11" s="115"/>
    </row>
    <row r="12" spans="1:59" ht="21.9" customHeight="1" outlineLevel="1" x14ac:dyDescent="0.25">
      <c r="A12" s="174">
        <v>4</v>
      </c>
      <c r="B12" s="174" t="s">
        <v>104</v>
      </c>
      <c r="C12" s="172" t="s">
        <v>98</v>
      </c>
      <c r="D12" s="184" t="s">
        <v>95</v>
      </c>
      <c r="E12" s="180">
        <v>3</v>
      </c>
      <c r="F12" s="177">
        <v>0</v>
      </c>
      <c r="G12" s="178">
        <f t="shared" si="0"/>
        <v>0</v>
      </c>
      <c r="H12" s="123"/>
      <c r="I12" s="123"/>
      <c r="J12" s="123"/>
      <c r="K12" s="123"/>
      <c r="L12" s="123"/>
      <c r="M12" s="123"/>
      <c r="N12" s="117"/>
      <c r="O12" s="117"/>
      <c r="P12" s="117"/>
      <c r="Q12" s="117"/>
      <c r="R12" s="117"/>
      <c r="S12" s="117"/>
      <c r="T12" s="118"/>
      <c r="U12" s="117"/>
      <c r="V12" s="139"/>
      <c r="W12" s="139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6"/>
      <c r="BA12" s="115"/>
      <c r="BB12" s="115"/>
      <c r="BC12" s="115"/>
      <c r="BD12" s="115"/>
      <c r="BE12" s="115"/>
      <c r="BF12" s="115"/>
      <c r="BG12" s="115"/>
    </row>
    <row r="13" spans="1:59" x14ac:dyDescent="0.25">
      <c r="A13" s="173" t="s">
        <v>71</v>
      </c>
      <c r="B13" s="173" t="s">
        <v>100</v>
      </c>
      <c r="C13" s="169" t="s">
        <v>105</v>
      </c>
      <c r="D13" s="183"/>
      <c r="E13" s="181"/>
      <c r="F13" s="179"/>
      <c r="G13" s="179">
        <f>SUMIF(AD14:AD16,"&lt;&gt;NOR",G14:G16)</f>
        <v>0</v>
      </c>
      <c r="H13" s="124"/>
      <c r="I13" s="124" t="e">
        <f>SUM(I16:I16)</f>
        <v>#REF!</v>
      </c>
      <c r="J13" s="124"/>
      <c r="K13" s="124" t="e">
        <f>SUM(K16:K16)</f>
        <v>#REF!</v>
      </c>
      <c r="L13" s="124"/>
      <c r="M13" s="124">
        <f>SUM(M16:M16)</f>
        <v>0</v>
      </c>
      <c r="N13" s="119"/>
      <c r="O13" s="119" t="e">
        <f>SUM(O16:O16)</f>
        <v>#REF!</v>
      </c>
      <c r="P13" s="119"/>
      <c r="Q13" s="119" t="e">
        <f>SUM(Q16:Q16)</f>
        <v>#REF!</v>
      </c>
      <c r="R13" s="119"/>
      <c r="S13" s="119"/>
      <c r="T13" s="120"/>
      <c r="U13" s="119" t="e">
        <f>SUM(U16:U16)</f>
        <v>#REF!</v>
      </c>
      <c r="V13" s="121"/>
      <c r="W13" s="124"/>
      <c r="AD13" t="s">
        <v>72</v>
      </c>
    </row>
    <row r="14" spans="1:59" ht="61.2" x14ac:dyDescent="0.25">
      <c r="A14" s="174">
        <v>5</v>
      </c>
      <c r="B14" s="174" t="s">
        <v>107</v>
      </c>
      <c r="C14" s="172" t="s">
        <v>106</v>
      </c>
      <c r="D14" s="184" t="s">
        <v>95</v>
      </c>
      <c r="E14" s="180">
        <v>1</v>
      </c>
      <c r="F14" s="177">
        <v>0</v>
      </c>
      <c r="G14" s="178">
        <f t="shared" ref="G14:G16" si="1">ROUND(E14*F14,2)</f>
        <v>0</v>
      </c>
      <c r="H14" s="156"/>
      <c r="I14" s="156"/>
      <c r="J14" s="156"/>
      <c r="K14" s="156"/>
      <c r="L14" s="156"/>
      <c r="M14" s="156"/>
      <c r="N14" s="154"/>
      <c r="O14" s="154"/>
      <c r="P14" s="154"/>
      <c r="Q14" s="154"/>
      <c r="R14" s="154"/>
      <c r="S14" s="154"/>
      <c r="T14" s="157"/>
      <c r="U14" s="154"/>
      <c r="V14" s="155"/>
      <c r="W14" s="156"/>
      <c r="AD14" s="115" t="s">
        <v>73</v>
      </c>
    </row>
    <row r="15" spans="1:59" ht="78" customHeight="1" x14ac:dyDescent="0.25">
      <c r="A15" s="174">
        <v>6</v>
      </c>
      <c r="B15" s="174" t="s">
        <v>121</v>
      </c>
      <c r="C15" s="172" t="s">
        <v>122</v>
      </c>
      <c r="D15" s="184" t="s">
        <v>95</v>
      </c>
      <c r="E15" s="180">
        <v>1</v>
      </c>
      <c r="F15" s="177">
        <v>0</v>
      </c>
      <c r="G15" s="178">
        <f t="shared" si="1"/>
        <v>0</v>
      </c>
      <c r="H15" s="156"/>
      <c r="I15" s="156"/>
      <c r="J15" s="156"/>
      <c r="K15" s="156"/>
      <c r="L15" s="156"/>
      <c r="M15" s="156"/>
      <c r="N15" s="154"/>
      <c r="O15" s="154"/>
      <c r="P15" s="154"/>
      <c r="Q15" s="154"/>
      <c r="R15" s="154"/>
      <c r="S15" s="154"/>
      <c r="T15" s="157"/>
      <c r="U15" s="154"/>
      <c r="V15" s="155"/>
      <c r="W15" s="156"/>
      <c r="AD15" s="115" t="s">
        <v>73</v>
      </c>
    </row>
    <row r="16" spans="1:59" s="17" customFormat="1" ht="79.5" customHeight="1" outlineLevel="1" x14ac:dyDescent="0.25">
      <c r="A16" s="260">
        <v>7</v>
      </c>
      <c r="B16" s="260" t="s">
        <v>123</v>
      </c>
      <c r="C16" s="259" t="s">
        <v>141</v>
      </c>
      <c r="D16" s="261" t="s">
        <v>95</v>
      </c>
      <c r="E16" s="262">
        <v>1</v>
      </c>
      <c r="F16" s="263">
        <v>0</v>
      </c>
      <c r="G16" s="264">
        <f t="shared" si="1"/>
        <v>0</v>
      </c>
      <c r="H16" s="265"/>
      <c r="I16" s="266" t="e">
        <f>ROUND(#REF!*H16,2)</f>
        <v>#REF!</v>
      </c>
      <c r="J16" s="265"/>
      <c r="K16" s="266" t="e">
        <f>ROUND(#REF!*J16,2)</f>
        <v>#REF!</v>
      </c>
      <c r="L16" s="266">
        <v>21</v>
      </c>
      <c r="M16" s="266">
        <f t="shared" ref="M16" si="2">G16*(1+L16/100)</f>
        <v>0</v>
      </c>
      <c r="N16" s="267">
        <v>3.4209999999999997E-2</v>
      </c>
      <c r="O16" s="267" t="e">
        <f>ROUND(#REF!*N16,5)</f>
        <v>#REF!</v>
      </c>
      <c r="P16" s="267">
        <v>0</v>
      </c>
      <c r="Q16" s="267" t="e">
        <f>ROUND(#REF!*P16,5)</f>
        <v>#REF!</v>
      </c>
      <c r="R16" s="267"/>
      <c r="S16" s="267"/>
      <c r="T16" s="268">
        <v>4.7249999999999996</v>
      </c>
      <c r="U16" s="267" t="e">
        <f>ROUND(#REF!*T16,2)</f>
        <v>#REF!</v>
      </c>
      <c r="V16" s="269" t="s">
        <v>87</v>
      </c>
      <c r="W16" s="172" t="s">
        <v>88</v>
      </c>
      <c r="X16" s="270"/>
      <c r="Y16" s="270"/>
      <c r="Z16" s="270"/>
      <c r="AA16" s="270"/>
      <c r="AB16" s="270"/>
      <c r="AC16" s="270"/>
      <c r="AD16" s="270" t="s">
        <v>73</v>
      </c>
      <c r="AE16" s="270"/>
      <c r="AF16" s="270"/>
      <c r="AG16" s="270"/>
      <c r="AH16" s="270"/>
      <c r="AI16" s="270"/>
      <c r="AJ16" s="270"/>
      <c r="AK16" s="270"/>
      <c r="AL16" s="270"/>
      <c r="AM16" s="270"/>
      <c r="AN16" s="270"/>
      <c r="AO16" s="270"/>
      <c r="AP16" s="270"/>
      <c r="AQ16" s="270"/>
      <c r="AR16" s="270"/>
      <c r="AS16" s="270"/>
      <c r="AT16" s="270"/>
      <c r="AU16" s="270"/>
      <c r="AV16" s="270"/>
      <c r="AW16" s="270"/>
      <c r="AX16" s="270"/>
      <c r="AY16" s="270"/>
      <c r="AZ16" s="270"/>
      <c r="BA16" s="270"/>
      <c r="BB16" s="270"/>
      <c r="BC16" s="270"/>
      <c r="BD16" s="270"/>
      <c r="BE16" s="270"/>
      <c r="BF16" s="270"/>
      <c r="BG16" s="270"/>
    </row>
    <row r="17" spans="1:59" ht="12.75" customHeight="1" outlineLevel="1" x14ac:dyDescent="0.25">
      <c r="A17" s="173" t="s">
        <v>71</v>
      </c>
      <c r="B17" s="173" t="s">
        <v>108</v>
      </c>
      <c r="C17" s="169" t="s">
        <v>109</v>
      </c>
      <c r="D17" s="183"/>
      <c r="E17" s="181"/>
      <c r="F17" s="179"/>
      <c r="G17" s="179">
        <f>SUMIF(AD18:AD19,"&lt;&gt;NOR",G18:W19)</f>
        <v>0</v>
      </c>
      <c r="H17" s="122"/>
      <c r="I17" s="123"/>
      <c r="J17" s="122"/>
      <c r="K17" s="123"/>
      <c r="L17" s="123"/>
      <c r="M17" s="123"/>
      <c r="N17" s="117"/>
      <c r="O17" s="117"/>
      <c r="P17" s="117"/>
      <c r="Q17" s="117"/>
      <c r="R17" s="117"/>
      <c r="S17" s="117"/>
      <c r="T17" s="118"/>
      <c r="U17" s="117"/>
      <c r="V17" s="139"/>
      <c r="W17" s="141"/>
      <c r="X17" s="115"/>
      <c r="Y17" s="115"/>
      <c r="Z17" s="115"/>
      <c r="AA17" s="115"/>
      <c r="AB17" s="115"/>
      <c r="AC17" s="115"/>
      <c r="AD17" t="s">
        <v>72</v>
      </c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</row>
    <row r="18" spans="1:59" ht="21.9" customHeight="1" outlineLevel="1" x14ac:dyDescent="0.25">
      <c r="A18" s="174">
        <v>8</v>
      </c>
      <c r="B18" s="174" t="s">
        <v>115</v>
      </c>
      <c r="C18" s="172" t="s">
        <v>110</v>
      </c>
      <c r="D18" s="184" t="s">
        <v>95</v>
      </c>
      <c r="E18" s="180">
        <v>1</v>
      </c>
      <c r="F18" s="177">
        <v>0</v>
      </c>
      <c r="G18" s="178">
        <f t="shared" ref="G16:G23" si="3">ROUND(E18*F18,2)</f>
        <v>0</v>
      </c>
      <c r="H18" s="122"/>
      <c r="I18" s="123"/>
      <c r="J18" s="122"/>
      <c r="K18" s="123"/>
      <c r="L18" s="123"/>
      <c r="M18" s="123"/>
      <c r="N18" s="117"/>
      <c r="O18" s="117"/>
      <c r="P18" s="117"/>
      <c r="Q18" s="117"/>
      <c r="R18" s="117"/>
      <c r="S18" s="117"/>
      <c r="T18" s="118"/>
      <c r="U18" s="117"/>
      <c r="V18" s="139"/>
      <c r="W18" s="141"/>
      <c r="X18" s="115"/>
      <c r="Y18" s="115"/>
      <c r="Z18" s="115"/>
      <c r="AA18" s="115"/>
      <c r="AB18" s="115"/>
      <c r="AC18" s="115"/>
      <c r="AD18" s="115" t="s">
        <v>73</v>
      </c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</row>
    <row r="19" spans="1:59" ht="56.25" customHeight="1" outlineLevel="1" x14ac:dyDescent="0.25">
      <c r="A19" s="174">
        <v>9</v>
      </c>
      <c r="B19" s="174" t="s">
        <v>116</v>
      </c>
      <c r="C19" s="172" t="s">
        <v>111</v>
      </c>
      <c r="D19" s="184" t="s">
        <v>95</v>
      </c>
      <c r="E19" s="180">
        <v>1</v>
      </c>
      <c r="F19" s="177">
        <v>0</v>
      </c>
      <c r="G19" s="178">
        <f t="shared" si="3"/>
        <v>0</v>
      </c>
      <c r="H19" s="122"/>
      <c r="I19" s="123"/>
      <c r="J19" s="122"/>
      <c r="K19" s="123"/>
      <c r="L19" s="123"/>
      <c r="M19" s="123"/>
      <c r="N19" s="117"/>
      <c r="O19" s="117"/>
      <c r="P19" s="117"/>
      <c r="Q19" s="117"/>
      <c r="R19" s="117"/>
      <c r="S19" s="117"/>
      <c r="T19" s="118"/>
      <c r="U19" s="117"/>
      <c r="V19" s="139"/>
      <c r="W19" s="141"/>
      <c r="X19" s="115"/>
      <c r="Y19" s="115"/>
      <c r="Z19" s="115"/>
      <c r="AA19" s="115"/>
      <c r="AB19" s="115"/>
      <c r="AC19" s="115"/>
      <c r="AD19" s="115" t="s">
        <v>73</v>
      </c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</row>
    <row r="20" spans="1:59" ht="12.75" customHeight="1" outlineLevel="1" x14ac:dyDescent="0.25">
      <c r="A20" s="173" t="s">
        <v>71</v>
      </c>
      <c r="B20" s="173" t="s">
        <v>118</v>
      </c>
      <c r="C20" s="169" t="s">
        <v>127</v>
      </c>
      <c r="D20" s="183"/>
      <c r="E20" s="181"/>
      <c r="F20" s="179"/>
      <c r="G20" s="179">
        <f>SUMIF(AD21:AD23,"&lt;&gt;NOR",G21:W23)</f>
        <v>0</v>
      </c>
      <c r="H20" s="122"/>
      <c r="I20" s="123"/>
      <c r="J20" s="122"/>
      <c r="K20" s="123"/>
      <c r="L20" s="123"/>
      <c r="M20" s="123"/>
      <c r="N20" s="117"/>
      <c r="O20" s="117"/>
      <c r="P20" s="117"/>
      <c r="Q20" s="117"/>
      <c r="R20" s="117"/>
      <c r="S20" s="117"/>
      <c r="T20" s="118"/>
      <c r="U20" s="117"/>
      <c r="V20" s="139"/>
      <c r="W20" s="141"/>
      <c r="X20" s="115"/>
      <c r="Y20" s="115"/>
      <c r="Z20" s="115"/>
      <c r="AA20" s="115"/>
      <c r="AB20" s="115"/>
      <c r="AC20" s="115"/>
      <c r="AD20" t="s">
        <v>72</v>
      </c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</row>
    <row r="21" spans="1:59" ht="39.9" customHeight="1" outlineLevel="1" x14ac:dyDescent="0.25">
      <c r="A21" s="174">
        <v>10</v>
      </c>
      <c r="B21" s="174" t="s">
        <v>117</v>
      </c>
      <c r="C21" s="172" t="s">
        <v>112</v>
      </c>
      <c r="D21" s="184" t="s">
        <v>95</v>
      </c>
      <c r="E21" s="180">
        <v>2</v>
      </c>
      <c r="F21" s="177">
        <v>0</v>
      </c>
      <c r="G21" s="178">
        <f t="shared" si="3"/>
        <v>0</v>
      </c>
      <c r="H21" s="122"/>
      <c r="I21" s="123"/>
      <c r="J21" s="122"/>
      <c r="K21" s="123"/>
      <c r="L21" s="123"/>
      <c r="M21" s="123"/>
      <c r="N21" s="117"/>
      <c r="O21" s="117"/>
      <c r="P21" s="117"/>
      <c r="Q21" s="117"/>
      <c r="R21" s="117"/>
      <c r="S21" s="117"/>
      <c r="T21" s="118"/>
      <c r="U21" s="117"/>
      <c r="V21" s="139"/>
      <c r="W21" s="141"/>
      <c r="X21" s="115"/>
      <c r="Y21" s="115"/>
      <c r="Z21" s="115"/>
      <c r="AA21" s="115"/>
      <c r="AB21" s="115"/>
      <c r="AC21" s="115"/>
      <c r="AD21" s="115" t="s">
        <v>73</v>
      </c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</row>
    <row r="22" spans="1:59" ht="48" customHeight="1" outlineLevel="1" x14ac:dyDescent="0.25">
      <c r="A22" s="174">
        <v>11</v>
      </c>
      <c r="B22" s="174" t="s">
        <v>119</v>
      </c>
      <c r="C22" s="172" t="s">
        <v>113</v>
      </c>
      <c r="D22" s="184" t="s">
        <v>95</v>
      </c>
      <c r="E22" s="180">
        <v>2</v>
      </c>
      <c r="F22" s="177">
        <v>0</v>
      </c>
      <c r="G22" s="178">
        <f t="shared" si="3"/>
        <v>0</v>
      </c>
      <c r="H22" s="122"/>
      <c r="I22" s="123"/>
      <c r="J22" s="122"/>
      <c r="K22" s="123"/>
      <c r="L22" s="123"/>
      <c r="M22" s="123"/>
      <c r="N22" s="117"/>
      <c r="O22" s="117"/>
      <c r="P22" s="117"/>
      <c r="Q22" s="117"/>
      <c r="R22" s="117"/>
      <c r="S22" s="117"/>
      <c r="T22" s="118"/>
      <c r="U22" s="117"/>
      <c r="V22" s="139"/>
      <c r="W22" s="141"/>
      <c r="X22" s="115"/>
      <c r="Y22" s="115"/>
      <c r="Z22" s="115"/>
      <c r="AA22" s="115"/>
      <c r="AB22" s="115"/>
      <c r="AC22" s="115"/>
      <c r="AD22" s="115" t="s">
        <v>73</v>
      </c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</row>
    <row r="23" spans="1:59" ht="37.5" customHeight="1" outlineLevel="1" x14ac:dyDescent="0.25">
      <c r="A23" s="174">
        <v>12</v>
      </c>
      <c r="B23" s="175" t="s">
        <v>120</v>
      </c>
      <c r="C23" s="172" t="s">
        <v>114</v>
      </c>
      <c r="D23" s="184" t="s">
        <v>95</v>
      </c>
      <c r="E23" s="180">
        <v>1</v>
      </c>
      <c r="F23" s="177">
        <v>0</v>
      </c>
      <c r="G23" s="178">
        <f t="shared" si="3"/>
        <v>0</v>
      </c>
      <c r="H23" s="122"/>
      <c r="I23" s="123"/>
      <c r="J23" s="122"/>
      <c r="K23" s="123"/>
      <c r="L23" s="123"/>
      <c r="M23" s="123"/>
      <c r="N23" s="117"/>
      <c r="O23" s="117"/>
      <c r="P23" s="117"/>
      <c r="Q23" s="117"/>
      <c r="R23" s="117"/>
      <c r="S23" s="117"/>
      <c r="T23" s="118"/>
      <c r="U23" s="117"/>
      <c r="V23" s="139"/>
      <c r="W23" s="141"/>
      <c r="X23" s="115"/>
      <c r="Y23" s="115"/>
      <c r="Z23" s="115"/>
      <c r="AA23" s="115"/>
      <c r="AB23" s="115"/>
      <c r="AC23" s="115"/>
      <c r="AD23" s="115" t="s">
        <v>73</v>
      </c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</row>
    <row r="24" spans="1:59" x14ac:dyDescent="0.25">
      <c r="A24" s="173" t="s">
        <v>71</v>
      </c>
      <c r="B24" s="173" t="s">
        <v>45</v>
      </c>
      <c r="C24" s="169" t="s">
        <v>25</v>
      </c>
      <c r="D24" s="183"/>
      <c r="E24" s="181"/>
      <c r="F24" s="179"/>
      <c r="G24" s="179">
        <f>SUMIF(AD25:AD28,"&lt;&gt;NOR",G25:G31)</f>
        <v>0</v>
      </c>
      <c r="H24" s="124"/>
      <c r="I24" s="124" t="e">
        <f>SUM(I25:I28)</f>
        <v>#REF!</v>
      </c>
      <c r="J24" s="124"/>
      <c r="K24" s="124" t="e">
        <f>SUM(K25:K28)</f>
        <v>#REF!</v>
      </c>
      <c r="L24" s="124"/>
      <c r="M24" s="124">
        <f>SUM(M25:M28)</f>
        <v>0</v>
      </c>
      <c r="N24" s="119"/>
      <c r="O24" s="119" t="e">
        <f>SUM(O25:O28)</f>
        <v>#REF!</v>
      </c>
      <c r="P24" s="119"/>
      <c r="Q24" s="119" t="e">
        <f>SUM(Q25:Q28)</f>
        <v>#REF!</v>
      </c>
      <c r="R24" s="119"/>
      <c r="S24" s="119"/>
      <c r="T24" s="120"/>
      <c r="U24" s="119" t="e">
        <f>SUM(U25:U28)</f>
        <v>#REF!</v>
      </c>
      <c r="V24" s="121"/>
      <c r="W24" s="124"/>
      <c r="AD24" t="s">
        <v>72</v>
      </c>
    </row>
    <row r="25" spans="1:59" ht="21.9" customHeight="1" outlineLevel="1" x14ac:dyDescent="0.25">
      <c r="A25" s="174">
        <v>13</v>
      </c>
      <c r="B25" s="174" t="s">
        <v>76</v>
      </c>
      <c r="C25" s="172" t="s">
        <v>77</v>
      </c>
      <c r="D25" s="184" t="s">
        <v>75</v>
      </c>
      <c r="E25" s="180">
        <v>16</v>
      </c>
      <c r="F25" s="177">
        <v>0</v>
      </c>
      <c r="G25" s="178">
        <f>ROUND(E25*F25,2)</f>
        <v>0</v>
      </c>
      <c r="H25" s="122"/>
      <c r="I25" s="123" t="e">
        <f>ROUND(#REF!*H25,2)</f>
        <v>#REF!</v>
      </c>
      <c r="J25" s="122"/>
      <c r="K25" s="123" t="e">
        <f>ROUND(#REF!*J25,2)</f>
        <v>#REF!</v>
      </c>
      <c r="L25" s="123">
        <v>21</v>
      </c>
      <c r="M25" s="123">
        <f>G25*(1+L25/100)</f>
        <v>0</v>
      </c>
      <c r="N25" s="117">
        <v>0</v>
      </c>
      <c r="O25" s="117" t="e">
        <f>ROUND(#REF!*N25,5)</f>
        <v>#REF!</v>
      </c>
      <c r="P25" s="117">
        <v>0</v>
      </c>
      <c r="Q25" s="117" t="e">
        <f>ROUND(#REF!*P25,5)</f>
        <v>#REF!</v>
      </c>
      <c r="R25" s="117"/>
      <c r="S25" s="117"/>
      <c r="T25" s="118">
        <v>0</v>
      </c>
      <c r="U25" s="117" t="e">
        <f>ROUND(#REF!*T25,2)</f>
        <v>#REF!</v>
      </c>
      <c r="V25" s="139" t="s">
        <v>87</v>
      </c>
      <c r="W25" s="141" t="s">
        <v>88</v>
      </c>
      <c r="X25" s="115"/>
      <c r="Y25" s="115"/>
      <c r="Z25" s="115"/>
      <c r="AA25" s="115"/>
      <c r="AB25" s="115"/>
      <c r="AC25" s="115"/>
      <c r="AD25" s="115" t="s">
        <v>73</v>
      </c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</row>
    <row r="26" spans="1:59" ht="21.9" customHeight="1" outlineLevel="1" x14ac:dyDescent="0.25">
      <c r="A26" s="174"/>
      <c r="B26" s="174"/>
      <c r="C26" s="255" t="s">
        <v>128</v>
      </c>
      <c r="D26" s="256"/>
      <c r="E26" s="256"/>
      <c r="F26" s="257"/>
      <c r="G26" s="258"/>
      <c r="H26" s="122"/>
      <c r="I26" s="123"/>
      <c r="J26" s="122"/>
      <c r="K26" s="123"/>
      <c r="L26" s="123"/>
      <c r="M26" s="123"/>
      <c r="N26" s="117"/>
      <c r="O26" s="117"/>
      <c r="P26" s="117"/>
      <c r="Q26" s="117"/>
      <c r="R26" s="117"/>
      <c r="S26" s="117"/>
      <c r="T26" s="118"/>
      <c r="U26" s="117"/>
      <c r="V26" s="139"/>
      <c r="W26" s="141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</row>
    <row r="27" spans="1:59" ht="21.9" customHeight="1" outlineLevel="1" x14ac:dyDescent="0.25">
      <c r="A27" s="174">
        <v>14</v>
      </c>
      <c r="B27" s="174" t="s">
        <v>78</v>
      </c>
      <c r="C27" s="172" t="s">
        <v>79</v>
      </c>
      <c r="D27" s="184" t="s">
        <v>75</v>
      </c>
      <c r="E27" s="180">
        <v>16</v>
      </c>
      <c r="F27" s="177">
        <v>0</v>
      </c>
      <c r="G27" s="178">
        <f>ROUND(E27*F27,2)</f>
        <v>0</v>
      </c>
      <c r="H27" s="122"/>
      <c r="I27" s="123" t="e">
        <f>ROUND(#REF!*H27,2)</f>
        <v>#REF!</v>
      </c>
      <c r="J27" s="122"/>
      <c r="K27" s="123" t="e">
        <f>ROUND(#REF!*J27,2)</f>
        <v>#REF!</v>
      </c>
      <c r="L27" s="123">
        <v>21</v>
      </c>
      <c r="M27" s="123">
        <f>G27*(1+L27/100)</f>
        <v>0</v>
      </c>
      <c r="N27" s="117">
        <v>0</v>
      </c>
      <c r="O27" s="117" t="e">
        <f>ROUND(#REF!*N27,5)</f>
        <v>#REF!</v>
      </c>
      <c r="P27" s="117">
        <v>0</v>
      </c>
      <c r="Q27" s="117" t="e">
        <f>ROUND(#REF!*P27,5)</f>
        <v>#REF!</v>
      </c>
      <c r="R27" s="117"/>
      <c r="S27" s="117"/>
      <c r="T27" s="118">
        <v>0</v>
      </c>
      <c r="U27" s="117" t="e">
        <f>ROUND(#REF!*T27,2)</f>
        <v>#REF!</v>
      </c>
      <c r="V27" s="139" t="s">
        <v>87</v>
      </c>
      <c r="W27" s="141" t="s">
        <v>88</v>
      </c>
      <c r="X27" s="115"/>
      <c r="Y27" s="115"/>
      <c r="Z27" s="115"/>
      <c r="AA27" s="115"/>
      <c r="AB27" s="115"/>
      <c r="AC27" s="115"/>
      <c r="AD27" s="115" t="s">
        <v>73</v>
      </c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</row>
    <row r="28" spans="1:59" ht="12.6" customHeight="1" outlineLevel="1" x14ac:dyDescent="0.25">
      <c r="A28" s="125"/>
      <c r="B28" s="125"/>
      <c r="C28" s="238" t="s">
        <v>80</v>
      </c>
      <c r="D28" s="239"/>
      <c r="E28" s="239"/>
      <c r="F28" s="240"/>
      <c r="G28" s="241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  <c r="S28" s="117"/>
      <c r="T28" s="118"/>
      <c r="U28" s="117"/>
      <c r="V28" s="139"/>
      <c r="W28" s="141" t="s">
        <v>88</v>
      </c>
      <c r="X28" s="115"/>
      <c r="Y28" s="115"/>
      <c r="Z28" s="115"/>
      <c r="AA28" s="115"/>
      <c r="AB28" s="115"/>
      <c r="AC28" s="115"/>
      <c r="AD28" s="115" t="s">
        <v>74</v>
      </c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6" t="str">
        <f>C28</f>
        <v>Výrobní dokumentace</v>
      </c>
      <c r="BA28" s="115"/>
      <c r="BB28" s="115"/>
      <c r="BC28" s="115"/>
      <c r="BD28" s="115"/>
      <c r="BE28" s="115"/>
      <c r="BF28" s="115"/>
      <c r="BG28" s="115"/>
    </row>
    <row r="29" spans="1:59" ht="21.9" customHeight="1" outlineLevel="1" x14ac:dyDescent="0.25">
      <c r="A29" s="174"/>
      <c r="B29" s="174"/>
      <c r="C29" s="255" t="s">
        <v>137</v>
      </c>
      <c r="D29" s="256"/>
      <c r="E29" s="256"/>
      <c r="F29" s="257"/>
      <c r="G29" s="258"/>
      <c r="H29" s="122"/>
      <c r="I29" s="123"/>
      <c r="J29" s="122"/>
      <c r="K29" s="123"/>
      <c r="L29" s="123"/>
      <c r="M29" s="123"/>
      <c r="N29" s="117"/>
      <c r="O29" s="117"/>
      <c r="P29" s="117"/>
      <c r="Q29" s="117"/>
      <c r="R29" s="117"/>
      <c r="S29" s="117"/>
      <c r="T29" s="118"/>
      <c r="U29" s="117"/>
      <c r="V29" s="139"/>
      <c r="W29" s="141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</row>
    <row r="30" spans="1:59" ht="21.9" customHeight="1" outlineLevel="1" x14ac:dyDescent="0.25">
      <c r="A30" s="174">
        <v>15</v>
      </c>
      <c r="B30" s="174"/>
      <c r="C30" s="172" t="s">
        <v>138</v>
      </c>
      <c r="D30" s="184" t="s">
        <v>95</v>
      </c>
      <c r="E30" s="180">
        <v>70</v>
      </c>
      <c r="F30" s="177">
        <v>0</v>
      </c>
      <c r="G30" s="178">
        <f>ROUND(E30*F30,2)</f>
        <v>0</v>
      </c>
      <c r="H30" s="122"/>
      <c r="I30" s="123"/>
      <c r="J30" s="122"/>
      <c r="K30" s="123"/>
      <c r="L30" s="123"/>
      <c r="M30" s="123"/>
      <c r="N30" s="117"/>
      <c r="O30" s="117"/>
      <c r="P30" s="117"/>
      <c r="Q30" s="117"/>
      <c r="R30" s="117"/>
      <c r="S30" s="117"/>
      <c r="T30" s="118"/>
      <c r="U30" s="117"/>
      <c r="V30" s="139"/>
      <c r="W30" s="141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</row>
    <row r="31" spans="1:59" ht="21.9" customHeight="1" outlineLevel="1" x14ac:dyDescent="0.25">
      <c r="A31" s="174">
        <v>16</v>
      </c>
      <c r="B31" s="174"/>
      <c r="C31" s="172" t="s">
        <v>139</v>
      </c>
      <c r="D31" s="184" t="s">
        <v>140</v>
      </c>
      <c r="E31" s="180">
        <v>1</v>
      </c>
      <c r="F31" s="177">
        <v>0</v>
      </c>
      <c r="G31" s="178">
        <f>ROUND(E31*F31,2)</f>
        <v>0</v>
      </c>
      <c r="H31" s="122"/>
      <c r="I31" s="123"/>
      <c r="J31" s="122"/>
      <c r="K31" s="123"/>
      <c r="L31" s="123"/>
      <c r="M31" s="123"/>
      <c r="N31" s="117"/>
      <c r="O31" s="117"/>
      <c r="P31" s="117"/>
      <c r="Q31" s="117"/>
      <c r="R31" s="117"/>
      <c r="S31" s="117"/>
      <c r="T31" s="118"/>
      <c r="U31" s="117"/>
      <c r="V31" s="139"/>
      <c r="W31" s="141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</row>
    <row r="32" spans="1:59" x14ac:dyDescent="0.25">
      <c r="A32" s="4"/>
      <c r="B32" s="5" t="s">
        <v>81</v>
      </c>
      <c r="C32" s="129" t="s">
        <v>81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AB32">
        <v>15</v>
      </c>
      <c r="AC32">
        <v>21</v>
      </c>
    </row>
    <row r="33" spans="1:30" x14ac:dyDescent="0.25">
      <c r="A33" s="126"/>
      <c r="B33" s="127"/>
      <c r="C33" s="130" t="s">
        <v>81</v>
      </c>
      <c r="D33" s="185"/>
      <c r="E33" s="128"/>
      <c r="F33" s="128"/>
      <c r="G33" s="176">
        <f>G8+G13+G17+G20+G24</f>
        <v>0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143"/>
      <c r="W33" s="144"/>
      <c r="AB33">
        <f>SUMIF(L7:L28,AB32,G7:G28)</f>
        <v>0</v>
      </c>
      <c r="AC33">
        <f>SUMIF(L7:L28,AC32,G7:G28)</f>
        <v>0</v>
      </c>
      <c r="AD33" t="s">
        <v>82</v>
      </c>
    </row>
    <row r="34" spans="1:30" x14ac:dyDescent="0.25">
      <c r="A34" s="4"/>
      <c r="B34" s="5" t="s">
        <v>81</v>
      </c>
      <c r="C34" s="129" t="s">
        <v>81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30" x14ac:dyDescent="0.25">
      <c r="A35" s="236"/>
      <c r="B35" s="236"/>
      <c r="C35" s="237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30" ht="13.2" customHeight="1" x14ac:dyDescent="0.25">
      <c r="A36" s="235" t="s">
        <v>136</v>
      </c>
      <c r="B36" s="235"/>
      <c r="C36" s="235"/>
      <c r="D36" s="235"/>
      <c r="E36" s="235"/>
      <c r="F36" s="235"/>
      <c r="G36" s="235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AD36" t="s">
        <v>83</v>
      </c>
    </row>
    <row r="37" spans="1:30" x14ac:dyDescent="0.25">
      <c r="A37" s="235"/>
      <c r="B37" s="235"/>
      <c r="C37" s="235"/>
      <c r="D37" s="235"/>
      <c r="E37" s="235"/>
      <c r="F37" s="235"/>
      <c r="G37" s="235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30" x14ac:dyDescent="0.25">
      <c r="A38" s="235"/>
      <c r="B38" s="235"/>
      <c r="C38" s="235"/>
      <c r="D38" s="235"/>
      <c r="E38" s="235"/>
      <c r="F38" s="235"/>
      <c r="G38" s="235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30" x14ac:dyDescent="0.25">
      <c r="A39" s="4"/>
      <c r="B39" s="5" t="s">
        <v>81</v>
      </c>
      <c r="C39" s="129" t="s">
        <v>81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30" x14ac:dyDescent="0.25">
      <c r="C40" s="131"/>
      <c r="AD40" t="s">
        <v>84</v>
      </c>
    </row>
  </sheetData>
  <mergeCells count="9">
    <mergeCell ref="A36:G38"/>
    <mergeCell ref="A35:C35"/>
    <mergeCell ref="C28:G28"/>
    <mergeCell ref="A1:G1"/>
    <mergeCell ref="C2:G2"/>
    <mergeCell ref="C3:G3"/>
    <mergeCell ref="C4:G4"/>
    <mergeCell ref="C26:G26"/>
    <mergeCell ref="C29:G29"/>
  </mergeCells>
  <pageMargins left="0.6692913385826772" right="0.23622047244094491" top="0.78740157480314965" bottom="0.39370078740157483" header="0.15748031496062992" footer="0.15748031496062992"/>
  <pageSetup paperSize="9" fitToHeight="0" orientation="portrait" r:id="rId1"/>
  <headerFooter>
    <oddHeader>&amp;LPříloha č.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39</vt:i4>
      </vt:variant>
    </vt:vector>
  </HeadingPairs>
  <TitlesOfParts>
    <vt:vector size="42" baseType="lpstr">
      <vt:lpstr>Rekapitulace</vt:lpstr>
      <vt:lpstr>VzorPolozky</vt:lpstr>
      <vt:lpstr>Rozpočet_vyplňte</vt:lpstr>
      <vt:lpstr>Rekapitulace!CelkemDPHVypocet</vt:lpstr>
      <vt:lpstr>CenaCelkem</vt:lpstr>
      <vt:lpstr>CenaCelkemBezDPH</vt:lpstr>
      <vt:lpstr>Rekapitulace!CenaCelkemVypocet</vt:lpstr>
      <vt:lpstr>cisloobjektu</vt:lpstr>
      <vt:lpstr>Rekapitulace!CisloStavby</vt:lpstr>
      <vt:lpstr>CisloStavebnihoRozpoctu</vt:lpstr>
      <vt:lpstr>dadresa</vt:lpstr>
      <vt:lpstr>Rekapitulace!DIČ</vt:lpstr>
      <vt:lpstr>dmisto</vt:lpstr>
      <vt:lpstr>DPHSni</vt:lpstr>
      <vt:lpstr>DPHZakl</vt:lpstr>
      <vt:lpstr>Rekapitulace!dpsc</vt:lpstr>
      <vt:lpstr>Rekapitulace!IČO</vt:lpstr>
      <vt:lpstr>Mena</vt:lpstr>
      <vt:lpstr>MistoStavby</vt:lpstr>
      <vt:lpstr>nazevobjektu</vt:lpstr>
      <vt:lpstr>Rekapitulace!NazevStavby</vt:lpstr>
      <vt:lpstr>NazevStavebnihoRozpoctu</vt:lpstr>
      <vt:lpstr>oadresa</vt:lpstr>
      <vt:lpstr>Rekapitulace!Objednatel</vt:lpstr>
      <vt:lpstr>Rekapitulace!Objekt</vt:lpstr>
      <vt:lpstr>Rekapitulace!Oblast_tisku</vt:lpstr>
      <vt:lpstr>Rozpočet_vyplňte!Oblast_tisku</vt:lpstr>
      <vt:lpstr>Rekapitulace!odic</vt:lpstr>
      <vt:lpstr>Rekapitulace!oico</vt:lpstr>
      <vt:lpstr>Rekapitulace!omisto</vt:lpstr>
      <vt:lpstr>Rekapitulace!onazev</vt:lpstr>
      <vt:lpstr>Rekapitulace!opsc</vt:lpstr>
      <vt:lpstr>PoptavkaID</vt:lpstr>
      <vt:lpstr>Rekapitulace!SazbaDPH1</vt:lpstr>
      <vt:lpstr>Rekapitulace!SazbaDPH2</vt:lpstr>
      <vt:lpstr>Vypracoval</vt:lpstr>
      <vt:lpstr>ZakladDPHSni</vt:lpstr>
      <vt:lpstr>Rekapitulace!ZakladDPHSniVypocet</vt:lpstr>
      <vt:lpstr>ZakladDPHZakl</vt:lpstr>
      <vt:lpstr>Rekapitulace!ZakladDPHZaklVypocet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</dc:creator>
  <cp:lastModifiedBy>Ing. Michaela Hýblerová</cp:lastModifiedBy>
  <cp:lastPrinted>2020-04-15T20:13:34Z</cp:lastPrinted>
  <dcterms:created xsi:type="dcterms:W3CDTF">2009-04-08T07:15:50Z</dcterms:created>
  <dcterms:modified xsi:type="dcterms:W3CDTF">2020-04-29T07:50:44Z</dcterms:modified>
</cp:coreProperties>
</file>