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Bo_Cihlářská\Nová složka\"/>
    </mc:Choice>
  </mc:AlternateContent>
  <xr:revisionPtr revIDLastSave="0" documentId="8_{8466CB55-F647-4AC5-9B2A-499AFA57CCE9}" xr6:coauthVersionLast="45" xr6:coauthVersionMax="45" xr10:uidLastSave="{00000000-0000-0000-0000-000000000000}"/>
  <bookViews>
    <workbookView xWindow="-108" yWindow="-108" windowWidth="23256" windowHeight="12576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Pol'!$A$1:$U$61</definedName>
    <definedName name="_xlnm.Print_Area" localSheetId="1">Stavba!$A$1:$J$55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 fullCalcOnLoad="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" i="1" l="1"/>
  <c r="I53" i="1"/>
  <c r="I52" i="1"/>
  <c r="I51" i="1"/>
  <c r="I50" i="1"/>
  <c r="I49" i="1"/>
  <c r="G39" i="1"/>
  <c r="F39" i="1"/>
  <c r="F40" i="1" s="1"/>
  <c r="G51" i="12"/>
  <c r="AC51" i="12"/>
  <c r="AD51" i="12"/>
  <c r="O8" i="12"/>
  <c r="Q8" i="12"/>
  <c r="G9" i="12"/>
  <c r="G8" i="12" s="1"/>
  <c r="I9" i="12"/>
  <c r="I8" i="12" s="1"/>
  <c r="K9" i="12"/>
  <c r="K8" i="12" s="1"/>
  <c r="O9" i="12"/>
  <c r="Q9" i="12"/>
  <c r="U9" i="12"/>
  <c r="U8" i="12" s="1"/>
  <c r="G10" i="12"/>
  <c r="I10" i="12"/>
  <c r="K10" i="12"/>
  <c r="M10" i="12"/>
  <c r="O10" i="12"/>
  <c r="Q10" i="12"/>
  <c r="U10" i="12"/>
  <c r="G11" i="12"/>
  <c r="G12" i="12"/>
  <c r="I12" i="12"/>
  <c r="I11" i="12" s="1"/>
  <c r="K12" i="12"/>
  <c r="M12" i="12"/>
  <c r="M11" i="12" s="1"/>
  <c r="O12" i="12"/>
  <c r="O11" i="12" s="1"/>
  <c r="Q12" i="12"/>
  <c r="Q11" i="12" s="1"/>
  <c r="U12" i="12"/>
  <c r="U11" i="12" s="1"/>
  <c r="G13" i="12"/>
  <c r="M13" i="12" s="1"/>
  <c r="I13" i="12"/>
  <c r="K13" i="12"/>
  <c r="K11" i="12" s="1"/>
  <c r="O13" i="12"/>
  <c r="Q13" i="12"/>
  <c r="U13" i="12"/>
  <c r="G14" i="12"/>
  <c r="K14" i="12"/>
  <c r="M14" i="12"/>
  <c r="Q14" i="12"/>
  <c r="G15" i="12"/>
  <c r="I15" i="12"/>
  <c r="I14" i="12" s="1"/>
  <c r="K15" i="12"/>
  <c r="M15" i="12"/>
  <c r="O15" i="12"/>
  <c r="O14" i="12" s="1"/>
  <c r="Q15" i="12"/>
  <c r="U15" i="12"/>
  <c r="U14" i="12" s="1"/>
  <c r="G17" i="12"/>
  <c r="G16" i="12" s="1"/>
  <c r="I17" i="12"/>
  <c r="I16" i="12" s="1"/>
  <c r="K17" i="12"/>
  <c r="O17" i="12"/>
  <c r="Q17" i="12"/>
  <c r="U17" i="12"/>
  <c r="U16" i="12" s="1"/>
  <c r="G18" i="12"/>
  <c r="I18" i="12"/>
  <c r="K18" i="12"/>
  <c r="K16" i="12" s="1"/>
  <c r="M18" i="12"/>
  <c r="O18" i="12"/>
  <c r="Q18" i="12"/>
  <c r="U18" i="12"/>
  <c r="G19" i="12"/>
  <c r="M19" i="12" s="1"/>
  <c r="I19" i="12"/>
  <c r="K19" i="12"/>
  <c r="O19" i="12"/>
  <c r="Q19" i="12"/>
  <c r="U19" i="12"/>
  <c r="G20" i="12"/>
  <c r="I20" i="12"/>
  <c r="K20" i="12"/>
  <c r="M20" i="12"/>
  <c r="O20" i="12"/>
  <c r="Q20" i="12"/>
  <c r="U20" i="12"/>
  <c r="G21" i="12"/>
  <c r="M21" i="12" s="1"/>
  <c r="I21" i="12"/>
  <c r="K21" i="12"/>
  <c r="O21" i="12"/>
  <c r="O16" i="12" s="1"/>
  <c r="Q21" i="12"/>
  <c r="U21" i="12"/>
  <c r="G22" i="12"/>
  <c r="I22" i="12"/>
  <c r="K22" i="12"/>
  <c r="M22" i="12"/>
  <c r="O22" i="12"/>
  <c r="Q22" i="12"/>
  <c r="U22" i="12"/>
  <c r="G23" i="12"/>
  <c r="I23" i="12"/>
  <c r="K23" i="12"/>
  <c r="M23" i="12"/>
  <c r="O23" i="12"/>
  <c r="Q23" i="12"/>
  <c r="U23" i="12"/>
  <c r="G24" i="12"/>
  <c r="M24" i="12" s="1"/>
  <c r="I24" i="12"/>
  <c r="K24" i="12"/>
  <c r="O24" i="12"/>
  <c r="Q24" i="12"/>
  <c r="Q16" i="12" s="1"/>
  <c r="U24" i="12"/>
  <c r="G25" i="12"/>
  <c r="M25" i="12" s="1"/>
  <c r="I25" i="12"/>
  <c r="K25" i="12"/>
  <c r="O25" i="12"/>
  <c r="Q25" i="12"/>
  <c r="U25" i="12"/>
  <c r="G26" i="12"/>
  <c r="I26" i="12"/>
  <c r="K26" i="12"/>
  <c r="M26" i="12"/>
  <c r="O26" i="12"/>
  <c r="Q26" i="12"/>
  <c r="U26" i="12"/>
  <c r="G27" i="12"/>
  <c r="M27" i="12" s="1"/>
  <c r="I27" i="12"/>
  <c r="K27" i="12"/>
  <c r="O27" i="12"/>
  <c r="Q27" i="12"/>
  <c r="U27" i="12"/>
  <c r="G28" i="12"/>
  <c r="I28" i="12"/>
  <c r="K28" i="12"/>
  <c r="M28" i="12"/>
  <c r="O28" i="12"/>
  <c r="Q28" i="12"/>
  <c r="U28" i="12"/>
  <c r="G30" i="12"/>
  <c r="I30" i="12"/>
  <c r="I29" i="12" s="1"/>
  <c r="K30" i="12"/>
  <c r="M30" i="12"/>
  <c r="O30" i="12"/>
  <c r="Q30" i="12"/>
  <c r="Q29" i="12" s="1"/>
  <c r="U30" i="12"/>
  <c r="U29" i="12" s="1"/>
  <c r="G31" i="12"/>
  <c r="I31" i="12"/>
  <c r="K31" i="12"/>
  <c r="M31" i="12"/>
  <c r="O31" i="12"/>
  <c r="O29" i="12" s="1"/>
  <c r="Q31" i="12"/>
  <c r="U31" i="12"/>
  <c r="G32" i="12"/>
  <c r="I32" i="12"/>
  <c r="K32" i="12"/>
  <c r="M32" i="12"/>
  <c r="O32" i="12"/>
  <c r="Q32" i="12"/>
  <c r="U32" i="12"/>
  <c r="G33" i="12"/>
  <c r="M33" i="12" s="1"/>
  <c r="I33" i="12"/>
  <c r="K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I36" i="12"/>
  <c r="K36" i="12"/>
  <c r="M36" i="12"/>
  <c r="O36" i="12"/>
  <c r="Q36" i="12"/>
  <c r="U36" i="12"/>
  <c r="G37" i="12"/>
  <c r="M37" i="12" s="1"/>
  <c r="I37" i="12"/>
  <c r="K37" i="12"/>
  <c r="K29" i="12" s="1"/>
  <c r="O37" i="12"/>
  <c r="Q37" i="12"/>
  <c r="U37" i="12"/>
  <c r="G38" i="12"/>
  <c r="I38" i="12"/>
  <c r="K38" i="12"/>
  <c r="M38" i="12"/>
  <c r="O38" i="12"/>
  <c r="Q38" i="12"/>
  <c r="U38" i="12"/>
  <c r="G39" i="12"/>
  <c r="I39" i="12"/>
  <c r="K39" i="12"/>
  <c r="M39" i="12"/>
  <c r="O39" i="12"/>
  <c r="Q39" i="12"/>
  <c r="U39" i="12"/>
  <c r="G40" i="12"/>
  <c r="I40" i="12"/>
  <c r="K40" i="12"/>
  <c r="M40" i="12"/>
  <c r="O40" i="12"/>
  <c r="Q40" i="12"/>
  <c r="U40" i="12"/>
  <c r="G41" i="12"/>
  <c r="M41" i="12" s="1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I44" i="12"/>
  <c r="K44" i="12"/>
  <c r="M44" i="12"/>
  <c r="O44" i="12"/>
  <c r="Q44" i="12"/>
  <c r="U44" i="12"/>
  <c r="G45" i="12"/>
  <c r="M45" i="12" s="1"/>
  <c r="I45" i="12"/>
  <c r="K45" i="12"/>
  <c r="O45" i="12"/>
  <c r="Q45" i="12"/>
  <c r="U45" i="12"/>
  <c r="G46" i="12"/>
  <c r="I46" i="12"/>
  <c r="K46" i="12"/>
  <c r="M46" i="12"/>
  <c r="O46" i="12"/>
  <c r="Q46" i="12"/>
  <c r="U46" i="12"/>
  <c r="I47" i="12"/>
  <c r="K47" i="12"/>
  <c r="O47" i="12"/>
  <c r="G48" i="12"/>
  <c r="G47" i="12" s="1"/>
  <c r="I48" i="12"/>
  <c r="K48" i="12"/>
  <c r="M48" i="12"/>
  <c r="O48" i="12"/>
  <c r="Q48" i="12"/>
  <c r="Q47" i="12" s="1"/>
  <c r="U48" i="12"/>
  <c r="G49" i="12"/>
  <c r="M49" i="12" s="1"/>
  <c r="M47" i="12" s="1"/>
  <c r="I49" i="12"/>
  <c r="K49" i="12"/>
  <c r="O49" i="12"/>
  <c r="Q49" i="12"/>
  <c r="U49" i="12"/>
  <c r="U47" i="12" s="1"/>
  <c r="I20" i="1"/>
  <c r="I19" i="1"/>
  <c r="I18" i="1"/>
  <c r="I17" i="1"/>
  <c r="I16" i="1"/>
  <c r="I55" i="1"/>
  <c r="AZ43" i="1"/>
  <c r="G27" i="1"/>
  <c r="G40" i="1"/>
  <c r="G25" i="1" s="1"/>
  <c r="G26" i="1" s="1"/>
  <c r="J28" i="1"/>
  <c r="J26" i="1"/>
  <c r="G38" i="1"/>
  <c r="F38" i="1"/>
  <c r="H32" i="1"/>
  <c r="J23" i="1"/>
  <c r="J24" i="1"/>
  <c r="J25" i="1"/>
  <c r="J27" i="1"/>
  <c r="E24" i="1"/>
  <c r="E26" i="1"/>
  <c r="G28" i="1" l="1"/>
  <c r="G23" i="1"/>
  <c r="H39" i="1"/>
  <c r="I39" i="1" s="1"/>
  <c r="I40" i="1" s="1"/>
  <c r="J39" i="1" s="1"/>
  <c r="J40" i="1" s="1"/>
  <c r="M29" i="12"/>
  <c r="G29" i="12"/>
  <c r="M17" i="12"/>
  <c r="M16" i="12" s="1"/>
  <c r="M9" i="12"/>
  <c r="M8" i="12" s="1"/>
  <c r="I21" i="1"/>
  <c r="H40" i="1" l="1"/>
  <c r="G29" i="1"/>
  <c r="G24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<sst xmlns="http://schemas.openxmlformats.org/spreadsheetml/2006/main" count="307" uniqueCount="183">
  <si>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</si>
  <si>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</si>
  <si>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</si>
  <si>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</si>
  <si>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</si>
  <si>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</si>
  <si>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</si>
  <si>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</si>
  <si>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</si>
  <si>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</si>
  <si>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</si>
  <si>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</si>
  <si>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</si>
  <si>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</si>
  <si>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</si>
  <si>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</si>
  <si>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</si>
  <si>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</si>
  <si>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</si>
  <si>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</si>
  <si>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</si>
  <si>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</si>
  <si>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</si>
  <si>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</si>
  <si>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</si>
  <si>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</si>
  <si>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</si>
  <si>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</si>
  <si>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</si>
  <si>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</si>
  <si>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</si>
  <si>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</si>
  <si>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</si>
  <si>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</si>
  <si>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</si>
  <si>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</si>
  <si>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</si>
  <si>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</si>
  <si>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</si>
  <si>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</si>
  <si>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</si>
  <si>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</si>
  <si>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</si>
  <si>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Brno-Cihlářská 604/21</t>
  </si>
  <si>
    <t>Rozpočet:</t>
  </si>
  <si>
    <t>Misto</t>
  </si>
  <si>
    <t xml:space="preserve">Rekonstrukce stávajících toalet </t>
  </si>
  <si>
    <t>Masarykův domov mládeže a Školní jídelna Brno, příspěvková organizace</t>
  </si>
  <si>
    <t>Cihlářská 604/21</t>
  </si>
  <si>
    <t>Brno</t>
  </si>
  <si>
    <t>60200</t>
  </si>
  <si>
    <t>00567370</t>
  </si>
  <si>
    <t>Rozpočet</t>
  </si>
  <si>
    <t>Celkem za stavbu</t>
  </si>
  <si>
    <t>CZK</t>
  </si>
  <si>
    <t xml:space="preserve">Popis rozpočtu:  - </t>
  </si>
  <si>
    <t>Rozpočet je pouze informativní, práce a materiál budou fakturovány dle skutečnosti.</t>
  </si>
  <si>
    <t>Rekapitulace dílů</t>
  </si>
  <si>
    <t>Typ dílu</t>
  </si>
  <si>
    <t>61</t>
  </si>
  <si>
    <t>Upravy povrchů vnitřní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</si>
  <si>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</si>
  <si>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</si>
  <si>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</si>
  <si>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</si>
  <si>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</si>
  <si>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</si>
  <si>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</si>
  <si>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</si>
  <si>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726</t>
  </si>
  <si>
    <t>Instalační prefabrikáty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</si>
  <si>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</si>
  <si>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</si>
  <si>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</si>
  <si>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</si>
  <si>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</si>
  <si>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</si>
  <si>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</si>
  <si>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</si>
  <si>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</si>
  <si>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</si>
  <si>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</si>
  <si>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</si>
  <si>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</si>
  <si>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</si>
  <si>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</si>
  <si>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</si>
  <si>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</si>
  <si>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</si>
  <si>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</si>
  <si>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</si>
  <si>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</si>
  <si>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</si>
  <si>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</si>
  <si>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</si>
  <si>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</si>
  <si>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</si>
  <si>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</si>
  <si>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</si>
  <si>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</si>
  <si>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612403399R00</t>
  </si>
  <si>
    <t>Hrubá výplň rýh ve stěnách maltou</t>
  </si>
  <si>
    <t>m2</t>
  </si>
  <si>
    <t>POL1_0</t>
  </si>
  <si>
    <t>612453521R00</t>
  </si>
  <si>
    <t>Omítka rýh MC šířky do 15 cm,hlaz.dřev.hladítkem</t>
  </si>
  <si>
    <t>974031132R00</t>
  </si>
  <si>
    <t>Vysekání rýh ve zdi cihelné 5 x 7 cm</t>
  </si>
  <si>
    <t>m</t>
  </si>
  <si>
    <t>974031142R00</t>
  </si>
  <si>
    <t>Vysekání rýh ve zdi cihelné 7 x 7 cm</t>
  </si>
  <si>
    <t>999281105R00</t>
  </si>
  <si>
    <t>Přesun hmot pro opravy a údržbu do výšky 6 m</t>
  </si>
  <si>
    <t>t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</si>
  <si>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</si>
  <si>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</si>
  <si>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</si>
  <si>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</si>
  <si>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</si>
  <si>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</si>
  <si>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721176115R00</t>
  </si>
  <si>
    <t>Potrubí HT odpadní svislé D 110 x 2,7 mm</t>
  </si>
  <si>
    <t>721176113R00</t>
  </si>
  <si>
    <t>Potrubí HT odpadní svislé D 50 x 1,8 mm</t>
  </si>
  <si>
    <t>721194104R00</t>
  </si>
  <si>
    <t>Vyvedení odpadních výpustek D 40 x 1,8</t>
  </si>
  <si>
    <t>kus</t>
  </si>
  <si>
    <t>721194105R00</t>
  </si>
  <si>
    <t>Vyvedení odpadních výpustek D 50 x 1,8</t>
  </si>
  <si>
    <t>721194109R00</t>
  </si>
  <si>
    <t>Vyvedení odpadních výpustek D 110 x 2,3</t>
  </si>
  <si>
    <t>721290123R00</t>
  </si>
  <si>
    <t>Zkouška těsnosti kanalizace kouřem DN 300</t>
  </si>
  <si>
    <t>998721101R00</t>
  </si>
  <si>
    <t>Přesun hmot pro vnitřní kanalizaci, výšky do 6 m</t>
  </si>
  <si>
    <t>721140802R00</t>
  </si>
  <si>
    <t>Demontáž potrubí litinového DN 100</t>
  </si>
  <si>
    <t>721290822R00</t>
  </si>
  <si>
    <t>Přesun vybouraných hmot - kanalizace, H 6 - 12 m</t>
  </si>
  <si>
    <t>722178113RT1</t>
  </si>
  <si>
    <t>Potrubí vícevrstvé vodovod.IVAR.ALPEX-DUO,D 20x2mm, lisovaný spoj, mosazné press fitinky</t>
  </si>
  <si>
    <t>722178114RT1</t>
  </si>
  <si>
    <t>Potrubí vícevrstvé vodovod.IVAR.ALPEX-DUO,D 26x3mm, lisovaný spoj, mosazné press fitinky</t>
  </si>
  <si>
    <t>722178116RT1</t>
  </si>
  <si>
    <t>Potrubí vícevrst.vodovod.IVAR.ALPEX-DUO,D 40x3,5mm, lisovaný spoj, mosazné press fitinky</t>
  </si>
  <si>
    <t>722179191R00</t>
  </si>
  <si>
    <t>Příplatek za malý rozsah rozvodu</t>
  </si>
  <si>
    <t>soubor</t>
  </si>
  <si>
    <t>722181221RT7</t>
  </si>
  <si>
    <t>Izolace návleková MIRELON POLAR tl. stěny 6 mm, vnitřní průměr 22 mm</t>
  </si>
  <si>
    <t>722181221RT9</t>
  </si>
  <si>
    <t>Izolace návleková MIRELON POLAR tl. stěny 6 mm, vnitřní průměr 28 mm</t>
  </si>
  <si>
    <t>722181221RV9</t>
  </si>
  <si>
    <t>Izolace návleková MIRELON POLAR tl. stěny 6 mm, vnitřní průměr 40 mm</t>
  </si>
  <si>
    <t>722181223RT7</t>
  </si>
  <si>
    <t>Izolace návleková MIRELON POLAR tl. stěny 13 mm, vnitřní průměr 22 mm</t>
  </si>
  <si>
    <t>722181223RT9</t>
  </si>
  <si>
    <t>Izolace návleková MIRELON POLAR tl. stěny 13 mm, vnitřní průměr 28 mm</t>
  </si>
  <si>
    <t>722190401R00</t>
  </si>
  <si>
    <t>Vyvedení a upevnění výpustek DN 15</t>
  </si>
  <si>
    <t>722220121R00</t>
  </si>
  <si>
    <t>Nástěnka K 247, pro baterii G 1/2</t>
  </si>
  <si>
    <t>pár</t>
  </si>
  <si>
    <t>722280106R00</t>
  </si>
  <si>
    <t>Tlaková zkouška vodovodního potrubí DN 32</t>
  </si>
  <si>
    <t>722290234R00</t>
  </si>
  <si>
    <t>Proplach a dezinfekce vodovod.potrubí DN 80</t>
  </si>
  <si>
    <t>998722101R00</t>
  </si>
  <si>
    <t>Přesun hmot pro vnitřní vodovod, výšky do 6 m</t>
  </si>
  <si>
    <t>722130802R00</t>
  </si>
  <si>
    <t>Demontáž potrubí ocelových závitových do  DN 40</t>
  </si>
  <si>
    <t>722181812R00</t>
  </si>
  <si>
    <t>Demontáž izolace z trub do D 50</t>
  </si>
  <si>
    <t>722290821R00</t>
  </si>
  <si>
    <t>Přesun vybouraných hmot - vodovody, H do 6 m</t>
  </si>
  <si>
    <t>726211321R00</t>
  </si>
  <si>
    <t>Modul-WC Duofix, UP320, h 112 cm</t>
  </si>
  <si>
    <t>725119402R00</t>
  </si>
  <si>
    <t>Montáž předstěnových systémů do sádrokartonu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</si>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</sst>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4" fontId="17" fillId="0" borderId="33" xfId="0" applyNumberFormat="1" applyFont="1" applyBorder="1" applyAlignment="1">
      <alignment vertical="top" shrinkToFit="1"/>
    </xf>
    <xf numFmtId="17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7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7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39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58"/>
  <sheetViews>
    <sheetView showGridLines="0" tabSelected="1" topLeftCell="B2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  <col min="52" max="52" width="92.44140625" customWidth="1"/>
  </cols>
  <sheetData>
    <row r="1" spans="1:15" ht="33.75" customHeight="1" x14ac:dyDescent="0.25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5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5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5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5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 x14ac:dyDescent="0.25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5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5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5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5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SUMIF(F49:F54,A16,I49:I54)+SUMIF(F49:F54,"PSU",I49:I54)</f>
        <v>0</v>
      </c>
      <c r="J16" s="93"/>
    </row>
    <row r="17" spans="1:10" ht="23.25" customHeight="1" x14ac:dyDescent="0.25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SUMIF(F49:F54,A17,I49:I54)</f>
        <v>0</v>
      </c>
      <c r="J17" s="93"/>
    </row>
    <row r="18" spans="1:10" ht="23.25" customHeight="1" x14ac:dyDescent="0.25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SUMIF(F49:F54,A18,I49:I54)</f>
        <v>0</v>
      </c>
      <c r="J18" s="93"/>
    </row>
    <row r="19" spans="1:10" ht="23.25" customHeight="1" x14ac:dyDescent="0.25">
      <c r="A19" s="195" t="s">
        <v>71</v>
      </c>
      <c r="B19" s="196" t="s">
        <v>26</v>
      </c>
      <c r="C19" s="58"/>
      <c r="D19" s="59"/>
      <c r="E19" s="83"/>
      <c r="F19" s="84"/>
      <c r="G19" s="83"/>
      <c r="H19" s="84"/>
      <c r="I19" s="83">
        <f>SUMIF(F49:F54,A19,I49:I54)</f>
        <v>0</v>
      </c>
      <c r="J19" s="93"/>
    </row>
    <row r="20" spans="1:10" ht="23.25" customHeight="1" x14ac:dyDescent="0.25">
      <c r="A20" s="195" t="s">
        <v>72</v>
      </c>
      <c r="B20" s="196" t="s">
        <v>27</v>
      </c>
      <c r="C20" s="58"/>
      <c r="D20" s="59"/>
      <c r="E20" s="83"/>
      <c r="F20" s="84"/>
      <c r="G20" s="83"/>
      <c r="H20" s="84"/>
      <c r="I20" s="83">
        <f>SUMIF(F49:F54,A20,I49:I54)</f>
        <v>0</v>
      </c>
      <c r="J20" s="93"/>
    </row>
    <row r="21" spans="1:10" ht="23.25" customHeight="1" x14ac:dyDescent="0.25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 x14ac:dyDescent="0.3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 x14ac:dyDescent="0.3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54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44004</v>
      </c>
      <c r="I32" s="39"/>
      <c r="J32" s="12"/>
    </row>
    <row r="33" spans="1:52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5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52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3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52" ht="25.5" hidden="1" customHeight="1" x14ac:dyDescent="0.25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52" ht="25.5" hidden="1" customHeight="1" x14ac:dyDescent="0.25">
      <c r="A39" s="131">
        <v>1</v>
      </c>
      <c r="B39" s="137" t="s">
        <v>52</v>
      </c>
      <c r="C39" s="138" t="s">
        <v>46</v>
      </c>
      <c r="D39" s="139"/>
      <c r="E39" s="139"/>
      <c r="F39" s="147">
        <f>'Rozpočet Pol'!AC51</f>
        <v>0</v>
      </c>
      <c r="G39" s="148">
        <f>'Rozpočet Pol'!AD51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52" ht="25.5" hidden="1" customHeight="1" x14ac:dyDescent="0.25">
      <c r="A40" s="131"/>
      <c r="B40" s="141" t="s">
        <v>53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2" spans="1:52" x14ac:dyDescent="0.25">
      <c r="B42" t="s">
        <v>55</v>
      </c>
    </row>
    <row r="43" spans="1:52" x14ac:dyDescent="0.25">
      <c r="B43" s="162" t="s">
        <v>56</v>
      </c>
      <c r="C43" s="162"/>
      <c r="D43" s="162"/>
      <c r="E43" s="162"/>
      <c r="F43" s="162"/>
      <c r="G43" s="162"/>
      <c r="H43" s="162"/>
      <c r="I43" s="162"/>
      <c r="J43" s="162"/>
      <c r="AZ43" s="161" t="str">
        <f>B43</f>
        <v>Rozpočet je pouze informativní, práce a materiál budou fakturovány dle skutečnosti.</v>
      </c>
    </row>
    <row r="46" spans="1:52" ht="15.6" x14ac:dyDescent="0.3">
      <c r="B46" s="163" t="s">
        <v>57</v>
      </c>
    </row>
    <row r="48" spans="1:52" ht="25.5" customHeight="1" x14ac:dyDescent="0.25">
      <c r="A48" s="164"/>
      <c r="B48" s="170" t="s">
        <v>16</v>
      </c>
      <c r="C48" s="170" t="s">
        <v>5</v>
      </c>
      <c r="D48" s="171"/>
      <c r="E48" s="171"/>
      <c r="F48" s="174" t="s">
        <v>58</v>
      </c>
      <c r="G48" s="174"/>
      <c r="H48" s="174"/>
      <c r="I48" s="175" t="s">
        <v>28</v>
      </c>
      <c r="J48" s="175"/>
    </row>
    <row r="49" spans="1:10" ht="25.5" customHeight="1" x14ac:dyDescent="0.25">
      <c r="A49" s="165"/>
      <c r="B49" s="176" t="s">
        <v>59</v>
      </c>
      <c r="C49" s="177" t="s">
        <v>60</v>
      </c>
      <c r="D49" s="178"/>
      <c r="E49" s="178"/>
      <c r="F49" s="182" t="s">
        <v>23</v>
      </c>
      <c r="G49" s="183"/>
      <c r="H49" s="183"/>
      <c r="I49" s="184">
        <f>'Rozpočet Pol'!G8</f>
        <v>0</v>
      </c>
      <c r="J49" s="184"/>
    </row>
    <row r="50" spans="1:10" ht="25.5" customHeight="1" x14ac:dyDescent="0.25">
      <c r="A50" s="165"/>
      <c r="B50" s="168" t="s">
        <v>61</v>
      </c>
      <c r="C50" s="167" t="s">
        <v>62</v>
      </c>
      <c r="D50" s="169"/>
      <c r="E50" s="169"/>
      <c r="F50" s="185" t="s">
        <v>23</v>
      </c>
      <c r="G50" s="186"/>
      <c r="H50" s="186"/>
      <c r="I50" s="187">
        <f>'Rozpočet Pol'!G11</f>
        <v>0</v>
      </c>
      <c r="J50" s="187"/>
    </row>
    <row r="51" spans="1:10" ht="25.5" customHeight="1" x14ac:dyDescent="0.25">
      <c r="A51" s="165"/>
      <c r="B51" s="168" t="s">
        <v>63</v>
      </c>
      <c r="C51" s="167" t="s">
        <v>64</v>
      </c>
      <c r="D51" s="169"/>
      <c r="E51" s="169"/>
      <c r="F51" s="185" t="s">
        <v>23</v>
      </c>
      <c r="G51" s="186"/>
      <c r="H51" s="186"/>
      <c r="I51" s="187">
        <f>'Rozpočet Pol'!G14</f>
        <v>0</v>
      </c>
      <c r="J51" s="187"/>
    </row>
    <row r="52" spans="1:10" ht="25.5" customHeight="1" x14ac:dyDescent="0.25">
      <c r="A52" s="165"/>
      <c r="B52" s="168" t="s">
        <v>65</v>
      </c>
      <c r="C52" s="167" t="s">
        <v>66</v>
      </c>
      <c r="D52" s="169"/>
      <c r="E52" s="169"/>
      <c r="F52" s="185" t="s">
        <v>24</v>
      </c>
      <c r="G52" s="186"/>
      <c r="H52" s="186"/>
      <c r="I52" s="187">
        <f>'Rozpočet Pol'!G16</f>
        <v>0</v>
      </c>
      <c r="J52" s="187"/>
    </row>
    <row r="53" spans="1:10" ht="25.5" customHeight="1" x14ac:dyDescent="0.25">
      <c r="A53" s="165"/>
      <c r="B53" s="168" t="s">
        <v>67</v>
      </c>
      <c r="C53" s="167" t="s">
        <v>68</v>
      </c>
      <c r="D53" s="169"/>
      <c r="E53" s="169"/>
      <c r="F53" s="185" t="s">
        <v>24</v>
      </c>
      <c r="G53" s="186"/>
      <c r="H53" s="186"/>
      <c r="I53" s="187">
        <f>'Rozpočet Pol'!G29</f>
        <v>0</v>
      </c>
      <c r="J53" s="187"/>
    </row>
    <row r="54" spans="1:10" ht="25.5" customHeight="1" x14ac:dyDescent="0.25">
      <c r="A54" s="165"/>
      <c r="B54" s="179" t="s">
        <v>69</v>
      </c>
      <c r="C54" s="180" t="s">
        <v>70</v>
      </c>
      <c r="D54" s="181"/>
      <c r="E54" s="181"/>
      <c r="F54" s="188" t="s">
        <v>24</v>
      </c>
      <c r="G54" s="189"/>
      <c r="H54" s="189"/>
      <c r="I54" s="190">
        <f>'Rozpočet Pol'!G47</f>
        <v>0</v>
      </c>
      <c r="J54" s="190"/>
    </row>
    <row r="55" spans="1:10" ht="25.5" customHeight="1" x14ac:dyDescent="0.25">
      <c r="A55" s="166"/>
      <c r="B55" s="172" t="s">
        <v>1</v>
      </c>
      <c r="C55" s="172"/>
      <c r="D55" s="173"/>
      <c r="E55" s="173"/>
      <c r="F55" s="191"/>
      <c r="G55" s="192"/>
      <c r="H55" s="192"/>
      <c r="I55" s="193">
        <f>SUM(I49:I54)</f>
        <v>0</v>
      </c>
      <c r="J55" s="193"/>
    </row>
    <row r="56" spans="1:10" x14ac:dyDescent="0.25">
      <c r="F56" s="194"/>
      <c r="G56" s="130"/>
      <c r="H56" s="194"/>
      <c r="I56" s="130"/>
      <c r="J56" s="130"/>
    </row>
    <row r="57" spans="1:10" x14ac:dyDescent="0.25">
      <c r="F57" s="194"/>
      <c r="G57" s="130"/>
      <c r="H57" s="194"/>
      <c r="I57" s="130"/>
      <c r="J57" s="130"/>
    </row>
    <row r="58" spans="1:10" x14ac:dyDescent="0.25">
      <c r="F58" s="194"/>
      <c r="G58" s="130"/>
      <c r="H58" s="194"/>
      <c r="I58" s="130"/>
      <c r="J58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I53:J53"/>
    <mergeCell ref="C53:E53"/>
    <mergeCell ref="I54:J54"/>
    <mergeCell ref="C54:E54"/>
    <mergeCell ref="I55:J55"/>
    <mergeCell ref="I50:J50"/>
    <mergeCell ref="C50:E50"/>
    <mergeCell ref="I51:J51"/>
    <mergeCell ref="C51:E51"/>
    <mergeCell ref="I52:J52"/>
    <mergeCell ref="C52:E52"/>
    <mergeCell ref="C39:E39"/>
    <mergeCell ref="B40:E40"/>
    <mergeCell ref="B43:J43"/>
    <mergeCell ref="I48:J48"/>
    <mergeCell ref="I49:J49"/>
    <mergeCell ref="C49:E49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79" t="s">
        <v>41</v>
      </c>
      <c r="B2" s="78"/>
      <c r="C2" s="103"/>
      <c r="D2" s="103"/>
      <c r="E2" s="103"/>
      <c r="F2" s="103"/>
      <c r="G2" s="104"/>
    </row>
    <row r="3" spans="1:7" ht="24.9" hidden="1" customHeight="1" x14ac:dyDescent="0.25">
      <c r="A3" s="79" t="s">
        <v>7</v>
      </c>
      <c r="B3" s="78"/>
      <c r="C3" s="103"/>
      <c r="D3" s="103"/>
      <c r="E3" s="103"/>
      <c r="F3" s="103"/>
      <c r="G3" s="104"/>
    </row>
    <row r="4" spans="1:7" ht="24.9" hidden="1" customHeight="1" x14ac:dyDescent="0.25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61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129" customWidth="1"/>
    <col min="3" max="3" width="38.33203125" style="129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21" width="0" hidden="1" customWidth="1"/>
    <col min="29" max="39" width="0" hidden="1" customWidth="1"/>
  </cols>
  <sheetData>
    <row r="1" spans="1:60" ht="15.75" customHeight="1" x14ac:dyDescent="0.3">
      <c r="A1" s="197" t="s">
        <v>6</v>
      </c>
      <c r="B1" s="197"/>
      <c r="C1" s="197"/>
      <c r="D1" s="197"/>
      <c r="E1" s="197"/>
      <c r="F1" s="197"/>
      <c r="G1" s="197"/>
      <c r="AE1" t="s">
        <v>74</v>
      </c>
    </row>
    <row r="2" spans="1:60" ht="25.05" customHeight="1" x14ac:dyDescent="0.25">
      <c r="A2" s="204" t="s">
        <v>73</v>
      </c>
      <c r="B2" s="198"/>
      <c r="C2" s="199" t="s">
        <v>46</v>
      </c>
      <c r="D2" s="200"/>
      <c r="E2" s="200"/>
      <c r="F2" s="200"/>
      <c r="G2" s="206"/>
      <c r="AE2" t="s">
        <v>75</v>
      </c>
    </row>
    <row r="3" spans="1:60" ht="25.05" customHeight="1" x14ac:dyDescent="0.25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76</v>
      </c>
    </row>
    <row r="4" spans="1:60" ht="25.05" hidden="1" customHeight="1" x14ac:dyDescent="0.25">
      <c r="A4" s="205" t="s">
        <v>8</v>
      </c>
      <c r="B4" s="203"/>
      <c r="C4" s="201"/>
      <c r="D4" s="202"/>
      <c r="E4" s="202"/>
      <c r="F4" s="202"/>
      <c r="G4" s="207"/>
      <c r="AE4" t="s">
        <v>77</v>
      </c>
    </row>
    <row r="5" spans="1:60" hidden="1" x14ac:dyDescent="0.25">
      <c r="A5" s="208" t="s">
        <v>78</v>
      </c>
      <c r="B5" s="209"/>
      <c r="C5" s="210"/>
      <c r="D5" s="211"/>
      <c r="E5" s="211"/>
      <c r="F5" s="211"/>
      <c r="G5" s="212"/>
      <c r="AE5" t="s">
        <v>79</v>
      </c>
    </row>
    <row r="7" spans="1:60" ht="39.6" x14ac:dyDescent="0.25">
      <c r="A7" s="217" t="s">
        <v>80</v>
      </c>
      <c r="B7" s="218" t="s">
        <v>81</v>
      </c>
      <c r="C7" s="218" t="s">
        <v>82</v>
      </c>
      <c r="D7" s="217" t="s">
        <v>83</v>
      </c>
      <c r="E7" s="217" t="s">
        <v>84</v>
      </c>
      <c r="F7" s="213" t="s">
        <v>85</v>
      </c>
      <c r="G7" s="234" t="s">
        <v>28</v>
      </c>
      <c r="H7" s="235" t="s">
        <v>29</v>
      </c>
      <c r="I7" s="235" t="s">
        <v>86</v>
      </c>
      <c r="J7" s="235" t="s">
        <v>30</v>
      </c>
      <c r="K7" s="235" t="s">
        <v>87</v>
      </c>
      <c r="L7" s="235" t="s">
        <v>88</v>
      </c>
      <c r="M7" s="235" t="s">
        <v>89</v>
      </c>
      <c r="N7" s="235" t="s">
        <v>90</v>
      </c>
      <c r="O7" s="235" t="s">
        <v>91</v>
      </c>
      <c r="P7" s="235" t="s">
        <v>92</v>
      </c>
      <c r="Q7" s="235" t="s">
        <v>93</v>
      </c>
      <c r="R7" s="235" t="s">
        <v>94</v>
      </c>
      <c r="S7" s="235" t="s">
        <v>95</v>
      </c>
      <c r="T7" s="235" t="s">
        <v>96</v>
      </c>
      <c r="U7" s="220" t="s">
        <v>97</v>
      </c>
    </row>
    <row r="8" spans="1:60" x14ac:dyDescent="0.25">
      <c r="A8" s="236" t="s">
        <v>98</v>
      </c>
      <c r="B8" s="237" t="s">
        <v>59</v>
      </c>
      <c r="C8" s="238" t="s">
        <v>60</v>
      </c>
      <c r="D8" s="239"/>
      <c r="E8" s="240"/>
      <c r="F8" s="241"/>
      <c r="G8" s="241">
        <f>SUMIF(AE9:AE10,"&lt;&gt;NOR",G9:G10)</f>
        <v>0</v>
      </c>
      <c r="H8" s="241"/>
      <c r="I8" s="241">
        <f>SUM(I9:I10)</f>
        <v>0</v>
      </c>
      <c r="J8" s="241"/>
      <c r="K8" s="241">
        <f>SUM(K9:K10)</f>
        <v>0</v>
      </c>
      <c r="L8" s="241"/>
      <c r="M8" s="241">
        <f>SUM(M9:M10)</f>
        <v>0</v>
      </c>
      <c r="N8" s="219"/>
      <c r="O8" s="219">
        <f>SUM(O9:O10)</f>
        <v>0.78305000000000002</v>
      </c>
      <c r="P8" s="219"/>
      <c r="Q8" s="219">
        <f>SUM(Q9:Q10)</f>
        <v>0</v>
      </c>
      <c r="R8" s="219"/>
      <c r="S8" s="219"/>
      <c r="T8" s="236"/>
      <c r="U8" s="219">
        <f>SUM(U9:U10)</f>
        <v>10.45</v>
      </c>
      <c r="AE8" t="s">
        <v>99</v>
      </c>
    </row>
    <row r="9" spans="1:60" outlineLevel="1" x14ac:dyDescent="0.25">
      <c r="A9" s="215">
        <v>1</v>
      </c>
      <c r="B9" s="221" t="s">
        <v>100</v>
      </c>
      <c r="C9" s="264" t="s">
        <v>101</v>
      </c>
      <c r="D9" s="223" t="s">
        <v>102</v>
      </c>
      <c r="E9" s="229">
        <v>5</v>
      </c>
      <c r="F9" s="231"/>
      <c r="G9" s="232">
        <f>ROUND(E9*F9,2)</f>
        <v>0</v>
      </c>
      <c r="H9" s="231"/>
      <c r="I9" s="232">
        <f>ROUND(E9*H9,2)</f>
        <v>0</v>
      </c>
      <c r="J9" s="231"/>
      <c r="K9" s="232">
        <f>ROUND(E9*J9,2)</f>
        <v>0</v>
      </c>
      <c r="L9" s="232">
        <v>21</v>
      </c>
      <c r="M9" s="232">
        <f>G9*(1+L9/100)</f>
        <v>0</v>
      </c>
      <c r="N9" s="224">
        <v>0.10712000000000001</v>
      </c>
      <c r="O9" s="224">
        <f>ROUND(E9*N9,5)</f>
        <v>0.53559999999999997</v>
      </c>
      <c r="P9" s="224">
        <v>0</v>
      </c>
      <c r="Q9" s="224">
        <f>ROUND(E9*P9,5)</f>
        <v>0</v>
      </c>
      <c r="R9" s="224"/>
      <c r="S9" s="224"/>
      <c r="T9" s="225">
        <v>0.69998000000000005</v>
      </c>
      <c r="U9" s="224">
        <f>ROUND(E9*T9,2)</f>
        <v>3.5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103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5">
      <c r="A10" s="215">
        <v>2</v>
      </c>
      <c r="B10" s="221" t="s">
        <v>104</v>
      </c>
      <c r="C10" s="264" t="s">
        <v>105</v>
      </c>
      <c r="D10" s="223" t="s">
        <v>102</v>
      </c>
      <c r="E10" s="229">
        <v>5</v>
      </c>
      <c r="F10" s="231"/>
      <c r="G10" s="232">
        <f>ROUND(E10*F10,2)</f>
        <v>0</v>
      </c>
      <c r="H10" s="231"/>
      <c r="I10" s="232">
        <f>ROUND(E10*H10,2)</f>
        <v>0</v>
      </c>
      <c r="J10" s="231"/>
      <c r="K10" s="232">
        <f>ROUND(E10*J10,2)</f>
        <v>0</v>
      </c>
      <c r="L10" s="232">
        <v>21</v>
      </c>
      <c r="M10" s="232">
        <f>G10*(1+L10/100)</f>
        <v>0</v>
      </c>
      <c r="N10" s="224">
        <v>4.9489999999999999E-2</v>
      </c>
      <c r="O10" s="224">
        <f>ROUND(E10*N10,5)</f>
        <v>0.24745</v>
      </c>
      <c r="P10" s="224">
        <v>0</v>
      </c>
      <c r="Q10" s="224">
        <f>ROUND(E10*P10,5)</f>
        <v>0</v>
      </c>
      <c r="R10" s="224"/>
      <c r="S10" s="224"/>
      <c r="T10" s="225">
        <v>1.38978</v>
      </c>
      <c r="U10" s="224">
        <f>ROUND(E10*T10,2)</f>
        <v>6.95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103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x14ac:dyDescent="0.25">
      <c r="A11" s="216" t="s">
        <v>98</v>
      </c>
      <c r="B11" s="222" t="s">
        <v>61</v>
      </c>
      <c r="C11" s="265" t="s">
        <v>62</v>
      </c>
      <c r="D11" s="226"/>
      <c r="E11" s="230"/>
      <c r="F11" s="233"/>
      <c r="G11" s="233">
        <f>SUMIF(AE12:AE13,"&lt;&gt;NOR",G12:G13)</f>
        <v>0</v>
      </c>
      <c r="H11" s="233"/>
      <c r="I11" s="233">
        <f>SUM(I12:I13)</f>
        <v>0</v>
      </c>
      <c r="J11" s="233"/>
      <c r="K11" s="233">
        <f>SUM(K12:K13)</f>
        <v>0</v>
      </c>
      <c r="L11" s="233"/>
      <c r="M11" s="233">
        <f>SUM(M12:M13)</f>
        <v>0</v>
      </c>
      <c r="N11" s="227"/>
      <c r="O11" s="227">
        <f>SUM(O12:O13)</f>
        <v>2.205E-2</v>
      </c>
      <c r="P11" s="227"/>
      <c r="Q11" s="227">
        <f>SUM(Q12:Q13)</f>
        <v>0.32999999999999996</v>
      </c>
      <c r="R11" s="227"/>
      <c r="S11" s="227"/>
      <c r="T11" s="228"/>
      <c r="U11" s="227">
        <f>SUM(U12:U13)</f>
        <v>11.79</v>
      </c>
      <c r="AE11" t="s">
        <v>99</v>
      </c>
    </row>
    <row r="12" spans="1:60" outlineLevel="1" x14ac:dyDescent="0.25">
      <c r="A12" s="215">
        <v>3</v>
      </c>
      <c r="B12" s="221" t="s">
        <v>106</v>
      </c>
      <c r="C12" s="264" t="s">
        <v>107</v>
      </c>
      <c r="D12" s="223" t="s">
        <v>108</v>
      </c>
      <c r="E12" s="229">
        <v>25</v>
      </c>
      <c r="F12" s="231"/>
      <c r="G12" s="232">
        <f>ROUND(E12*F12,2)</f>
        <v>0</v>
      </c>
      <c r="H12" s="231"/>
      <c r="I12" s="232">
        <f>ROUND(E12*H12,2)</f>
        <v>0</v>
      </c>
      <c r="J12" s="231"/>
      <c r="K12" s="232">
        <f>ROUND(E12*J12,2)</f>
        <v>0</v>
      </c>
      <c r="L12" s="232">
        <v>21</v>
      </c>
      <c r="M12" s="232">
        <f>G12*(1+L12/100)</f>
        <v>0</v>
      </c>
      <c r="N12" s="224">
        <v>4.8999999999999998E-4</v>
      </c>
      <c r="O12" s="224">
        <f>ROUND(E12*N12,5)</f>
        <v>1.225E-2</v>
      </c>
      <c r="P12" s="224">
        <v>6.0000000000000001E-3</v>
      </c>
      <c r="Q12" s="224">
        <f>ROUND(E12*P12,5)</f>
        <v>0.15</v>
      </c>
      <c r="R12" s="224"/>
      <c r="S12" s="224"/>
      <c r="T12" s="225">
        <v>0.27400000000000002</v>
      </c>
      <c r="U12" s="224">
        <f>ROUND(E12*T12,2)</f>
        <v>6.85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103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outlineLevel="1" x14ac:dyDescent="0.25">
      <c r="A13" s="215">
        <v>4</v>
      </c>
      <c r="B13" s="221" t="s">
        <v>109</v>
      </c>
      <c r="C13" s="264" t="s">
        <v>110</v>
      </c>
      <c r="D13" s="223" t="s">
        <v>108</v>
      </c>
      <c r="E13" s="229">
        <v>20</v>
      </c>
      <c r="F13" s="231"/>
      <c r="G13" s="232">
        <f>ROUND(E13*F13,2)</f>
        <v>0</v>
      </c>
      <c r="H13" s="231"/>
      <c r="I13" s="232">
        <f>ROUND(E13*H13,2)</f>
        <v>0</v>
      </c>
      <c r="J13" s="231"/>
      <c r="K13" s="232">
        <f>ROUND(E13*J13,2)</f>
        <v>0</v>
      </c>
      <c r="L13" s="232">
        <v>21</v>
      </c>
      <c r="M13" s="232">
        <f>G13*(1+L13/100)</f>
        <v>0</v>
      </c>
      <c r="N13" s="224">
        <v>4.8999999999999998E-4</v>
      </c>
      <c r="O13" s="224">
        <f>ROUND(E13*N13,5)</f>
        <v>9.7999999999999997E-3</v>
      </c>
      <c r="P13" s="224">
        <v>8.9999999999999993E-3</v>
      </c>
      <c r="Q13" s="224">
        <f>ROUND(E13*P13,5)</f>
        <v>0.18</v>
      </c>
      <c r="R13" s="224"/>
      <c r="S13" s="224"/>
      <c r="T13" s="225">
        <v>0.247</v>
      </c>
      <c r="U13" s="224">
        <f>ROUND(E13*T13,2)</f>
        <v>4.9400000000000004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103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x14ac:dyDescent="0.25">
      <c r="A14" s="216" t="s">
        <v>98</v>
      </c>
      <c r="B14" s="222" t="s">
        <v>63</v>
      </c>
      <c r="C14" s="265" t="s">
        <v>64</v>
      </c>
      <c r="D14" s="226"/>
      <c r="E14" s="230"/>
      <c r="F14" s="233"/>
      <c r="G14" s="233">
        <f>SUMIF(AE15:AE15,"&lt;&gt;NOR",G15:G15)</f>
        <v>0</v>
      </c>
      <c r="H14" s="233"/>
      <c r="I14" s="233">
        <f>SUM(I15:I15)</f>
        <v>0</v>
      </c>
      <c r="J14" s="233"/>
      <c r="K14" s="233">
        <f>SUM(K15:K15)</f>
        <v>0</v>
      </c>
      <c r="L14" s="233"/>
      <c r="M14" s="233">
        <f>SUM(M15:M15)</f>
        <v>0</v>
      </c>
      <c r="N14" s="227"/>
      <c r="O14" s="227">
        <f>SUM(O15:O15)</f>
        <v>0</v>
      </c>
      <c r="P14" s="227"/>
      <c r="Q14" s="227">
        <f>SUM(Q15:Q15)</f>
        <v>0</v>
      </c>
      <c r="R14" s="227"/>
      <c r="S14" s="227"/>
      <c r="T14" s="228"/>
      <c r="U14" s="227">
        <f>SUM(U15:U15)</f>
        <v>0.73</v>
      </c>
      <c r="AE14" t="s">
        <v>99</v>
      </c>
    </row>
    <row r="15" spans="1:60" outlineLevel="1" x14ac:dyDescent="0.25">
      <c r="A15" s="215">
        <v>5</v>
      </c>
      <c r="B15" s="221" t="s">
        <v>111</v>
      </c>
      <c r="C15" s="264" t="s">
        <v>112</v>
      </c>
      <c r="D15" s="223" t="s">
        <v>113</v>
      </c>
      <c r="E15" s="229">
        <v>0.78305000000000002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24">
        <v>0</v>
      </c>
      <c r="O15" s="224">
        <f>ROUND(E15*N15,5)</f>
        <v>0</v>
      </c>
      <c r="P15" s="224">
        <v>0</v>
      </c>
      <c r="Q15" s="224">
        <f>ROUND(E15*P15,5)</f>
        <v>0</v>
      </c>
      <c r="R15" s="224"/>
      <c r="S15" s="224"/>
      <c r="T15" s="225">
        <v>0.9385</v>
      </c>
      <c r="U15" s="224">
        <f>ROUND(E15*T15,2)</f>
        <v>0.73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 t="s">
        <v>103</v>
      </c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x14ac:dyDescent="0.25">
      <c r="A16" s="216" t="s">
        <v>98</v>
      </c>
      <c r="B16" s="222" t="s">
        <v>65</v>
      </c>
      <c r="C16" s="265" t="s">
        <v>66</v>
      </c>
      <c r="D16" s="226"/>
      <c r="E16" s="230"/>
      <c r="F16" s="233"/>
      <c r="G16" s="233">
        <f>SUMIF(AE17:AE28,"&lt;&gt;NOR",G17:G28)</f>
        <v>0</v>
      </c>
      <c r="H16" s="233"/>
      <c r="I16" s="233">
        <f>SUM(I17:I28)</f>
        <v>0</v>
      </c>
      <c r="J16" s="233"/>
      <c r="K16" s="233">
        <f>SUM(K17:K28)</f>
        <v>0</v>
      </c>
      <c r="L16" s="233"/>
      <c r="M16" s="233">
        <f>SUM(M17:M28)</f>
        <v>0</v>
      </c>
      <c r="N16" s="227"/>
      <c r="O16" s="227">
        <f>SUM(O17:O28)</f>
        <v>4.2359999999999995E-2</v>
      </c>
      <c r="P16" s="227"/>
      <c r="Q16" s="227">
        <f>SUM(Q17:Q28)</f>
        <v>0.23871999999999999</v>
      </c>
      <c r="R16" s="227"/>
      <c r="S16" s="227"/>
      <c r="T16" s="228"/>
      <c r="U16" s="227">
        <f>SUM(U17:U28)</f>
        <v>42.780000000000008</v>
      </c>
      <c r="AE16" t="s">
        <v>99</v>
      </c>
    </row>
    <row r="17" spans="1:60" outlineLevel="1" x14ac:dyDescent="0.25">
      <c r="A17" s="215">
        <v>6</v>
      </c>
      <c r="B17" s="221" t="s">
        <v>114</v>
      </c>
      <c r="C17" s="264" t="s">
        <v>115</v>
      </c>
      <c r="D17" s="223" t="s">
        <v>108</v>
      </c>
      <c r="E17" s="229">
        <v>4</v>
      </c>
      <c r="F17" s="231"/>
      <c r="G17" s="232">
        <f>ROUND(E17*F17,2)</f>
        <v>0</v>
      </c>
      <c r="H17" s="231"/>
      <c r="I17" s="232">
        <f>ROUND(E17*H17,2)</f>
        <v>0</v>
      </c>
      <c r="J17" s="231"/>
      <c r="K17" s="232">
        <f>ROUND(E17*J17,2)</f>
        <v>0</v>
      </c>
      <c r="L17" s="232">
        <v>21</v>
      </c>
      <c r="M17" s="232">
        <f>G17*(1+L17/100)</f>
        <v>0</v>
      </c>
      <c r="N17" s="224">
        <v>3.8000000000000002E-4</v>
      </c>
      <c r="O17" s="224">
        <f>ROUND(E17*N17,5)</f>
        <v>1.5200000000000001E-3</v>
      </c>
      <c r="P17" s="224">
        <v>0</v>
      </c>
      <c r="Q17" s="224">
        <f>ROUND(E17*P17,5)</f>
        <v>0</v>
      </c>
      <c r="R17" s="224"/>
      <c r="S17" s="224"/>
      <c r="T17" s="225">
        <v>0.32</v>
      </c>
      <c r="U17" s="224">
        <f>ROUND(E17*T17,2)</f>
        <v>1.28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 t="s">
        <v>103</v>
      </c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outlineLevel="1" x14ac:dyDescent="0.25">
      <c r="A18" s="215">
        <v>7</v>
      </c>
      <c r="B18" s="221" t="s">
        <v>116</v>
      </c>
      <c r="C18" s="264" t="s">
        <v>117</v>
      </c>
      <c r="D18" s="223" t="s">
        <v>108</v>
      </c>
      <c r="E18" s="229">
        <v>12</v>
      </c>
      <c r="F18" s="231"/>
      <c r="G18" s="232">
        <f>ROUND(E18*F18,2)</f>
        <v>0</v>
      </c>
      <c r="H18" s="231"/>
      <c r="I18" s="232">
        <f>ROUND(E18*H18,2)</f>
        <v>0</v>
      </c>
      <c r="J18" s="231"/>
      <c r="K18" s="232">
        <f>ROUND(E18*J18,2)</f>
        <v>0</v>
      </c>
      <c r="L18" s="232">
        <v>21</v>
      </c>
      <c r="M18" s="232">
        <f>G18*(1+L18/100)</f>
        <v>0</v>
      </c>
      <c r="N18" s="224">
        <v>4.6999999999999999E-4</v>
      </c>
      <c r="O18" s="224">
        <f>ROUND(E18*N18,5)</f>
        <v>5.64E-3</v>
      </c>
      <c r="P18" s="224">
        <v>0</v>
      </c>
      <c r="Q18" s="224">
        <f>ROUND(E18*P18,5)</f>
        <v>0</v>
      </c>
      <c r="R18" s="224"/>
      <c r="S18" s="224"/>
      <c r="T18" s="225">
        <v>0.35899999999999999</v>
      </c>
      <c r="U18" s="224">
        <f>ROUND(E18*T18,2)</f>
        <v>4.3099999999999996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103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5">
      <c r="A19" s="215">
        <v>8</v>
      </c>
      <c r="B19" s="221" t="s">
        <v>118</v>
      </c>
      <c r="C19" s="264" t="s">
        <v>119</v>
      </c>
      <c r="D19" s="223" t="s">
        <v>108</v>
      </c>
      <c r="E19" s="229">
        <v>8</v>
      </c>
      <c r="F19" s="231"/>
      <c r="G19" s="232">
        <f>ROUND(E19*F19,2)</f>
        <v>0</v>
      </c>
      <c r="H19" s="231"/>
      <c r="I19" s="232">
        <f>ROUND(E19*H19,2)</f>
        <v>0</v>
      </c>
      <c r="J19" s="231"/>
      <c r="K19" s="232">
        <f>ROUND(E19*J19,2)</f>
        <v>0</v>
      </c>
      <c r="L19" s="232">
        <v>21</v>
      </c>
      <c r="M19" s="232">
        <f>G19*(1+L19/100)</f>
        <v>0</v>
      </c>
      <c r="N19" s="224">
        <v>1.5200000000000001E-3</v>
      </c>
      <c r="O19" s="224">
        <f>ROUND(E19*N19,5)</f>
        <v>1.2160000000000001E-2</v>
      </c>
      <c r="P19" s="224">
        <v>0</v>
      </c>
      <c r="Q19" s="224">
        <f>ROUND(E19*P19,5)</f>
        <v>0</v>
      </c>
      <c r="R19" s="224"/>
      <c r="S19" s="224"/>
      <c r="T19" s="225">
        <v>1.173</v>
      </c>
      <c r="U19" s="224">
        <f>ROUND(E19*T19,2)</f>
        <v>9.3800000000000008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103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5">
      <c r="A20" s="215">
        <v>9</v>
      </c>
      <c r="B20" s="221" t="s">
        <v>120</v>
      </c>
      <c r="C20" s="264" t="s">
        <v>121</v>
      </c>
      <c r="D20" s="223" t="s">
        <v>108</v>
      </c>
      <c r="E20" s="229">
        <v>16</v>
      </c>
      <c r="F20" s="231"/>
      <c r="G20" s="232">
        <f>ROUND(E20*F20,2)</f>
        <v>0</v>
      </c>
      <c r="H20" s="231"/>
      <c r="I20" s="232">
        <f>ROUND(E20*H20,2)</f>
        <v>0</v>
      </c>
      <c r="J20" s="231"/>
      <c r="K20" s="232">
        <f>ROUND(E20*J20,2)</f>
        <v>0</v>
      </c>
      <c r="L20" s="232">
        <v>21</v>
      </c>
      <c r="M20" s="232">
        <f>G20*(1+L20/100)</f>
        <v>0</v>
      </c>
      <c r="N20" s="224">
        <v>1.31E-3</v>
      </c>
      <c r="O20" s="224">
        <f>ROUND(E20*N20,5)</f>
        <v>2.0959999999999999E-2</v>
      </c>
      <c r="P20" s="224">
        <v>0</v>
      </c>
      <c r="Q20" s="224">
        <f>ROUND(E20*P20,5)</f>
        <v>0</v>
      </c>
      <c r="R20" s="224"/>
      <c r="S20" s="224"/>
      <c r="T20" s="225">
        <v>0.79700000000000004</v>
      </c>
      <c r="U20" s="224">
        <f>ROUND(E20*T20,2)</f>
        <v>12.75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103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5">
      <c r="A21" s="215">
        <v>10</v>
      </c>
      <c r="B21" s="221" t="s">
        <v>122</v>
      </c>
      <c r="C21" s="264" t="s">
        <v>123</v>
      </c>
      <c r="D21" s="223" t="s">
        <v>108</v>
      </c>
      <c r="E21" s="229">
        <v>4</v>
      </c>
      <c r="F21" s="231"/>
      <c r="G21" s="232">
        <f>ROUND(E21*F21,2)</f>
        <v>0</v>
      </c>
      <c r="H21" s="231"/>
      <c r="I21" s="232">
        <f>ROUND(E21*H21,2)</f>
        <v>0</v>
      </c>
      <c r="J21" s="231"/>
      <c r="K21" s="232">
        <f>ROUND(E21*J21,2)</f>
        <v>0</v>
      </c>
      <c r="L21" s="232">
        <v>21</v>
      </c>
      <c r="M21" s="232">
        <f>G21*(1+L21/100)</f>
        <v>0</v>
      </c>
      <c r="N21" s="224">
        <v>5.1999999999999995E-4</v>
      </c>
      <c r="O21" s="224">
        <f>ROUND(E21*N21,5)</f>
        <v>2.0799999999999998E-3</v>
      </c>
      <c r="P21" s="224">
        <v>0</v>
      </c>
      <c r="Q21" s="224">
        <f>ROUND(E21*P21,5)</f>
        <v>0</v>
      </c>
      <c r="R21" s="224"/>
      <c r="S21" s="224"/>
      <c r="T21" s="225">
        <v>0.52900000000000003</v>
      </c>
      <c r="U21" s="224">
        <f>ROUND(E21*T21,2)</f>
        <v>2.12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103</v>
      </c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5">
      <c r="A22" s="215">
        <v>11</v>
      </c>
      <c r="B22" s="221" t="s">
        <v>124</v>
      </c>
      <c r="C22" s="264" t="s">
        <v>125</v>
      </c>
      <c r="D22" s="223" t="s">
        <v>126</v>
      </c>
      <c r="E22" s="229">
        <v>6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24">
        <v>0</v>
      </c>
      <c r="O22" s="224">
        <f>ROUND(E22*N22,5)</f>
        <v>0</v>
      </c>
      <c r="P22" s="224">
        <v>0</v>
      </c>
      <c r="Q22" s="224">
        <f>ROUND(E22*P22,5)</f>
        <v>0</v>
      </c>
      <c r="R22" s="224"/>
      <c r="S22" s="224"/>
      <c r="T22" s="225">
        <v>0.157</v>
      </c>
      <c r="U22" s="224">
        <f>ROUND(E22*T22,2)</f>
        <v>0.94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103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5">
      <c r="A23" s="215">
        <v>12</v>
      </c>
      <c r="B23" s="221" t="s">
        <v>127</v>
      </c>
      <c r="C23" s="264" t="s">
        <v>128</v>
      </c>
      <c r="D23" s="223" t="s">
        <v>126</v>
      </c>
      <c r="E23" s="229">
        <v>4</v>
      </c>
      <c r="F23" s="231"/>
      <c r="G23" s="232">
        <f>ROUND(E23*F23,2)</f>
        <v>0</v>
      </c>
      <c r="H23" s="231"/>
      <c r="I23" s="232">
        <f>ROUND(E23*H23,2)</f>
        <v>0</v>
      </c>
      <c r="J23" s="231"/>
      <c r="K23" s="232">
        <f>ROUND(E23*J23,2)</f>
        <v>0</v>
      </c>
      <c r="L23" s="232">
        <v>21</v>
      </c>
      <c r="M23" s="232">
        <f>G23*(1+L23/100)</f>
        <v>0</v>
      </c>
      <c r="N23" s="224">
        <v>0</v>
      </c>
      <c r="O23" s="224">
        <f>ROUND(E23*N23,5)</f>
        <v>0</v>
      </c>
      <c r="P23" s="224">
        <v>0</v>
      </c>
      <c r="Q23" s="224">
        <f>ROUND(E23*P23,5)</f>
        <v>0</v>
      </c>
      <c r="R23" s="224"/>
      <c r="S23" s="224"/>
      <c r="T23" s="225">
        <v>0.17399999999999999</v>
      </c>
      <c r="U23" s="224">
        <f>ROUND(E23*T23,2)</f>
        <v>0.7</v>
      </c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103</v>
      </c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5">
      <c r="A24" s="215">
        <v>13</v>
      </c>
      <c r="B24" s="221" t="s">
        <v>129</v>
      </c>
      <c r="C24" s="264" t="s">
        <v>130</v>
      </c>
      <c r="D24" s="223" t="s">
        <v>126</v>
      </c>
      <c r="E24" s="229">
        <v>4</v>
      </c>
      <c r="F24" s="231"/>
      <c r="G24" s="232">
        <f>ROUND(E24*F24,2)</f>
        <v>0</v>
      </c>
      <c r="H24" s="231"/>
      <c r="I24" s="232">
        <f>ROUND(E24*H24,2)</f>
        <v>0</v>
      </c>
      <c r="J24" s="231"/>
      <c r="K24" s="232">
        <f>ROUND(E24*J24,2)</f>
        <v>0</v>
      </c>
      <c r="L24" s="232">
        <v>21</v>
      </c>
      <c r="M24" s="232">
        <f>G24*(1+L24/100)</f>
        <v>0</v>
      </c>
      <c r="N24" s="224">
        <v>0</v>
      </c>
      <c r="O24" s="224">
        <f>ROUND(E24*N24,5)</f>
        <v>0</v>
      </c>
      <c r="P24" s="224">
        <v>0</v>
      </c>
      <c r="Q24" s="224">
        <f>ROUND(E24*P24,5)</f>
        <v>0</v>
      </c>
      <c r="R24" s="224"/>
      <c r="S24" s="224"/>
      <c r="T24" s="225">
        <v>0.25900000000000001</v>
      </c>
      <c r="U24" s="224">
        <f>ROUND(E24*T24,2)</f>
        <v>1.04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103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5">
      <c r="A25" s="215">
        <v>14</v>
      </c>
      <c r="B25" s="221" t="s">
        <v>131</v>
      </c>
      <c r="C25" s="264" t="s">
        <v>132</v>
      </c>
      <c r="D25" s="223" t="s">
        <v>108</v>
      </c>
      <c r="E25" s="229">
        <v>44</v>
      </c>
      <c r="F25" s="231"/>
      <c r="G25" s="232">
        <f>ROUND(E25*F25,2)</f>
        <v>0</v>
      </c>
      <c r="H25" s="231"/>
      <c r="I25" s="232">
        <f>ROUND(E25*H25,2)</f>
        <v>0</v>
      </c>
      <c r="J25" s="231"/>
      <c r="K25" s="232">
        <f>ROUND(E25*J25,2)</f>
        <v>0</v>
      </c>
      <c r="L25" s="232">
        <v>21</v>
      </c>
      <c r="M25" s="232">
        <f>G25*(1+L25/100)</f>
        <v>0</v>
      </c>
      <c r="N25" s="224">
        <v>0</v>
      </c>
      <c r="O25" s="224">
        <f>ROUND(E25*N25,5)</f>
        <v>0</v>
      </c>
      <c r="P25" s="224">
        <v>0</v>
      </c>
      <c r="Q25" s="224">
        <f>ROUND(E25*P25,5)</f>
        <v>0</v>
      </c>
      <c r="R25" s="224"/>
      <c r="S25" s="224"/>
      <c r="T25" s="225">
        <v>5.8999999999999997E-2</v>
      </c>
      <c r="U25" s="224">
        <f>ROUND(E25*T25,2)</f>
        <v>2.6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103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5">
      <c r="A26" s="215">
        <v>15</v>
      </c>
      <c r="B26" s="221" t="s">
        <v>133</v>
      </c>
      <c r="C26" s="264" t="s">
        <v>134</v>
      </c>
      <c r="D26" s="223" t="s">
        <v>113</v>
      </c>
      <c r="E26" s="229">
        <v>4.2360000000000002E-2</v>
      </c>
      <c r="F26" s="231"/>
      <c r="G26" s="232">
        <f>ROUND(E26*F26,2)</f>
        <v>0</v>
      </c>
      <c r="H26" s="231"/>
      <c r="I26" s="232">
        <f>ROUND(E26*H26,2)</f>
        <v>0</v>
      </c>
      <c r="J26" s="231"/>
      <c r="K26" s="232">
        <f>ROUND(E26*J26,2)</f>
        <v>0</v>
      </c>
      <c r="L26" s="232">
        <v>21</v>
      </c>
      <c r="M26" s="232">
        <f>G26*(1+L26/100)</f>
        <v>0</v>
      </c>
      <c r="N26" s="224">
        <v>0</v>
      </c>
      <c r="O26" s="224">
        <f>ROUND(E26*N26,5)</f>
        <v>0</v>
      </c>
      <c r="P26" s="224">
        <v>0</v>
      </c>
      <c r="Q26" s="224">
        <f>ROUND(E26*P26,5)</f>
        <v>0</v>
      </c>
      <c r="R26" s="224"/>
      <c r="S26" s="224"/>
      <c r="T26" s="225">
        <v>1.47</v>
      </c>
      <c r="U26" s="224">
        <f>ROUND(E26*T26,2)</f>
        <v>0.06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103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5">
      <c r="A27" s="215">
        <v>16</v>
      </c>
      <c r="B27" s="221" t="s">
        <v>135</v>
      </c>
      <c r="C27" s="264" t="s">
        <v>136</v>
      </c>
      <c r="D27" s="223" t="s">
        <v>108</v>
      </c>
      <c r="E27" s="229">
        <v>16</v>
      </c>
      <c r="F27" s="231"/>
      <c r="G27" s="232">
        <f>ROUND(E27*F27,2)</f>
        <v>0</v>
      </c>
      <c r="H27" s="231"/>
      <c r="I27" s="232">
        <f>ROUND(E27*H27,2)</f>
        <v>0</v>
      </c>
      <c r="J27" s="231"/>
      <c r="K27" s="232">
        <f>ROUND(E27*J27,2)</f>
        <v>0</v>
      </c>
      <c r="L27" s="232">
        <v>21</v>
      </c>
      <c r="M27" s="232">
        <f>G27*(1+L27/100)</f>
        <v>0</v>
      </c>
      <c r="N27" s="224">
        <v>0</v>
      </c>
      <c r="O27" s="224">
        <f>ROUND(E27*N27,5)</f>
        <v>0</v>
      </c>
      <c r="P27" s="224">
        <v>1.4919999999999999E-2</v>
      </c>
      <c r="Q27" s="224">
        <f>ROUND(E27*P27,5)</f>
        <v>0.23871999999999999</v>
      </c>
      <c r="R27" s="224"/>
      <c r="S27" s="224"/>
      <c r="T27" s="225">
        <v>0.41299999999999998</v>
      </c>
      <c r="U27" s="224">
        <f>ROUND(E27*T27,2)</f>
        <v>6.61</v>
      </c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103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5">
      <c r="A28" s="215">
        <v>17</v>
      </c>
      <c r="B28" s="221" t="s">
        <v>137</v>
      </c>
      <c r="C28" s="264" t="s">
        <v>138</v>
      </c>
      <c r="D28" s="223" t="s">
        <v>113</v>
      </c>
      <c r="E28" s="229">
        <v>0.23871999999999999</v>
      </c>
      <c r="F28" s="231"/>
      <c r="G28" s="232">
        <f>ROUND(E28*F28,2)</f>
        <v>0</v>
      </c>
      <c r="H28" s="231"/>
      <c r="I28" s="232">
        <f>ROUND(E28*H28,2)</f>
        <v>0</v>
      </c>
      <c r="J28" s="231"/>
      <c r="K28" s="232">
        <f>ROUND(E28*J28,2)</f>
        <v>0</v>
      </c>
      <c r="L28" s="232">
        <v>21</v>
      </c>
      <c r="M28" s="232">
        <f>G28*(1+L28/100)</f>
        <v>0</v>
      </c>
      <c r="N28" s="224">
        <v>0</v>
      </c>
      <c r="O28" s="224">
        <f>ROUND(E28*N28,5)</f>
        <v>0</v>
      </c>
      <c r="P28" s="224">
        <v>0</v>
      </c>
      <c r="Q28" s="224">
        <f>ROUND(E28*P28,5)</f>
        <v>0</v>
      </c>
      <c r="R28" s="224"/>
      <c r="S28" s="224"/>
      <c r="T28" s="225">
        <v>4.1550000000000002</v>
      </c>
      <c r="U28" s="224">
        <f>ROUND(E28*T28,2)</f>
        <v>0.99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103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x14ac:dyDescent="0.25">
      <c r="A29" s="216" t="s">
        <v>98</v>
      </c>
      <c r="B29" s="222" t="s">
        <v>67</v>
      </c>
      <c r="C29" s="265" t="s">
        <v>68</v>
      </c>
      <c r="D29" s="226"/>
      <c r="E29" s="230"/>
      <c r="F29" s="233"/>
      <c r="G29" s="233">
        <f>SUMIF(AE30:AE46,"&lt;&gt;NOR",G30:G46)</f>
        <v>0</v>
      </c>
      <c r="H29" s="233"/>
      <c r="I29" s="233">
        <f>SUM(I30:I46)</f>
        <v>0</v>
      </c>
      <c r="J29" s="233"/>
      <c r="K29" s="233">
        <f>SUM(K30:K46)</f>
        <v>0</v>
      </c>
      <c r="L29" s="233"/>
      <c r="M29" s="233">
        <f>SUM(M30:M46)</f>
        <v>0</v>
      </c>
      <c r="N29" s="227"/>
      <c r="O29" s="227">
        <f>SUM(O30:O46)</f>
        <v>6.658E-2</v>
      </c>
      <c r="P29" s="227"/>
      <c r="Q29" s="227">
        <f>SUM(Q30:Q46)</f>
        <v>0.20800000000000002</v>
      </c>
      <c r="R29" s="227"/>
      <c r="S29" s="227"/>
      <c r="T29" s="228"/>
      <c r="U29" s="227">
        <f>SUM(U30:U46)</f>
        <v>43.960000000000008</v>
      </c>
      <c r="AE29" t="s">
        <v>99</v>
      </c>
    </row>
    <row r="30" spans="1:60" ht="20.399999999999999" outlineLevel="1" x14ac:dyDescent="0.25">
      <c r="A30" s="215">
        <v>18</v>
      </c>
      <c r="B30" s="221" t="s">
        <v>139</v>
      </c>
      <c r="C30" s="264" t="s">
        <v>140</v>
      </c>
      <c r="D30" s="223" t="s">
        <v>108</v>
      </c>
      <c r="E30" s="229">
        <v>21</v>
      </c>
      <c r="F30" s="231"/>
      <c r="G30" s="232">
        <f>ROUND(E30*F30,2)</f>
        <v>0</v>
      </c>
      <c r="H30" s="231"/>
      <c r="I30" s="232">
        <f>ROUND(E30*H30,2)</f>
        <v>0</v>
      </c>
      <c r="J30" s="231"/>
      <c r="K30" s="232">
        <f>ROUND(E30*J30,2)</f>
        <v>0</v>
      </c>
      <c r="L30" s="232">
        <v>21</v>
      </c>
      <c r="M30" s="232">
        <f>G30*(1+L30/100)</f>
        <v>0</v>
      </c>
      <c r="N30" s="224">
        <v>8.3000000000000001E-4</v>
      </c>
      <c r="O30" s="224">
        <f>ROUND(E30*N30,5)</f>
        <v>1.7430000000000001E-2</v>
      </c>
      <c r="P30" s="224">
        <v>0</v>
      </c>
      <c r="Q30" s="224">
        <f>ROUND(E30*P30,5)</f>
        <v>0</v>
      </c>
      <c r="R30" s="224"/>
      <c r="S30" s="224"/>
      <c r="T30" s="225">
        <v>0.27017000000000002</v>
      </c>
      <c r="U30" s="224">
        <f>ROUND(E30*T30,2)</f>
        <v>5.67</v>
      </c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103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ht="20.399999999999999" outlineLevel="1" x14ac:dyDescent="0.25">
      <c r="A31" s="215">
        <v>19</v>
      </c>
      <c r="B31" s="221" t="s">
        <v>141</v>
      </c>
      <c r="C31" s="264" t="s">
        <v>142</v>
      </c>
      <c r="D31" s="223" t="s">
        <v>108</v>
      </c>
      <c r="E31" s="229">
        <v>22</v>
      </c>
      <c r="F31" s="231"/>
      <c r="G31" s="232">
        <f>ROUND(E31*F31,2)</f>
        <v>0</v>
      </c>
      <c r="H31" s="231"/>
      <c r="I31" s="232">
        <f>ROUND(E31*H31,2)</f>
        <v>0</v>
      </c>
      <c r="J31" s="231"/>
      <c r="K31" s="232">
        <f>ROUND(E31*J31,2)</f>
        <v>0</v>
      </c>
      <c r="L31" s="232">
        <v>21</v>
      </c>
      <c r="M31" s="232">
        <f>G31*(1+L31/100)</f>
        <v>0</v>
      </c>
      <c r="N31" s="224">
        <v>9.8999999999999999E-4</v>
      </c>
      <c r="O31" s="224">
        <f>ROUND(E31*N31,5)</f>
        <v>2.1780000000000001E-2</v>
      </c>
      <c r="P31" s="224">
        <v>0</v>
      </c>
      <c r="Q31" s="224">
        <f>ROUND(E31*P31,5)</f>
        <v>0</v>
      </c>
      <c r="R31" s="224"/>
      <c r="S31" s="224"/>
      <c r="T31" s="225">
        <v>0.29019</v>
      </c>
      <c r="U31" s="224">
        <f>ROUND(E31*T31,2)</f>
        <v>6.38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103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ht="20.399999999999999" outlineLevel="1" x14ac:dyDescent="0.25">
      <c r="A32" s="215">
        <v>20</v>
      </c>
      <c r="B32" s="221" t="s">
        <v>143</v>
      </c>
      <c r="C32" s="264" t="s">
        <v>144</v>
      </c>
      <c r="D32" s="223" t="s">
        <v>108</v>
      </c>
      <c r="E32" s="229">
        <v>4</v>
      </c>
      <c r="F32" s="231"/>
      <c r="G32" s="232">
        <f>ROUND(E32*F32,2)</f>
        <v>0</v>
      </c>
      <c r="H32" s="231"/>
      <c r="I32" s="232">
        <f>ROUND(E32*H32,2)</f>
        <v>0</v>
      </c>
      <c r="J32" s="231"/>
      <c r="K32" s="232">
        <f>ROUND(E32*J32,2)</f>
        <v>0</v>
      </c>
      <c r="L32" s="232">
        <v>21</v>
      </c>
      <c r="M32" s="232">
        <f>G32*(1+L32/100)</f>
        <v>0</v>
      </c>
      <c r="N32" s="224">
        <v>3.79E-3</v>
      </c>
      <c r="O32" s="224">
        <f>ROUND(E32*N32,5)</f>
        <v>1.516E-2</v>
      </c>
      <c r="P32" s="224">
        <v>0</v>
      </c>
      <c r="Q32" s="224">
        <f>ROUND(E32*P32,5)</f>
        <v>0</v>
      </c>
      <c r="R32" s="224"/>
      <c r="S32" s="224"/>
      <c r="T32" s="225">
        <v>0.39748</v>
      </c>
      <c r="U32" s="224">
        <f>ROUND(E32*T32,2)</f>
        <v>1.59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 t="s">
        <v>103</v>
      </c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5">
      <c r="A33" s="215">
        <v>21</v>
      </c>
      <c r="B33" s="221" t="s">
        <v>145</v>
      </c>
      <c r="C33" s="264" t="s">
        <v>146</v>
      </c>
      <c r="D33" s="223" t="s">
        <v>147</v>
      </c>
      <c r="E33" s="229">
        <v>2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24">
        <v>0</v>
      </c>
      <c r="O33" s="224">
        <f>ROUND(E33*N33,5)</f>
        <v>0</v>
      </c>
      <c r="P33" s="224">
        <v>0</v>
      </c>
      <c r="Q33" s="224">
        <f>ROUND(E33*P33,5)</f>
        <v>0</v>
      </c>
      <c r="R33" s="224"/>
      <c r="S33" s="224"/>
      <c r="T33" s="225">
        <v>0.65566000000000002</v>
      </c>
      <c r="U33" s="224">
        <f>ROUND(E33*T33,2)</f>
        <v>1.31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103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ht="20.399999999999999" outlineLevel="1" x14ac:dyDescent="0.25">
      <c r="A34" s="215">
        <v>22</v>
      </c>
      <c r="B34" s="221" t="s">
        <v>148</v>
      </c>
      <c r="C34" s="264" t="s">
        <v>149</v>
      </c>
      <c r="D34" s="223" t="s">
        <v>108</v>
      </c>
      <c r="E34" s="229">
        <v>15</v>
      </c>
      <c r="F34" s="231"/>
      <c r="G34" s="232">
        <f>ROUND(E34*F34,2)</f>
        <v>0</v>
      </c>
      <c r="H34" s="231"/>
      <c r="I34" s="232">
        <f>ROUND(E34*H34,2)</f>
        <v>0</v>
      </c>
      <c r="J34" s="231"/>
      <c r="K34" s="232">
        <f>ROUND(E34*J34,2)</f>
        <v>0</v>
      </c>
      <c r="L34" s="232">
        <v>21</v>
      </c>
      <c r="M34" s="232">
        <f>G34*(1+L34/100)</f>
        <v>0</v>
      </c>
      <c r="N34" s="224">
        <v>2.0000000000000002E-5</v>
      </c>
      <c r="O34" s="224">
        <f>ROUND(E34*N34,5)</f>
        <v>2.9999999999999997E-4</v>
      </c>
      <c r="P34" s="224">
        <v>0</v>
      </c>
      <c r="Q34" s="224">
        <f>ROUND(E34*P34,5)</f>
        <v>0</v>
      </c>
      <c r="R34" s="224"/>
      <c r="S34" s="224"/>
      <c r="T34" s="225">
        <v>0.129</v>
      </c>
      <c r="U34" s="224">
        <f>ROUND(E34*T34,2)</f>
        <v>1.94</v>
      </c>
      <c r="V34" s="214"/>
      <c r="W34" s="214"/>
      <c r="X34" s="214"/>
      <c r="Y34" s="214"/>
      <c r="Z34" s="214"/>
      <c r="AA34" s="214"/>
      <c r="AB34" s="214"/>
      <c r="AC34" s="214"/>
      <c r="AD34" s="214"/>
      <c r="AE34" s="214" t="s">
        <v>103</v>
      </c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ht="20.399999999999999" outlineLevel="1" x14ac:dyDescent="0.25">
      <c r="A35" s="215">
        <v>23</v>
      </c>
      <c r="B35" s="221" t="s">
        <v>150</v>
      </c>
      <c r="C35" s="264" t="s">
        <v>151</v>
      </c>
      <c r="D35" s="223" t="s">
        <v>108</v>
      </c>
      <c r="E35" s="229">
        <v>16</v>
      </c>
      <c r="F35" s="231"/>
      <c r="G35" s="232">
        <f>ROUND(E35*F35,2)</f>
        <v>0</v>
      </c>
      <c r="H35" s="231"/>
      <c r="I35" s="232">
        <f>ROUND(E35*H35,2)</f>
        <v>0</v>
      </c>
      <c r="J35" s="231"/>
      <c r="K35" s="232">
        <f>ROUND(E35*J35,2)</f>
        <v>0</v>
      </c>
      <c r="L35" s="232">
        <v>21</v>
      </c>
      <c r="M35" s="232">
        <f>G35*(1+L35/100)</f>
        <v>0</v>
      </c>
      <c r="N35" s="224">
        <v>3.0000000000000001E-5</v>
      </c>
      <c r="O35" s="224">
        <f>ROUND(E35*N35,5)</f>
        <v>4.8000000000000001E-4</v>
      </c>
      <c r="P35" s="224">
        <v>0</v>
      </c>
      <c r="Q35" s="224">
        <f>ROUND(E35*P35,5)</f>
        <v>0</v>
      </c>
      <c r="R35" s="224"/>
      <c r="S35" s="224"/>
      <c r="T35" s="225">
        <v>0.129</v>
      </c>
      <c r="U35" s="224">
        <f>ROUND(E35*T35,2)</f>
        <v>2.06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103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ht="20.399999999999999" outlineLevel="1" x14ac:dyDescent="0.25">
      <c r="A36" s="215">
        <v>24</v>
      </c>
      <c r="B36" s="221" t="s">
        <v>152</v>
      </c>
      <c r="C36" s="264" t="s">
        <v>153</v>
      </c>
      <c r="D36" s="223" t="s">
        <v>108</v>
      </c>
      <c r="E36" s="229">
        <v>4</v>
      </c>
      <c r="F36" s="231"/>
      <c r="G36" s="232">
        <f>ROUND(E36*F36,2)</f>
        <v>0</v>
      </c>
      <c r="H36" s="231"/>
      <c r="I36" s="232">
        <f>ROUND(E36*H36,2)</f>
        <v>0</v>
      </c>
      <c r="J36" s="231"/>
      <c r="K36" s="232">
        <f>ROUND(E36*J36,2)</f>
        <v>0</v>
      </c>
      <c r="L36" s="232">
        <v>21</v>
      </c>
      <c r="M36" s="232">
        <f>G36*(1+L36/100)</f>
        <v>0</v>
      </c>
      <c r="N36" s="224">
        <v>6.0000000000000002E-5</v>
      </c>
      <c r="O36" s="224">
        <f>ROUND(E36*N36,5)</f>
        <v>2.4000000000000001E-4</v>
      </c>
      <c r="P36" s="224">
        <v>0</v>
      </c>
      <c r="Q36" s="224">
        <f>ROUND(E36*P36,5)</f>
        <v>0</v>
      </c>
      <c r="R36" s="224"/>
      <c r="S36" s="224"/>
      <c r="T36" s="225">
        <v>0.157</v>
      </c>
      <c r="U36" s="224">
        <f>ROUND(E36*T36,2)</f>
        <v>0.63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 t="s">
        <v>103</v>
      </c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ht="20.399999999999999" outlineLevel="1" x14ac:dyDescent="0.25">
      <c r="A37" s="215">
        <v>25</v>
      </c>
      <c r="B37" s="221" t="s">
        <v>154</v>
      </c>
      <c r="C37" s="264" t="s">
        <v>155</v>
      </c>
      <c r="D37" s="223" t="s">
        <v>108</v>
      </c>
      <c r="E37" s="229">
        <v>6</v>
      </c>
      <c r="F37" s="231"/>
      <c r="G37" s="232">
        <f>ROUND(E37*F37,2)</f>
        <v>0</v>
      </c>
      <c r="H37" s="231"/>
      <c r="I37" s="232">
        <f>ROUND(E37*H37,2)</f>
        <v>0</v>
      </c>
      <c r="J37" s="231"/>
      <c r="K37" s="232">
        <f>ROUND(E37*J37,2)</f>
        <v>0</v>
      </c>
      <c r="L37" s="232">
        <v>21</v>
      </c>
      <c r="M37" s="232">
        <f>G37*(1+L37/100)</f>
        <v>0</v>
      </c>
      <c r="N37" s="224">
        <v>3.0000000000000001E-5</v>
      </c>
      <c r="O37" s="224">
        <f>ROUND(E37*N37,5)</f>
        <v>1.8000000000000001E-4</v>
      </c>
      <c r="P37" s="224">
        <v>0</v>
      </c>
      <c r="Q37" s="224">
        <f>ROUND(E37*P37,5)</f>
        <v>0</v>
      </c>
      <c r="R37" s="224"/>
      <c r="S37" s="224"/>
      <c r="T37" s="225">
        <v>0.129</v>
      </c>
      <c r="U37" s="224">
        <f>ROUND(E37*T37,2)</f>
        <v>0.77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103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ht="20.399999999999999" outlineLevel="1" x14ac:dyDescent="0.25">
      <c r="A38" s="215">
        <v>26</v>
      </c>
      <c r="B38" s="221" t="s">
        <v>156</v>
      </c>
      <c r="C38" s="264" t="s">
        <v>157</v>
      </c>
      <c r="D38" s="223" t="s">
        <v>108</v>
      </c>
      <c r="E38" s="229">
        <v>6</v>
      </c>
      <c r="F38" s="231"/>
      <c r="G38" s="232">
        <f>ROUND(E38*F38,2)</f>
        <v>0</v>
      </c>
      <c r="H38" s="231"/>
      <c r="I38" s="232">
        <f>ROUND(E38*H38,2)</f>
        <v>0</v>
      </c>
      <c r="J38" s="231"/>
      <c r="K38" s="232">
        <f>ROUND(E38*J38,2)</f>
        <v>0</v>
      </c>
      <c r="L38" s="232">
        <v>21</v>
      </c>
      <c r="M38" s="232">
        <f>G38*(1+L38/100)</f>
        <v>0</v>
      </c>
      <c r="N38" s="224">
        <v>3.0000000000000001E-5</v>
      </c>
      <c r="O38" s="224">
        <f>ROUND(E38*N38,5)</f>
        <v>1.8000000000000001E-4</v>
      </c>
      <c r="P38" s="224">
        <v>0</v>
      </c>
      <c r="Q38" s="224">
        <f>ROUND(E38*P38,5)</f>
        <v>0</v>
      </c>
      <c r="R38" s="224"/>
      <c r="S38" s="224"/>
      <c r="T38" s="225">
        <v>0.129</v>
      </c>
      <c r="U38" s="224">
        <f>ROUND(E38*T38,2)</f>
        <v>0.77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103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5">
      <c r="A39" s="215">
        <v>27</v>
      </c>
      <c r="B39" s="221" t="s">
        <v>158</v>
      </c>
      <c r="C39" s="264" t="s">
        <v>159</v>
      </c>
      <c r="D39" s="223" t="s">
        <v>126</v>
      </c>
      <c r="E39" s="229">
        <v>7</v>
      </c>
      <c r="F39" s="231"/>
      <c r="G39" s="232">
        <f>ROUND(E39*F39,2)</f>
        <v>0</v>
      </c>
      <c r="H39" s="231"/>
      <c r="I39" s="232">
        <f>ROUND(E39*H39,2)</f>
        <v>0</v>
      </c>
      <c r="J39" s="231"/>
      <c r="K39" s="232">
        <f>ROUND(E39*J39,2)</f>
        <v>0</v>
      </c>
      <c r="L39" s="232">
        <v>21</v>
      </c>
      <c r="M39" s="232">
        <f>G39*(1+L39/100)</f>
        <v>0</v>
      </c>
      <c r="N39" s="224">
        <v>0</v>
      </c>
      <c r="O39" s="224">
        <f>ROUND(E39*N39,5)</f>
        <v>0</v>
      </c>
      <c r="P39" s="224">
        <v>0</v>
      </c>
      <c r="Q39" s="224">
        <f>ROUND(E39*P39,5)</f>
        <v>0</v>
      </c>
      <c r="R39" s="224"/>
      <c r="S39" s="224"/>
      <c r="T39" s="225">
        <v>0.42499999999999999</v>
      </c>
      <c r="U39" s="224">
        <f>ROUND(E39*T39,2)</f>
        <v>2.98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103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5">
      <c r="A40" s="215">
        <v>28</v>
      </c>
      <c r="B40" s="221" t="s">
        <v>160</v>
      </c>
      <c r="C40" s="264" t="s">
        <v>161</v>
      </c>
      <c r="D40" s="223" t="s">
        <v>162</v>
      </c>
      <c r="E40" s="229">
        <v>7</v>
      </c>
      <c r="F40" s="231"/>
      <c r="G40" s="232">
        <f>ROUND(E40*F40,2)</f>
        <v>0</v>
      </c>
      <c r="H40" s="231"/>
      <c r="I40" s="232">
        <f>ROUND(E40*H40,2)</f>
        <v>0</v>
      </c>
      <c r="J40" s="231"/>
      <c r="K40" s="232">
        <f>ROUND(E40*J40,2)</f>
        <v>0</v>
      </c>
      <c r="L40" s="232">
        <v>21</v>
      </c>
      <c r="M40" s="232">
        <f>G40*(1+L40/100)</f>
        <v>0</v>
      </c>
      <c r="N40" s="224">
        <v>1.48E-3</v>
      </c>
      <c r="O40" s="224">
        <f>ROUND(E40*N40,5)</f>
        <v>1.0359999999999999E-2</v>
      </c>
      <c r="P40" s="224">
        <v>0</v>
      </c>
      <c r="Q40" s="224">
        <f>ROUND(E40*P40,5)</f>
        <v>0</v>
      </c>
      <c r="R40" s="224"/>
      <c r="S40" s="224"/>
      <c r="T40" s="225">
        <v>0.54</v>
      </c>
      <c r="U40" s="224">
        <f>ROUND(E40*T40,2)</f>
        <v>3.78</v>
      </c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103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5">
      <c r="A41" s="215">
        <v>29</v>
      </c>
      <c r="B41" s="221" t="s">
        <v>163</v>
      </c>
      <c r="C41" s="264" t="s">
        <v>164</v>
      </c>
      <c r="D41" s="223" t="s">
        <v>108</v>
      </c>
      <c r="E41" s="229">
        <v>47</v>
      </c>
      <c r="F41" s="231"/>
      <c r="G41" s="232">
        <f>ROUND(E41*F41,2)</f>
        <v>0</v>
      </c>
      <c r="H41" s="231"/>
      <c r="I41" s="232">
        <f>ROUND(E41*H41,2)</f>
        <v>0</v>
      </c>
      <c r="J41" s="231"/>
      <c r="K41" s="232">
        <f>ROUND(E41*J41,2)</f>
        <v>0</v>
      </c>
      <c r="L41" s="232">
        <v>21</v>
      </c>
      <c r="M41" s="232">
        <f>G41*(1+L41/100)</f>
        <v>0</v>
      </c>
      <c r="N41" s="224">
        <v>0</v>
      </c>
      <c r="O41" s="224">
        <f>ROUND(E41*N41,5)</f>
        <v>0</v>
      </c>
      <c r="P41" s="224">
        <v>0</v>
      </c>
      <c r="Q41" s="224">
        <f>ROUND(E41*P41,5)</f>
        <v>0</v>
      </c>
      <c r="R41" s="224"/>
      <c r="S41" s="224"/>
      <c r="T41" s="225">
        <v>2.9000000000000001E-2</v>
      </c>
      <c r="U41" s="224">
        <f>ROUND(E41*T41,2)</f>
        <v>1.36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103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5">
      <c r="A42" s="215">
        <v>30</v>
      </c>
      <c r="B42" s="221" t="s">
        <v>165</v>
      </c>
      <c r="C42" s="264" t="s">
        <v>166</v>
      </c>
      <c r="D42" s="223" t="s">
        <v>108</v>
      </c>
      <c r="E42" s="229">
        <v>47</v>
      </c>
      <c r="F42" s="231"/>
      <c r="G42" s="232">
        <f>ROUND(E42*F42,2)</f>
        <v>0</v>
      </c>
      <c r="H42" s="231"/>
      <c r="I42" s="232">
        <f>ROUND(E42*H42,2)</f>
        <v>0</v>
      </c>
      <c r="J42" s="231"/>
      <c r="K42" s="232">
        <f>ROUND(E42*J42,2)</f>
        <v>0</v>
      </c>
      <c r="L42" s="232">
        <v>21</v>
      </c>
      <c r="M42" s="232">
        <f>G42*(1+L42/100)</f>
        <v>0</v>
      </c>
      <c r="N42" s="224">
        <v>1.0000000000000001E-5</v>
      </c>
      <c r="O42" s="224">
        <f>ROUND(E42*N42,5)</f>
        <v>4.6999999999999999E-4</v>
      </c>
      <c r="P42" s="224">
        <v>0</v>
      </c>
      <c r="Q42" s="224">
        <f>ROUND(E42*P42,5)</f>
        <v>0</v>
      </c>
      <c r="R42" s="224"/>
      <c r="S42" s="224"/>
      <c r="T42" s="225">
        <v>6.2E-2</v>
      </c>
      <c r="U42" s="224">
        <f>ROUND(E42*T42,2)</f>
        <v>2.91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103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5">
      <c r="A43" s="215">
        <v>31</v>
      </c>
      <c r="B43" s="221" t="s">
        <v>167</v>
      </c>
      <c r="C43" s="264" t="s">
        <v>168</v>
      </c>
      <c r="D43" s="223" t="s">
        <v>113</v>
      </c>
      <c r="E43" s="229">
        <v>6.658E-2</v>
      </c>
      <c r="F43" s="231"/>
      <c r="G43" s="232">
        <f>ROUND(E43*F43,2)</f>
        <v>0</v>
      </c>
      <c r="H43" s="231"/>
      <c r="I43" s="232">
        <f>ROUND(E43*H43,2)</f>
        <v>0</v>
      </c>
      <c r="J43" s="231"/>
      <c r="K43" s="232">
        <f>ROUND(E43*J43,2)</f>
        <v>0</v>
      </c>
      <c r="L43" s="232">
        <v>21</v>
      </c>
      <c r="M43" s="232">
        <f>G43*(1+L43/100)</f>
        <v>0</v>
      </c>
      <c r="N43" s="224">
        <v>0</v>
      </c>
      <c r="O43" s="224">
        <f>ROUND(E43*N43,5)</f>
        <v>0</v>
      </c>
      <c r="P43" s="224">
        <v>0</v>
      </c>
      <c r="Q43" s="224">
        <f>ROUND(E43*P43,5)</f>
        <v>0</v>
      </c>
      <c r="R43" s="224"/>
      <c r="S43" s="224"/>
      <c r="T43" s="225">
        <v>1.327</v>
      </c>
      <c r="U43" s="224">
        <f>ROUND(E43*T43,2)</f>
        <v>0.09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 t="s">
        <v>103</v>
      </c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outlineLevel="1" x14ac:dyDescent="0.25">
      <c r="A44" s="215">
        <v>32</v>
      </c>
      <c r="B44" s="221" t="s">
        <v>169</v>
      </c>
      <c r="C44" s="264" t="s">
        <v>170</v>
      </c>
      <c r="D44" s="223" t="s">
        <v>108</v>
      </c>
      <c r="E44" s="229">
        <v>40</v>
      </c>
      <c r="F44" s="231"/>
      <c r="G44" s="232">
        <f>ROUND(E44*F44,2)</f>
        <v>0</v>
      </c>
      <c r="H44" s="231"/>
      <c r="I44" s="232">
        <f>ROUND(E44*H44,2)</f>
        <v>0</v>
      </c>
      <c r="J44" s="231"/>
      <c r="K44" s="232">
        <f>ROUND(E44*J44,2)</f>
        <v>0</v>
      </c>
      <c r="L44" s="232">
        <v>21</v>
      </c>
      <c r="M44" s="232">
        <f>G44*(1+L44/100)</f>
        <v>0</v>
      </c>
      <c r="N44" s="224">
        <v>0</v>
      </c>
      <c r="O44" s="224">
        <f>ROUND(E44*N44,5)</f>
        <v>0</v>
      </c>
      <c r="P44" s="224">
        <v>4.9699999999999996E-3</v>
      </c>
      <c r="Q44" s="224">
        <f>ROUND(E44*P44,5)</f>
        <v>0.1988</v>
      </c>
      <c r="R44" s="224"/>
      <c r="S44" s="224"/>
      <c r="T44" s="225">
        <v>0.20399999999999999</v>
      </c>
      <c r="U44" s="224">
        <f>ROUND(E44*T44,2)</f>
        <v>8.16</v>
      </c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103</v>
      </c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5">
      <c r="A45" s="215">
        <v>33</v>
      </c>
      <c r="B45" s="221" t="s">
        <v>171</v>
      </c>
      <c r="C45" s="264" t="s">
        <v>172</v>
      </c>
      <c r="D45" s="223" t="s">
        <v>108</v>
      </c>
      <c r="E45" s="229">
        <v>40</v>
      </c>
      <c r="F45" s="231"/>
      <c r="G45" s="232">
        <f>ROUND(E45*F45,2)</f>
        <v>0</v>
      </c>
      <c r="H45" s="231"/>
      <c r="I45" s="232">
        <f>ROUND(E45*H45,2)</f>
        <v>0</v>
      </c>
      <c r="J45" s="231"/>
      <c r="K45" s="232">
        <f>ROUND(E45*J45,2)</f>
        <v>0</v>
      </c>
      <c r="L45" s="232">
        <v>21</v>
      </c>
      <c r="M45" s="232">
        <f>G45*(1+L45/100)</f>
        <v>0</v>
      </c>
      <c r="N45" s="224">
        <v>0</v>
      </c>
      <c r="O45" s="224">
        <f>ROUND(E45*N45,5)</f>
        <v>0</v>
      </c>
      <c r="P45" s="224">
        <v>2.3000000000000001E-4</v>
      </c>
      <c r="Q45" s="224">
        <f>ROUND(E45*P45,5)</f>
        <v>9.1999999999999998E-3</v>
      </c>
      <c r="R45" s="224"/>
      <c r="S45" s="224"/>
      <c r="T45" s="225">
        <v>7.1999999999999995E-2</v>
      </c>
      <c r="U45" s="224">
        <f>ROUND(E45*T45,2)</f>
        <v>2.88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103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5">
      <c r="A46" s="215">
        <v>34</v>
      </c>
      <c r="B46" s="221" t="s">
        <v>173</v>
      </c>
      <c r="C46" s="264" t="s">
        <v>174</v>
      </c>
      <c r="D46" s="223" t="s">
        <v>113</v>
      </c>
      <c r="E46" s="229">
        <v>0.2</v>
      </c>
      <c r="F46" s="231"/>
      <c r="G46" s="232">
        <f>ROUND(E46*F46,2)</f>
        <v>0</v>
      </c>
      <c r="H46" s="231"/>
      <c r="I46" s="232">
        <f>ROUND(E46*H46,2)</f>
        <v>0</v>
      </c>
      <c r="J46" s="231"/>
      <c r="K46" s="232">
        <f>ROUND(E46*J46,2)</f>
        <v>0</v>
      </c>
      <c r="L46" s="232">
        <v>21</v>
      </c>
      <c r="M46" s="232">
        <f>G46*(1+L46/100)</f>
        <v>0</v>
      </c>
      <c r="N46" s="224">
        <v>0</v>
      </c>
      <c r="O46" s="224">
        <f>ROUND(E46*N46,5)</f>
        <v>0</v>
      </c>
      <c r="P46" s="224">
        <v>0</v>
      </c>
      <c r="Q46" s="224">
        <f>ROUND(E46*P46,5)</f>
        <v>0</v>
      </c>
      <c r="R46" s="224"/>
      <c r="S46" s="224"/>
      <c r="T46" s="225">
        <v>3.379</v>
      </c>
      <c r="U46" s="224">
        <f>ROUND(E46*T46,2)</f>
        <v>0.68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103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x14ac:dyDescent="0.25">
      <c r="A47" s="216" t="s">
        <v>98</v>
      </c>
      <c r="B47" s="222" t="s">
        <v>69</v>
      </c>
      <c r="C47" s="265" t="s">
        <v>70</v>
      </c>
      <c r="D47" s="226"/>
      <c r="E47" s="230"/>
      <c r="F47" s="233"/>
      <c r="G47" s="233">
        <f>SUMIF(AE48:AE49,"&lt;&gt;NOR",G48:G49)</f>
        <v>0</v>
      </c>
      <c r="H47" s="233"/>
      <c r="I47" s="233">
        <f>SUM(I48:I49)</f>
        <v>0</v>
      </c>
      <c r="J47" s="233"/>
      <c r="K47" s="233">
        <f>SUM(K48:K49)</f>
        <v>0</v>
      </c>
      <c r="L47" s="233"/>
      <c r="M47" s="233">
        <f>SUM(M48:M49)</f>
        <v>0</v>
      </c>
      <c r="N47" s="227"/>
      <c r="O47" s="227">
        <f>SUM(O48:O49)</f>
        <v>5.1880000000000003E-2</v>
      </c>
      <c r="P47" s="227"/>
      <c r="Q47" s="227">
        <f>SUM(Q48:Q49)</f>
        <v>0</v>
      </c>
      <c r="R47" s="227"/>
      <c r="S47" s="227"/>
      <c r="T47" s="228"/>
      <c r="U47" s="227">
        <f>SUM(U48:U49)</f>
        <v>15.2</v>
      </c>
      <c r="AE47" t="s">
        <v>99</v>
      </c>
    </row>
    <row r="48" spans="1:60" outlineLevel="1" x14ac:dyDescent="0.25">
      <c r="A48" s="215">
        <v>35</v>
      </c>
      <c r="B48" s="221" t="s">
        <v>175</v>
      </c>
      <c r="C48" s="264" t="s">
        <v>176</v>
      </c>
      <c r="D48" s="223" t="s">
        <v>147</v>
      </c>
      <c r="E48" s="229">
        <v>4</v>
      </c>
      <c r="F48" s="231"/>
      <c r="G48" s="232">
        <f>ROUND(E48*F48,2)</f>
        <v>0</v>
      </c>
      <c r="H48" s="231"/>
      <c r="I48" s="232">
        <f>ROUND(E48*H48,2)</f>
        <v>0</v>
      </c>
      <c r="J48" s="231"/>
      <c r="K48" s="232">
        <f>ROUND(E48*J48,2)</f>
        <v>0</v>
      </c>
      <c r="L48" s="232">
        <v>21</v>
      </c>
      <c r="M48" s="232">
        <f>G48*(1+L48/100)</f>
        <v>0</v>
      </c>
      <c r="N48" s="224">
        <v>1.2970000000000001E-2</v>
      </c>
      <c r="O48" s="224">
        <f>ROUND(E48*N48,5)</f>
        <v>5.1880000000000003E-2</v>
      </c>
      <c r="P48" s="224">
        <v>0</v>
      </c>
      <c r="Q48" s="224">
        <f>ROUND(E48*P48,5)</f>
        <v>0</v>
      </c>
      <c r="R48" s="224"/>
      <c r="S48" s="224"/>
      <c r="T48" s="225">
        <v>1.9</v>
      </c>
      <c r="U48" s="224">
        <f>ROUND(E48*T48,2)</f>
        <v>7.6</v>
      </c>
      <c r="V48" s="214"/>
      <c r="W48" s="214"/>
      <c r="X48" s="214"/>
      <c r="Y48" s="214"/>
      <c r="Z48" s="214"/>
      <c r="AA48" s="214"/>
      <c r="AB48" s="214"/>
      <c r="AC48" s="214"/>
      <c r="AD48" s="214"/>
      <c r="AE48" s="214" t="s">
        <v>103</v>
      </c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outlineLevel="1" x14ac:dyDescent="0.25">
      <c r="A49" s="242">
        <v>36</v>
      </c>
      <c r="B49" s="243" t="s">
        <v>177</v>
      </c>
      <c r="C49" s="266" t="s">
        <v>178</v>
      </c>
      <c r="D49" s="244" t="s">
        <v>147</v>
      </c>
      <c r="E49" s="245">
        <v>4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21</v>
      </c>
      <c r="M49" s="247">
        <f>G49*(1+L49/100)</f>
        <v>0</v>
      </c>
      <c r="N49" s="248">
        <v>0</v>
      </c>
      <c r="O49" s="248">
        <f>ROUND(E49*N49,5)</f>
        <v>0</v>
      </c>
      <c r="P49" s="248">
        <v>0</v>
      </c>
      <c r="Q49" s="248">
        <f>ROUND(E49*P49,5)</f>
        <v>0</v>
      </c>
      <c r="R49" s="248"/>
      <c r="S49" s="248"/>
      <c r="T49" s="249">
        <v>1.9</v>
      </c>
      <c r="U49" s="248">
        <f>ROUND(E49*T49,2)</f>
        <v>7.6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103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x14ac:dyDescent="0.25">
      <c r="A50" s="6"/>
      <c r="B50" s="7" t="s">
        <v>179</v>
      </c>
      <c r="C50" s="267" t="s">
        <v>179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AC50">
        <v>15</v>
      </c>
      <c r="AD50">
        <v>21</v>
      </c>
    </row>
    <row r="51" spans="1:60" x14ac:dyDescent="0.25">
      <c r="A51" s="250"/>
      <c r="B51" s="251">
        <v>26</v>
      </c>
      <c r="C51" s="268" t="s">
        <v>179</v>
      </c>
      <c r="D51" s="252"/>
      <c r="E51" s="252"/>
      <c r="F51" s="252"/>
      <c r="G51" s="263">
        <f>G8+G11+G14+G16+G29+G47</f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AC51">
        <f>SUMIF(L7:L49,AC50,G7:G49)</f>
        <v>0</v>
      </c>
      <c r="AD51">
        <f>SUMIF(L7:L49,AD50,G7:G49)</f>
        <v>0</v>
      </c>
      <c r="AE51" t="s">
        <v>180</v>
      </c>
    </row>
    <row r="52" spans="1:60" x14ac:dyDescent="0.25">
      <c r="A52" s="6"/>
      <c r="B52" s="7" t="s">
        <v>179</v>
      </c>
      <c r="C52" s="267" t="s">
        <v>179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60" x14ac:dyDescent="0.25">
      <c r="A53" s="6"/>
      <c r="B53" s="7" t="s">
        <v>179</v>
      </c>
      <c r="C53" s="267" t="s">
        <v>179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60" x14ac:dyDescent="0.25">
      <c r="A54" s="253">
        <v>33</v>
      </c>
      <c r="B54" s="253"/>
      <c r="C54" s="26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60" x14ac:dyDescent="0.25">
      <c r="A55" s="254"/>
      <c r="B55" s="255"/>
      <c r="C55" s="270"/>
      <c r="D55" s="255"/>
      <c r="E55" s="255"/>
      <c r="F55" s="255"/>
      <c r="G55" s="25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AE55" t="s">
        <v>181</v>
      </c>
    </row>
    <row r="56" spans="1:60" x14ac:dyDescent="0.25">
      <c r="A56" s="257"/>
      <c r="B56" s="258"/>
      <c r="C56" s="271"/>
      <c r="D56" s="258"/>
      <c r="E56" s="258"/>
      <c r="F56" s="258"/>
      <c r="G56" s="25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60" x14ac:dyDescent="0.25">
      <c r="A57" s="257"/>
      <c r="B57" s="258"/>
      <c r="C57" s="271"/>
      <c r="D57" s="258"/>
      <c r="E57" s="258"/>
      <c r="F57" s="258"/>
      <c r="G57" s="259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60" x14ac:dyDescent="0.25">
      <c r="A58" s="257"/>
      <c r="B58" s="258"/>
      <c r="C58" s="271"/>
      <c r="D58" s="258"/>
      <c r="E58" s="258"/>
      <c r="F58" s="258"/>
      <c r="G58" s="259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60" x14ac:dyDescent="0.25">
      <c r="A59" s="260"/>
      <c r="B59" s="261"/>
      <c r="C59" s="272"/>
      <c r="D59" s="261"/>
      <c r="E59" s="261"/>
      <c r="F59" s="261"/>
      <c r="G59" s="26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60" x14ac:dyDescent="0.25">
      <c r="A60" s="6"/>
      <c r="B60" s="7" t="s">
        <v>179</v>
      </c>
      <c r="C60" s="267" t="s">
        <v>179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60" x14ac:dyDescent="0.25">
      <c r="C61" s="273"/>
      <c r="AE61" t="s">
        <v>182</v>
      </c>
    </row>
  </sheetData>
  <mergeCells count="6">
    <mergeCell ref="A1:G1"/>
    <mergeCell ref="C2:G2"/>
    <mergeCell ref="C3:G3"/>
    <mergeCell ref="C4:G4"/>
    <mergeCell ref="A54:C54"/>
    <mergeCell ref="A55:G59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cp:lastPrinted>2014-02-28T09:52:57Z</cp:lastPrinted>
  <dcterms:created xsi:type="dcterms:W3CDTF">2009-04-08T07:15:50Z</dcterms:created>
  <dcterms:modified xsi:type="dcterms:W3CDTF">2020-06-22T12:49:14Z</dcterms:modified>
</cp:coreProperties>
</file>