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1310" yWindow="90" windowWidth="13020" windowHeight="122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list'!$G$2</definedName>
    <definedName name="MJ">'Krycí list'!$G$5</definedName>
    <definedName name="Mont">'Rekapitulace'!$H$30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'Položky'!$A$1:$G$111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'Rekapitulace'!$F$30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<sst xmlns="http://schemas.openxmlformats.org/spreadsheetml/2006/main" count="384" uniqueCount="261">
  <si>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</si>
  <si>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</si>
  <si>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</si>
  <si>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</si>
  <si>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</si>
  <si>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</si>
  <si>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</si>
  <si>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</si>
  <si>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</si>
  <si>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</si>
  <si>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</si>
  <si>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</si>
  <si>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</si>
  <si>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</si>
  <si>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</si>
  <si>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</si>
  <si>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</si>
  <si>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</si>
  <si>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</si>
  <si>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</si>
  <si>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</si>
  <si>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</si>
  <si>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</si>
  <si>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</si>
  <si>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</si>
  <si>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</si>
  <si>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</si>
  <si>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</si>
  <si>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</si>
  <si>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</si>
  <si>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</si>
  <si>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</si>
  <si>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</si>
  <si>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</si>
  <si>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</si>
  <si>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</si>
  <si>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</si>
  <si>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</si>
  <si>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</si>
  <si>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</si>
  <si>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</si>
  <si>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</si>
  <si>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</si>
  <si>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</si>
  <si>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</si>
  <si>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</si>
  <si>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</si>
  <si>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</si>
  <si>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</si>
  <si>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</si>
  <si>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</si>
  <si>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</si>
  <si>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</si>
  <si>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</si>
  <si>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</si>
  <si>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</si>
  <si>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</si>
  <si>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</si>
  <si>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</si>
  <si>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</si>
  <si>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</si>
  <si>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</si>
  <si>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</si>
  <si>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</si>
  <si>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</si>
  <si>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</si>
  <si>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</si>
  <si>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</si>
  <si>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</si>
  <si>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</si>
  <si>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</si>
  <si>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</si>
  <si>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</si>
  <si>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</si>
  <si>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</si>
  <si>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</si>
  <si>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</si>
  <si>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1619P</t>
  </si>
  <si>
    <t>Změna užívání stavby - spisovna a sklad barev</t>
  </si>
  <si>
    <t>0120P</t>
  </si>
  <si>
    <t>01</t>
  </si>
  <si>
    <t>stavební část</t>
  </si>
  <si>
    <t>02</t>
  </si>
  <si>
    <t>změna stavby před dokončením dle PD</t>
  </si>
  <si>
    <t>2</t>
  </si>
  <si>
    <t>Základy a zvláštní zakládání</t>
  </si>
  <si>
    <t>21</t>
  </si>
  <si>
    <t xml:space="preserve">kontrola únosnosti podkladu podlahy </t>
  </si>
  <si>
    <t>soubor</t>
  </si>
  <si>
    <t>273321411R00</t>
  </si>
  <si>
    <t xml:space="preserve">Železobeton základových desek C 25/30 </t>
  </si>
  <si>
    <t>m3</t>
  </si>
  <si>
    <t>27</t>
  </si>
  <si>
    <t>Základy</t>
  </si>
  <si>
    <t>22</t>
  </si>
  <si>
    <t xml:space="preserve">kontrola rovinnosti podkladu </t>
  </si>
  <si>
    <t>3</t>
  </si>
  <si>
    <t>Svislé a kompletní konstrukce</t>
  </si>
  <si>
    <t>310239211RT2</t>
  </si>
  <si>
    <t>Zazdívka otvorů plochy do 4 m2 cihlami na MVC s použitím suché maltové směsi</t>
  </si>
  <si>
    <t>342255032R00</t>
  </si>
  <si>
    <t>m2</t>
  </si>
  <si>
    <t>43</t>
  </si>
  <si>
    <t>Schodiště</t>
  </si>
  <si>
    <t>43021</t>
  </si>
  <si>
    <t>schodiště žb prefa nebo betonáž na místě vč bednění, základu a povrch.úpravy</t>
  </si>
  <si>
    <t>61</t>
  </si>
  <si>
    <t>Upravy povrchů vnitřní</t>
  </si>
  <si>
    <t>611401311RT2</t>
  </si>
  <si>
    <t>Oprava omítky na stropech o ploše do 1 m2 s použitím suché maltové směsi</t>
  </si>
  <si>
    <t>kus</t>
  </si>
  <si>
    <t>612321141U00</t>
  </si>
  <si>
    <t xml:space="preserve">VC omítka štuková 2vr vni stěna z maltových směsí </t>
  </si>
  <si>
    <t>612421231RT2</t>
  </si>
  <si>
    <t>Oprava vápen.omítek stěn do 10 % pl. - štukových s použitím suché maltové směsi</t>
  </si>
  <si>
    <t>612421331RT2</t>
  </si>
  <si>
    <t>Oprava vápen.omítek stěn do 30 % pl. - štukových s použitím suché maltové směsi</t>
  </si>
  <si>
    <t>612476617U00</t>
  </si>
  <si>
    <t xml:space="preserve">San omít zdi štuk SR22/FS33 tl 22mm </t>
  </si>
  <si>
    <t>612481112R00</t>
  </si>
  <si>
    <t xml:space="preserve">Potažení vnitř.stěn keramickým pletivem s vypnutím </t>
  </si>
  <si>
    <t>61021</t>
  </si>
  <si>
    <t>PO ucpávky konstrukcí - EL, UT počty doplnit na místě</t>
  </si>
  <si>
    <t>63</t>
  </si>
  <si>
    <t>Podlahy a podlahové konstrukce</t>
  </si>
  <si>
    <t>631311225U00</t>
  </si>
  <si>
    <t xml:space="preserve">separační vrstva </t>
  </si>
  <si>
    <t>631361921RT2</t>
  </si>
  <si>
    <t>Výztuž mazanin svařovanou sítí průměr drátu  5,0, oka 100/100 mm</t>
  </si>
  <si>
    <t>t</t>
  </si>
  <si>
    <t>632415106R00</t>
  </si>
  <si>
    <t xml:space="preserve">Potěr samonivelační ručně tl. 6 mm cementový 30MPa </t>
  </si>
  <si>
    <t>632416250RT4</t>
  </si>
  <si>
    <t>Potěr betonový PROFI, silo, tl. 50 mm Zementfliessestrich E225, 20 MPa, samonivelační</t>
  </si>
  <si>
    <t>64</t>
  </si>
  <si>
    <t>Výplně otvorů</t>
  </si>
  <si>
    <t>642942111RT4</t>
  </si>
  <si>
    <t>Osazení zárubní dveřních ocelových, pl. do 2,5 m2 včetně dodávky zárubně  80 x 197 x 11 cm</t>
  </si>
  <si>
    <t>642942111RT5</t>
  </si>
  <si>
    <t>Osazení zárubní dveřních ocelových, pl. do 2,5 m2 včetně dodávky zárubně  90 x 197 x 11 cm</t>
  </si>
  <si>
    <t>94</t>
  </si>
  <si>
    <t>Lešení a stavební výtahy</t>
  </si>
  <si>
    <t>941955001R00</t>
  </si>
  <si>
    <t xml:space="preserve">Lešení lehké pomocné, výška podlahy do 1,2 m </t>
  </si>
  <si>
    <t>96</t>
  </si>
  <si>
    <t>Bourání konstrukcí</t>
  </si>
  <si>
    <t>962032231R00</t>
  </si>
  <si>
    <t xml:space="preserve">Bourání zdiva z cihel pálených na MVC </t>
  </si>
  <si>
    <t>965042241RT4</t>
  </si>
  <si>
    <t>Bourání mazanin betonových tl. nad 10 cm, nad 4 m2 sbíječka  tl. mazaniny 10 - 15 cm</t>
  </si>
  <si>
    <t>968072245R00</t>
  </si>
  <si>
    <t xml:space="preserve">Vybourání kovových rámů oken jednod. pl. 2 m2 </t>
  </si>
  <si>
    <t>968072455R00</t>
  </si>
  <si>
    <t xml:space="preserve">Vybourání kovových dveřních zárubní pl. do 2 m2 </t>
  </si>
  <si>
    <t>97</t>
  </si>
  <si>
    <t>Prorážení otvorů</t>
  </si>
  <si>
    <t>978011141R00</t>
  </si>
  <si>
    <t xml:space="preserve">Otlučení omítek vnitřních vápenných stropů do 30 % </t>
  </si>
  <si>
    <t>978013121R00</t>
  </si>
  <si>
    <t xml:space="preserve">Otlučení omítek vnitřních stěn v rozsahu do 10 % </t>
  </si>
  <si>
    <t>979098112U00</t>
  </si>
  <si>
    <t xml:space="preserve">Skládkovné beton +příměs 5% </t>
  </si>
  <si>
    <t>9680101</t>
  </si>
  <si>
    <t>vybourání schodiště a odvoz na skládku v č.m. 118 vč. skládkovného</t>
  </si>
  <si>
    <t>979098231U00</t>
  </si>
  <si>
    <t xml:space="preserve">Skládkovné směsný odpad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</si>
  <si>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</si>
  <si>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</si>
  <si>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</si>
  <si>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</si>
  <si>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</si>
  <si>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</si>
  <si>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přenosný hasící přístroj - dle PBŘ a chybějících na místě</t>
  </si>
  <si>
    <t>711</t>
  </si>
  <si>
    <t>Izolace proti vodě</t>
  </si>
  <si>
    <t>711132101RZ5</t>
  </si>
  <si>
    <t>Izolace proti vlhkosti svislá pásy na sucho 1 vrstva - včetně dodávky Sklobit G</t>
  </si>
  <si>
    <t>713</t>
  </si>
  <si>
    <t>Izolace tepelné</t>
  </si>
  <si>
    <t>713121111RT1</t>
  </si>
  <si>
    <t>Izolace tepelná podlah na sucho, jednovrstvá materiál ve specifikaci</t>
  </si>
  <si>
    <t>283754904</t>
  </si>
  <si>
    <t>Deska polystyrenová BACHL XPS 300 SF tl. 80 mm</t>
  </si>
  <si>
    <t>763</t>
  </si>
  <si>
    <t>Dřevostavby</t>
  </si>
  <si>
    <t>763132110U00</t>
  </si>
  <si>
    <t xml:space="preserve">SDK podhled zav 2xCD D112 GKB 12, 5 </t>
  </si>
  <si>
    <t>766</t>
  </si>
  <si>
    <t>Konstrukce truhlářské</t>
  </si>
  <si>
    <t>766661112R00</t>
  </si>
  <si>
    <t xml:space="preserve">Montáž dveří do zárubně,otevíravých 1kř.do 0,8 m </t>
  </si>
  <si>
    <t>76601</t>
  </si>
  <si>
    <t>vnitřní křídla plné EW30-C2 DP3 s panikovým otevír 900mm š</t>
  </si>
  <si>
    <t>76602</t>
  </si>
  <si>
    <t>vnitřní křídla plné EW45-C2 DP1 800mm š - nové dveřní křídlo kotelny</t>
  </si>
  <si>
    <t>76687</t>
  </si>
  <si>
    <t xml:space="preserve">vnitřní dveřní křídla plné 800mm vč. kování </t>
  </si>
  <si>
    <t>767</t>
  </si>
  <si>
    <t>Konstrukce zámečnické</t>
  </si>
  <si>
    <t>76701</t>
  </si>
  <si>
    <t xml:space="preserve">úprava vrat pro VZT 1 </t>
  </si>
  <si>
    <t>záchytná vana Pz BSW 21  1350x1350x78  82 l vč. roštu</t>
  </si>
  <si>
    <t>76702</t>
  </si>
  <si>
    <t>záchytná vana PZ BSW22  1900x1350x78  118l vč. roštu</t>
  </si>
  <si>
    <t>76703</t>
  </si>
  <si>
    <t xml:space="preserve">nájezd k vaně Pz š 1350mm </t>
  </si>
  <si>
    <t>76704</t>
  </si>
  <si>
    <t>zábradlí ke schodišti Pz ocelové JAKL vč. MTZ</t>
  </si>
  <si>
    <t>769</t>
  </si>
  <si>
    <t>Otvorové prvky z plastu</t>
  </si>
  <si>
    <t xml:space="preserve">okno a PO odolností EI15D1  1480/2100 vč. MTZ </t>
  </si>
  <si>
    <t>76901</t>
  </si>
  <si>
    <t>dveře plastové vnější s PO EI15-C2 DP1 vč. panikového kování a MTZ 800/1975</t>
  </si>
  <si>
    <t>76902</t>
  </si>
  <si>
    <t>okno plastové zasklen. ditherm ovevíravé a výklopn 600x600mm vč. osazení</t>
  </si>
  <si>
    <t>76903</t>
  </si>
  <si>
    <t>dveře plastové vnější AL prah bílé plné U1,1, klika/klika zámek bezp., 900x2000mm vč. MTZ</t>
  </si>
  <si>
    <t>783</t>
  </si>
  <si>
    <t>Nátěry</t>
  </si>
  <si>
    <t>783851223R00</t>
  </si>
  <si>
    <t xml:space="preserve">Nátěr epoxidový betonových podlah </t>
  </si>
  <si>
    <t>784</t>
  </si>
  <si>
    <t>Malby</t>
  </si>
  <si>
    <t>784191101R00</t>
  </si>
  <si>
    <t xml:space="preserve">Penetrace podkladu univerzální podlah </t>
  </si>
  <si>
    <t>784191201R00</t>
  </si>
  <si>
    <t xml:space="preserve">Penetrace podkladu hloubková Primalex 1x </t>
  </si>
  <si>
    <t>784195212R00</t>
  </si>
  <si>
    <t xml:space="preserve">Malba tekutá Primalex Plus, bílá, 2 x </t>
  </si>
  <si>
    <t>784402801R00</t>
  </si>
  <si>
    <t xml:space="preserve">Odstranění malby oškrábáním v místnosti H do 3,8 m </t>
  </si>
  <si>
    <t>M21</t>
  </si>
  <si>
    <t>Elektromontáže</t>
  </si>
  <si>
    <t>úprava rozvodů elektro vč. dodávky svítidel dle potřeb investora vč. revizní zprávy</t>
  </si>
  <si>
    <t>M24</t>
  </si>
  <si>
    <t>Montáže vzduchotechnických zařízení</t>
  </si>
  <si>
    <t>24021</t>
  </si>
  <si>
    <t xml:space="preserve">přívod vzduchu VZT1 - vč. montáže </t>
  </si>
  <si>
    <t>24022</t>
  </si>
  <si>
    <t>přívod vzduchu VZT2 a + b  SPIRO - vč. montáže úprava HI střechy + kryt potrubí vč. Pz hlavice</t>
  </si>
  <si>
    <t>D96</t>
  </si>
  <si>
    <t>Přesuny suti a vybouraných hmot</t>
  </si>
  <si>
    <t>979082111R00</t>
  </si>
  <si>
    <t xml:space="preserve">Vnitrostaveništní doprava suti do 10 m </t>
  </si>
  <si>
    <t>979083117R00</t>
  </si>
  <si>
    <t xml:space="preserve">Vodorovné přemístění suti na skládku do 6000 m </t>
  </si>
  <si>
    <t>979088212R00</t>
  </si>
  <si>
    <t xml:space="preserve">Nakládání suti na dopravní prostředky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</si>
  <si>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</si>
  <si>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</si>
  <si>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</si>
  <si>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</si>
  <si>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</si>
  <si>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</si>
  <si>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</si>
  <si>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</si>
  <si>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Příčky z desek Ytong tl. 25 cm </t>
  </si>
  <si>
    <t>Fotodokumentace provádění stavby</t>
  </si>
  <si>
    <t>Dokumentace skutečného provedení stavby</t>
  </si>
  <si>
    <t>Protokoly o průběhu a výsledku zk. a revizí</t>
  </si>
  <si>
    <t>Ohlašování pohybu třetích osob na staveništi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</si>
</sst>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/>
    <xf numFmtId="49" fontId="1" fillId="2" borderId="0" xfId="0" applyNumberFormat="1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7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>
      <alignment/>
      <protection/>
    </xf>
    <xf numFmtId="3" fontId="18" fillId="0" borderId="0" xfId="20" applyNumberFormat="1" applyFont="1" applyAlignment="1">
      <alignment horizontal="right"/>
      <protection/>
    </xf>
    <xf numFmtId="4" fontId="18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</v>
      </c>
      <c r="D2" s="5" t="str">
        <f>Rekapitulace!G2</f>
        <v>změna stavby před dokončením dle PD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7" ht="12.95" customHeight="1">
      <c r="A6" s="15" t="s">
        <v>7</v>
      </c>
      <c r="B6" s="10"/>
      <c r="C6" s="11" t="s">
        <v>8</v>
      </c>
      <c r="D6" s="11"/>
      <c r="E6" s="12"/>
      <c r="F6" s="13" t="s">
        <v>9</v>
      </c>
      <c r="G6" s="21"/>
    </row>
    <row r="7" spans="1:7" ht="12.95" customHeight="1">
      <c r="A7" s="22" t="s">
        <v>77</v>
      </c>
      <c r="B7" s="23"/>
      <c r="C7" s="24" t="s">
        <v>78</v>
      </c>
      <c r="D7" s="25"/>
      <c r="E7" s="25"/>
      <c r="F7" s="26" t="s">
        <v>10</v>
      </c>
      <c r="G7" s="21">
        <f>IF(PocetMJ=0,,ROUND((F30+F32)/PocetMJ,1))</f>
        <v>0</v>
      </c>
    </row>
    <row r="8" spans="1:7" ht="12.75">
      <c r="A8" s="27" t="s">
        <v>11</v>
      </c>
      <c r="B8" s="13"/>
      <c r="C8" s="180"/>
      <c r="D8" s="180"/>
      <c r="E8" s="181"/>
      <c r="F8" s="13" t="s">
        <v>12</v>
      </c>
      <c r="G8" s="28"/>
    </row>
    <row r="9" spans="1:7" ht="12.75">
      <c r="A9" s="27" t="s">
        <v>13</v>
      </c>
      <c r="B9" s="13"/>
      <c r="C9" s="180">
        <f>Projektant</f>
        <v>0</v>
      </c>
      <c r="D9" s="180"/>
      <c r="E9" s="181"/>
      <c r="F9" s="13"/>
      <c r="G9" s="28"/>
    </row>
    <row r="10" spans="1:8" ht="12.75">
      <c r="A10" s="27" t="s">
        <v>14</v>
      </c>
      <c r="B10" s="13"/>
      <c r="C10" s="180"/>
      <c r="D10" s="180"/>
      <c r="E10" s="180"/>
      <c r="F10" s="13"/>
      <c r="G10" s="29"/>
      <c r="H10" s="30"/>
    </row>
    <row r="11" spans="1:57" ht="13.5" customHeight="1">
      <c r="A11" s="27" t="s">
        <v>15</v>
      </c>
      <c r="B11" s="13"/>
      <c r="C11" s="180"/>
      <c r="D11" s="180"/>
      <c r="E11" s="180"/>
      <c r="F11" s="13" t="s">
        <v>16</v>
      </c>
      <c r="G11" s="29" t="s">
        <v>79</v>
      </c>
      <c r="BA11" s="31"/>
      <c r="BB11" s="31"/>
      <c r="BC11" s="31"/>
      <c r="BD11" s="31"/>
      <c r="BE11" s="31"/>
    </row>
    <row r="12" spans="1:7" ht="12.75" customHeight="1">
      <c r="A12" s="32" t="s">
        <v>17</v>
      </c>
      <c r="B12" s="10"/>
      <c r="C12" s="182"/>
      <c r="D12" s="182"/>
      <c r="E12" s="182"/>
      <c r="F12" s="33" t="s">
        <v>18</v>
      </c>
      <c r="G12" s="34"/>
    </row>
    <row r="13" spans="1:7" ht="28.5" customHeight="1" thickBot="1">
      <c r="A13" s="35" t="s">
        <v>19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20</v>
      </c>
      <c r="B14" s="40"/>
      <c r="C14" s="41"/>
      <c r="D14" s="42" t="s">
        <v>21</v>
      </c>
      <c r="E14" s="43"/>
      <c r="F14" s="43"/>
      <c r="G14" s="41"/>
    </row>
    <row r="15" spans="1:7" ht="15.95" customHeight="1">
      <c r="A15" s="44"/>
      <c r="B15" s="45" t="s">
        <v>22</v>
      </c>
      <c r="C15" s="46">
        <f>HSV</f>
        <v>0</v>
      </c>
      <c r="D15" s="47" t="str">
        <f>Rekapitulace!A35</f>
        <v>Ztížené výrobní podmínky</v>
      </c>
      <c r="E15" s="48"/>
      <c r="F15" s="49"/>
      <c r="G15" s="46">
        <f>Rekapitulace!I35</f>
        <v>0</v>
      </c>
    </row>
    <row r="16" spans="1:7" ht="15.95" customHeight="1">
      <c r="A16" s="44" t="s">
        <v>23</v>
      </c>
      <c r="B16" s="45" t="s">
        <v>24</v>
      </c>
      <c r="C16" s="46">
        <f>PSV</f>
        <v>0</v>
      </c>
      <c r="D16" s="9" t="str">
        <f>Rekapitulace!A36</f>
        <v>Oborová přirážka</v>
      </c>
      <c r="E16" s="50"/>
      <c r="F16" s="51"/>
      <c r="G16" s="46">
        <f>Rekapitulace!I36</f>
        <v>0</v>
      </c>
    </row>
    <row r="17" spans="1:7" ht="15.95" customHeight="1">
      <c r="A17" s="44" t="s">
        <v>25</v>
      </c>
      <c r="B17" s="45" t="s">
        <v>26</v>
      </c>
      <c r="C17" s="46">
        <f>Mont</f>
        <v>0</v>
      </c>
      <c r="D17" s="9" t="str">
        <f>Rekapitulace!A37</f>
        <v>Přesun stavebních kapacit</v>
      </c>
      <c r="E17" s="50"/>
      <c r="F17" s="51"/>
      <c r="G17" s="46">
        <f>Rekapitulace!I37</f>
        <v>0</v>
      </c>
    </row>
    <row r="18" spans="1:7" ht="15.95" customHeight="1">
      <c r="A18" s="52" t="s">
        <v>27</v>
      </c>
      <c r="B18" s="53" t="s">
        <v>28</v>
      </c>
      <c r="C18" s="46">
        <f>Dodavka</f>
        <v>0</v>
      </c>
      <c r="D18" s="9" t="str">
        <f>Rekapitulace!A38</f>
        <v>Mimostaveništní doprava</v>
      </c>
      <c r="E18" s="50"/>
      <c r="F18" s="51"/>
      <c r="G18" s="46">
        <f>Rekapitulace!I38</f>
        <v>0</v>
      </c>
    </row>
    <row r="19" spans="1:7" ht="15.95" customHeight="1">
      <c r="A19" s="54" t="s">
        <v>29</v>
      </c>
      <c r="B19" s="45"/>
      <c r="C19" s="46">
        <f>SUM(C15:C18)</f>
        <v>0</v>
      </c>
      <c r="D19" s="9" t="str">
        <f>Rekapitulace!A39</f>
        <v>Zařízení staveniště</v>
      </c>
      <c r="E19" s="50"/>
      <c r="F19" s="51"/>
      <c r="G19" s="46">
        <f>Rekapitulace!I39</f>
        <v>0</v>
      </c>
    </row>
    <row r="20" spans="1:7" ht="15.95" customHeight="1">
      <c r="A20" s="54"/>
      <c r="B20" s="45"/>
      <c r="C20" s="46"/>
      <c r="D20" s="9" t="str">
        <f>Rekapitulace!A40</f>
        <v>Provoz investora</v>
      </c>
      <c r="E20" s="50"/>
      <c r="F20" s="51"/>
      <c r="G20" s="46">
        <f>Rekapitulace!I40</f>
        <v>0</v>
      </c>
    </row>
    <row r="21" spans="1:7" ht="15.95" customHeight="1">
      <c r="A21" s="54" t="s">
        <v>30</v>
      </c>
      <c r="B21" s="45"/>
      <c r="C21" s="46">
        <f>HZS</f>
        <v>0</v>
      </c>
      <c r="D21" s="9" t="str">
        <f>Rekapitulace!A41</f>
        <v>Kompletační činnost (IČD)</v>
      </c>
      <c r="E21" s="50"/>
      <c r="F21" s="51"/>
      <c r="G21" s="46">
        <f>Rekapitulace!I41</f>
        <v>0</v>
      </c>
    </row>
    <row r="22" spans="1:7" ht="15.95" customHeight="1">
      <c r="A22" s="55" t="s">
        <v>31</v>
      </c>
      <c r="B22" s="56"/>
      <c r="C22" s="46">
        <f>C19+C21</f>
        <v>0</v>
      </c>
      <c r="D22" s="9" t="s">
        <v>32</v>
      </c>
      <c r="E22" s="50"/>
      <c r="F22" s="51"/>
      <c r="G22" s="46">
        <f>G23-SUM(G15:G21)</f>
        <v>0</v>
      </c>
    </row>
    <row r="23" spans="1:7" ht="15.95" customHeight="1" thickBot="1">
      <c r="A23" s="183" t="s">
        <v>33</v>
      </c>
      <c r="B23" s="184"/>
      <c r="C23" s="57">
        <f>C22+G23</f>
        <v>0</v>
      </c>
      <c r="D23" s="58" t="s">
        <v>34</v>
      </c>
      <c r="E23" s="59"/>
      <c r="F23" s="60"/>
      <c r="G23" s="46">
        <f>VRN</f>
        <v>0</v>
      </c>
    </row>
    <row r="24" spans="1:7" ht="12.75">
      <c r="A24" s="61" t="s">
        <v>35</v>
      </c>
      <c r="B24" s="62"/>
      <c r="C24" s="63"/>
      <c r="D24" s="62" t="s">
        <v>36</v>
      </c>
      <c r="E24" s="62"/>
      <c r="F24" s="64" t="s">
        <v>37</v>
      </c>
      <c r="G24" s="65"/>
    </row>
    <row r="25" spans="1:7" ht="12.75">
      <c r="A25" s="55" t="s">
        <v>38</v>
      </c>
      <c r="B25" s="56"/>
      <c r="C25" s="66"/>
      <c r="D25" s="56" t="s">
        <v>38</v>
      </c>
      <c r="E25" s="56"/>
      <c r="F25" s="67" t="s">
        <v>38</v>
      </c>
      <c r="G25" s="68"/>
    </row>
    <row r="26" spans="1:7" ht="37.5" customHeight="1">
      <c r="A26" s="55" t="s">
        <v>39</v>
      </c>
      <c r="B26" s="69"/>
      <c r="C26" s="66"/>
      <c r="D26" s="56" t="s">
        <v>39</v>
      </c>
      <c r="E26" s="56"/>
      <c r="F26" s="67" t="s">
        <v>39</v>
      </c>
      <c r="G26" s="68"/>
    </row>
    <row r="27" spans="1:7" ht="12.75">
      <c r="A27" s="55"/>
      <c r="B27" s="70"/>
      <c r="C27" s="66"/>
      <c r="D27" s="56"/>
      <c r="E27" s="56"/>
      <c r="F27" s="67"/>
      <c r="G27" s="68"/>
    </row>
    <row r="28" spans="1:7" ht="12.75">
      <c r="A28" s="55" t="s">
        <v>40</v>
      </c>
      <c r="B28" s="56"/>
      <c r="C28" s="66"/>
      <c r="D28" s="67" t="s">
        <v>41</v>
      </c>
      <c r="E28" s="66"/>
      <c r="F28" s="56" t="s">
        <v>41</v>
      </c>
      <c r="G28" s="68"/>
    </row>
    <row r="29" spans="1:7" ht="69" customHeight="1">
      <c r="A29" s="55"/>
      <c r="B29" s="56"/>
      <c r="C29" s="71"/>
      <c r="D29" s="72"/>
      <c r="E29" s="71"/>
      <c r="F29" s="56"/>
      <c r="G29" s="68"/>
    </row>
    <row r="30" spans="1:7" ht="12.75">
      <c r="A30" s="73" t="s">
        <v>42</v>
      </c>
      <c r="B30" s="74"/>
      <c r="C30" s="75">
        <v>21</v>
      </c>
      <c r="D30" s="74" t="s">
        <v>43</v>
      </c>
      <c r="E30" s="76"/>
      <c r="F30" s="185">
        <f>C23-F32</f>
        <v>0</v>
      </c>
      <c r="G30" s="186"/>
    </row>
    <row r="31" spans="1:7" ht="12.75">
      <c r="A31" s="73" t="s">
        <v>44</v>
      </c>
      <c r="B31" s="74"/>
      <c r="C31" s="75">
        <f>SazbaDPH1</f>
        <v>21</v>
      </c>
      <c r="D31" s="74" t="s">
        <v>45</v>
      </c>
      <c r="E31" s="76"/>
      <c r="F31" s="185">
        <f>ROUND(PRODUCT(F30,C31/100),0)</f>
        <v>0</v>
      </c>
      <c r="G31" s="186"/>
    </row>
    <row r="32" spans="1:7" ht="12.75">
      <c r="A32" s="73" t="s">
        <v>42</v>
      </c>
      <c r="B32" s="74"/>
      <c r="C32" s="75">
        <v>0</v>
      </c>
      <c r="D32" s="74" t="s">
        <v>45</v>
      </c>
      <c r="E32" s="76"/>
      <c r="F32" s="185">
        <v>0</v>
      </c>
      <c r="G32" s="186"/>
    </row>
    <row r="33" spans="1:7" ht="12.75">
      <c r="A33" s="73" t="s">
        <v>44</v>
      </c>
      <c r="B33" s="77"/>
      <c r="C33" s="78">
        <f>SazbaDPH2</f>
        <v>0</v>
      </c>
      <c r="D33" s="74" t="s">
        <v>45</v>
      </c>
      <c r="E33" s="51"/>
      <c r="F33" s="185">
        <f>ROUND(PRODUCT(F32,C33/100),0)</f>
        <v>0</v>
      </c>
      <c r="G33" s="186"/>
    </row>
    <row r="34" spans="1:7" s="82" customFormat="1" ht="19.5" customHeight="1" thickBot="1">
      <c r="A34" s="79" t="s">
        <v>46</v>
      </c>
      <c r="B34" s="80"/>
      <c r="C34" s="80"/>
      <c r="D34" s="80"/>
      <c r="E34" s="81"/>
      <c r="F34" s="187">
        <f>ROUND(SUM(F30:F33),0)</f>
        <v>0</v>
      </c>
      <c r="G34" s="188"/>
    </row>
    <row r="36" spans="1:8" ht="12.75">
      <c r="A36" t="s">
        <v>47</v>
      </c>
      <c r="H36" t="s">
        <v>5</v>
      </c>
    </row>
    <row r="37" spans="2:8" ht="14.25" customHeight="1">
      <c r="B37" s="179"/>
      <c r="C37" s="179"/>
      <c r="D37" s="179"/>
      <c r="E37" s="179"/>
      <c r="F37" s="179"/>
      <c r="G37" s="179"/>
      <c r="H37" t="s">
        <v>5</v>
      </c>
    </row>
    <row r="38" spans="1:8" ht="12.75" customHeight="1">
      <c r="A38" s="83"/>
      <c r="B38" s="179"/>
      <c r="C38" s="179"/>
      <c r="D38" s="179"/>
      <c r="E38" s="179"/>
      <c r="F38" s="179"/>
      <c r="G38" s="179"/>
      <c r="H38" t="s">
        <v>5</v>
      </c>
    </row>
    <row r="39" spans="1:8" ht="12.75">
      <c r="A39" s="83"/>
      <c r="B39" s="179"/>
      <c r="C39" s="179"/>
      <c r="D39" s="179"/>
      <c r="E39" s="179"/>
      <c r="F39" s="179"/>
      <c r="G39" s="179"/>
      <c r="H39" t="s">
        <v>5</v>
      </c>
    </row>
    <row r="40" spans="1:8" ht="12.75">
      <c r="A40" s="83"/>
      <c r="B40" s="179"/>
      <c r="C40" s="179"/>
      <c r="D40" s="179"/>
      <c r="E40" s="179"/>
      <c r="F40" s="179"/>
      <c r="G40" s="179"/>
      <c r="H40" t="s">
        <v>5</v>
      </c>
    </row>
    <row r="41" spans="1:8" ht="12.75">
      <c r="A41" s="83"/>
      <c r="B41" s="179"/>
      <c r="C41" s="179"/>
      <c r="D41" s="179"/>
      <c r="E41" s="179"/>
      <c r="F41" s="179"/>
      <c r="G41" s="179"/>
      <c r="H41" t="s">
        <v>5</v>
      </c>
    </row>
    <row r="42" spans="1:8" ht="12.75">
      <c r="A42" s="83"/>
      <c r="B42" s="179"/>
      <c r="C42" s="179"/>
      <c r="D42" s="179"/>
      <c r="E42" s="179"/>
      <c r="F42" s="179"/>
      <c r="G42" s="179"/>
      <c r="H42" t="s">
        <v>5</v>
      </c>
    </row>
    <row r="43" spans="1:8" ht="12.75">
      <c r="A43" s="83"/>
      <c r="B43" s="179"/>
      <c r="C43" s="179"/>
      <c r="D43" s="179"/>
      <c r="E43" s="179"/>
      <c r="F43" s="179"/>
      <c r="G43" s="179"/>
      <c r="H43" t="s">
        <v>5</v>
      </c>
    </row>
    <row r="44" spans="1:8" ht="12.75">
      <c r="A44" s="83"/>
      <c r="B44" s="179"/>
      <c r="C44" s="179"/>
      <c r="D44" s="179"/>
      <c r="E44" s="179"/>
      <c r="F44" s="179"/>
      <c r="G44" s="179"/>
      <c r="H44" t="s">
        <v>5</v>
      </c>
    </row>
    <row r="45" spans="1:8" ht="0.75" customHeight="1">
      <c r="A45" s="83"/>
      <c r="B45" s="179"/>
      <c r="C45" s="179"/>
      <c r="D45" s="179"/>
      <c r="E45" s="179"/>
      <c r="F45" s="179"/>
      <c r="G45" s="179"/>
      <c r="H45" t="s">
        <v>5</v>
      </c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  <row r="54" spans="2:7" ht="12.75">
      <c r="B54" s="178"/>
      <c r="C54" s="178"/>
      <c r="D54" s="178"/>
      <c r="E54" s="178"/>
      <c r="F54" s="178"/>
      <c r="G54" s="178"/>
    </row>
    <row r="55" spans="2:7" ht="12.75">
      <c r="B55" s="178"/>
      <c r="C55" s="178"/>
      <c r="D55" s="178"/>
      <c r="E55" s="178"/>
      <c r="F55" s="178"/>
      <c r="G55" s="17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workbookViewId="0" topLeftCell="A1">
      <selection activeCell="E50" sqref="E5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89" t="s">
        <v>48</v>
      </c>
      <c r="B1" s="190"/>
      <c r="C1" s="84" t="str">
        <f>CONCATENATE(cislostavby," ",nazevstavby)</f>
        <v>1619P Změna užívání stavby - spisovna a sklad barev</v>
      </c>
      <c r="D1" s="85"/>
      <c r="E1" s="86"/>
      <c r="F1" s="85"/>
      <c r="G1" s="87" t="s">
        <v>49</v>
      </c>
      <c r="H1" s="88" t="s">
        <v>82</v>
      </c>
      <c r="I1" s="89"/>
    </row>
    <row r="2" spans="1:9" ht="13.5" thickBot="1">
      <c r="A2" s="191" t="s">
        <v>50</v>
      </c>
      <c r="B2" s="192"/>
      <c r="C2" s="90" t="str">
        <f>CONCATENATE(cisloobjektu," ",nazevobjektu)</f>
        <v>01 stavební část</v>
      </c>
      <c r="D2" s="91"/>
      <c r="E2" s="92"/>
      <c r="F2" s="91"/>
      <c r="G2" s="193" t="s">
        <v>83</v>
      </c>
      <c r="H2" s="194"/>
      <c r="I2" s="195"/>
    </row>
    <row r="3" spans="1:9" ht="13.5" thickTop="1">
      <c r="A3" s="56"/>
      <c r="B3" s="56"/>
      <c r="C3" s="56"/>
      <c r="D3" s="56"/>
      <c r="E3" s="56"/>
      <c r="F3" s="56"/>
      <c r="G3" s="56"/>
      <c r="H3" s="56"/>
      <c r="I3" s="56"/>
    </row>
    <row r="4" spans="1:9" ht="19.5" customHeight="1">
      <c r="A4" s="93" t="s">
        <v>51</v>
      </c>
      <c r="B4" s="94"/>
      <c r="C4" s="94"/>
      <c r="D4" s="94"/>
      <c r="E4" s="94"/>
      <c r="F4" s="94"/>
      <c r="G4" s="94"/>
      <c r="H4" s="94"/>
      <c r="I4" s="94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ht="13.5" thickBot="1">
      <c r="A6" s="95"/>
      <c r="B6" s="96" t="s">
        <v>52</v>
      </c>
      <c r="C6" s="96"/>
      <c r="D6" s="97"/>
      <c r="E6" s="98" t="s">
        <v>53</v>
      </c>
      <c r="F6" s="99" t="s">
        <v>54</v>
      </c>
      <c r="G6" s="99" t="s">
        <v>55</v>
      </c>
      <c r="H6" s="99" t="s">
        <v>56</v>
      </c>
      <c r="I6" s="100" t="s">
        <v>30</v>
      </c>
    </row>
    <row r="7" spans="1:9" ht="12.75">
      <c r="A7" s="174" t="str">
        <f>Položky!B7</f>
        <v>2</v>
      </c>
      <c r="B7" s="101" t="str">
        <f>Položky!C7</f>
        <v>Základy a zvláštní zakládání</v>
      </c>
      <c r="C7" s="56"/>
      <c r="D7" s="102"/>
      <c r="E7" s="175">
        <f>Položky!BA10</f>
        <v>0</v>
      </c>
      <c r="F7" s="176">
        <f>Položky!BB10</f>
        <v>0</v>
      </c>
      <c r="G7" s="176">
        <f>Položky!BC10</f>
        <v>0</v>
      </c>
      <c r="H7" s="176">
        <f>Položky!BD10</f>
        <v>0</v>
      </c>
      <c r="I7" s="177">
        <f>Položky!BE10</f>
        <v>0</v>
      </c>
    </row>
    <row r="8" spans="1:9" ht="12.75">
      <c r="A8" s="174" t="str">
        <f>Položky!B11</f>
        <v>27</v>
      </c>
      <c r="B8" s="101" t="str">
        <f>Položky!C11</f>
        <v>Základy</v>
      </c>
      <c r="C8" s="56"/>
      <c r="D8" s="102"/>
      <c r="E8" s="175">
        <f>Položky!BA13</f>
        <v>0</v>
      </c>
      <c r="F8" s="176">
        <f>Položky!BB13</f>
        <v>0</v>
      </c>
      <c r="G8" s="176">
        <f>Položky!BC13</f>
        <v>0</v>
      </c>
      <c r="H8" s="176">
        <f>Položky!BD13</f>
        <v>0</v>
      </c>
      <c r="I8" s="177">
        <f>Položky!BE13</f>
        <v>0</v>
      </c>
    </row>
    <row r="9" spans="1:9" ht="12.75">
      <c r="A9" s="174" t="str">
        <f>Položky!B14</f>
        <v>3</v>
      </c>
      <c r="B9" s="101" t="str">
        <f>Položky!C14</f>
        <v>Svislé a kompletní konstrukce</v>
      </c>
      <c r="C9" s="56"/>
      <c r="D9" s="102"/>
      <c r="E9" s="175">
        <f>Položky!BA17</f>
        <v>0</v>
      </c>
      <c r="F9" s="176">
        <f>Položky!BB17</f>
        <v>0</v>
      </c>
      <c r="G9" s="176">
        <f>Položky!BC17</f>
        <v>0</v>
      </c>
      <c r="H9" s="176">
        <f>Položky!BD17</f>
        <v>0</v>
      </c>
      <c r="I9" s="177">
        <f>Položky!BE17</f>
        <v>0</v>
      </c>
    </row>
    <row r="10" spans="1:9" ht="12.75">
      <c r="A10" s="174" t="str">
        <f>Položky!B18</f>
        <v>43</v>
      </c>
      <c r="B10" s="101" t="str">
        <f>Položky!C18</f>
        <v>Schodiště</v>
      </c>
      <c r="C10" s="56"/>
      <c r="D10" s="102"/>
      <c r="E10" s="175">
        <f>Položky!BA20</f>
        <v>0</v>
      </c>
      <c r="F10" s="176">
        <f>Položky!BB20</f>
        <v>0</v>
      </c>
      <c r="G10" s="176">
        <f>Položky!BC20</f>
        <v>0</v>
      </c>
      <c r="H10" s="176">
        <f>Položky!BD20</f>
        <v>0</v>
      </c>
      <c r="I10" s="177">
        <f>Položky!BE20</f>
        <v>0</v>
      </c>
    </row>
    <row r="11" spans="1:9" ht="12.75">
      <c r="A11" s="174" t="str">
        <f>Položky!B21</f>
        <v>61</v>
      </c>
      <c r="B11" s="101" t="str">
        <f>Položky!C21</f>
        <v>Upravy povrchů vnitřní</v>
      </c>
      <c r="C11" s="56"/>
      <c r="D11" s="102"/>
      <c r="E11" s="175">
        <f>Položky!BA29</f>
        <v>0</v>
      </c>
      <c r="F11" s="176">
        <f>Položky!BB29</f>
        <v>0</v>
      </c>
      <c r="G11" s="176">
        <f>Položky!BC29</f>
        <v>0</v>
      </c>
      <c r="H11" s="176">
        <f>Položky!BD29</f>
        <v>0</v>
      </c>
      <c r="I11" s="177">
        <f>Položky!BE29</f>
        <v>0</v>
      </c>
    </row>
    <row r="12" spans="1:9" ht="12.75">
      <c r="A12" s="174" t="str">
        <f>Položky!B30</f>
        <v>63</v>
      </c>
      <c r="B12" s="101" t="str">
        <f>Položky!C30</f>
        <v>Podlahy a podlahové konstrukce</v>
      </c>
      <c r="C12" s="56"/>
      <c r="D12" s="102"/>
      <c r="E12" s="175">
        <f>Položky!BA35</f>
        <v>0</v>
      </c>
      <c r="F12" s="176">
        <f>Položky!BB35</f>
        <v>0</v>
      </c>
      <c r="G12" s="176">
        <f>Položky!BC35</f>
        <v>0</v>
      </c>
      <c r="H12" s="176">
        <f>Položky!BD35</f>
        <v>0</v>
      </c>
      <c r="I12" s="177">
        <f>Položky!BE35</f>
        <v>0</v>
      </c>
    </row>
    <row r="13" spans="1:9" ht="12.75">
      <c r="A13" s="174" t="str">
        <f>Položky!B36</f>
        <v>64</v>
      </c>
      <c r="B13" s="101" t="str">
        <f>Položky!C36</f>
        <v>Výplně otvorů</v>
      </c>
      <c r="C13" s="56"/>
      <c r="D13" s="102"/>
      <c r="E13" s="175">
        <f>Položky!BA39</f>
        <v>0</v>
      </c>
      <c r="F13" s="176">
        <f>Položky!BB39</f>
        <v>0</v>
      </c>
      <c r="G13" s="176">
        <f>Položky!BC39</f>
        <v>0</v>
      </c>
      <c r="H13" s="176">
        <f>Položky!BD39</f>
        <v>0</v>
      </c>
      <c r="I13" s="177">
        <f>Položky!BE39</f>
        <v>0</v>
      </c>
    </row>
    <row r="14" spans="1:9" ht="12.75">
      <c r="A14" s="174" t="str">
        <f>Položky!B40</f>
        <v>94</v>
      </c>
      <c r="B14" s="101" t="str">
        <f>Položky!C40</f>
        <v>Lešení a stavební výtahy</v>
      </c>
      <c r="C14" s="56"/>
      <c r="D14" s="102"/>
      <c r="E14" s="175">
        <f>Položky!BA42</f>
        <v>0</v>
      </c>
      <c r="F14" s="176">
        <f>Položky!BB42</f>
        <v>0</v>
      </c>
      <c r="G14" s="176">
        <f>Položky!BC42</f>
        <v>0</v>
      </c>
      <c r="H14" s="176">
        <f>Položky!BD42</f>
        <v>0</v>
      </c>
      <c r="I14" s="177">
        <f>Položky!BE42</f>
        <v>0</v>
      </c>
    </row>
    <row r="15" spans="1:9" ht="12.75">
      <c r="A15" s="174" t="str">
        <f>Položky!B43</f>
        <v>96</v>
      </c>
      <c r="B15" s="101" t="str">
        <f>Položky!C43</f>
        <v>Bourání konstrukcí</v>
      </c>
      <c r="C15" s="56"/>
      <c r="D15" s="102"/>
      <c r="E15" s="175">
        <f>Položky!BA48</f>
        <v>0</v>
      </c>
      <c r="F15" s="176">
        <f>Položky!BB48</f>
        <v>0</v>
      </c>
      <c r="G15" s="176">
        <f>Položky!BC48</f>
        <v>0</v>
      </c>
      <c r="H15" s="176">
        <f>Položky!BD48</f>
        <v>0</v>
      </c>
      <c r="I15" s="177">
        <f>Položky!BE48</f>
        <v>0</v>
      </c>
    </row>
    <row r="16" spans="1:9" ht="12.75">
      <c r="A16" s="174" t="str">
        <f>Položky!B49</f>
        <v>97</v>
      </c>
      <c r="B16" s="101" t="str">
        <f>Položky!C49</f>
        <v>Prorážení otvorů</v>
      </c>
      <c r="C16" s="56"/>
      <c r="D16" s="102"/>
      <c r="E16" s="175">
        <f>Položky!BA55</f>
        <v>0</v>
      </c>
      <c r="F16" s="176">
        <f>Položky!BB55</f>
        <v>0</v>
      </c>
      <c r="G16" s="176">
        <f>Položky!BC55</f>
        <v>0</v>
      </c>
      <c r="H16" s="176">
        <f>Položky!BD55</f>
        <v>0</v>
      </c>
      <c r="I16" s="177">
        <f>Položky!BE55</f>
        <v>0</v>
      </c>
    </row>
    <row r="17" spans="1:9" ht="12.75">
      <c r="A17" s="174" t="str">
        <f>Položky!B56</f>
        <v>99</v>
      </c>
      <c r="B17" s="101" t="str">
        <f>Položky!C56</f>
        <v>Staveništní přesun hmot</v>
      </c>
      <c r="C17" s="56"/>
      <c r="D17" s="102"/>
      <c r="E17" s="175">
        <f>Položky!BA58</f>
        <v>0</v>
      </c>
      <c r="F17" s="176">
        <f>Položky!BB58</f>
        <v>0</v>
      </c>
      <c r="G17" s="176">
        <f>Položky!BC58</f>
        <v>0</v>
      </c>
      <c r="H17" s="176">
        <f>Položky!BD58</f>
        <v>0</v>
      </c>
      <c r="I17" s="177">
        <f>Položky!BE58</f>
        <v>0</v>
      </c>
    </row>
    <row r="18" spans="1:9" ht="12.75">
      <c r="A18" s="174" t="str">
        <f>Položky!B59</f>
        <v>F0862</v>
      </c>
      <c r="B18" s="101" t="str">
        <f>Položky!C59</f>
        <v>Požární zabezpečení = EPS</v>
      </c>
      <c r="C18" s="56"/>
      <c r="D18" s="102"/>
      <c r="E18" s="175">
        <f>Položky!BA61</f>
        <v>0</v>
      </c>
      <c r="F18" s="176">
        <f>Položky!BB61</f>
        <v>0</v>
      </c>
      <c r="G18" s="176">
        <f>Položky!BC61</f>
        <v>0</v>
      </c>
      <c r="H18" s="176">
        <f>Položky!BD61</f>
        <v>0</v>
      </c>
      <c r="I18" s="177">
        <f>Položky!BE61</f>
        <v>0</v>
      </c>
    </row>
    <row r="19" spans="1:9" ht="12.75">
      <c r="A19" s="174" t="str">
        <f>Položky!B62</f>
        <v>711</v>
      </c>
      <c r="B19" s="101" t="str">
        <f>Položky!C62</f>
        <v>Izolace proti vodě</v>
      </c>
      <c r="C19" s="56"/>
      <c r="D19" s="102"/>
      <c r="E19" s="175">
        <f>Položky!BA64</f>
        <v>0</v>
      </c>
      <c r="F19" s="176">
        <f>Položky!BB64</f>
        <v>0</v>
      </c>
      <c r="G19" s="176">
        <f>Položky!BC64</f>
        <v>0</v>
      </c>
      <c r="H19" s="176">
        <f>Položky!BD64</f>
        <v>0</v>
      </c>
      <c r="I19" s="177">
        <f>Položky!BE64</f>
        <v>0</v>
      </c>
    </row>
    <row r="20" spans="1:9" ht="12.75">
      <c r="A20" s="174" t="str">
        <f>Položky!B65</f>
        <v>713</v>
      </c>
      <c r="B20" s="101" t="str">
        <f>Položky!C65</f>
        <v>Izolace tepelné</v>
      </c>
      <c r="C20" s="56"/>
      <c r="D20" s="102"/>
      <c r="E20" s="175">
        <f>Položky!BA68</f>
        <v>0</v>
      </c>
      <c r="F20" s="176">
        <f>Položky!BB68</f>
        <v>0</v>
      </c>
      <c r="G20" s="176">
        <f>Položky!BC68</f>
        <v>0</v>
      </c>
      <c r="H20" s="176">
        <f>Položky!BD68</f>
        <v>0</v>
      </c>
      <c r="I20" s="177">
        <f>Položky!BE68</f>
        <v>0</v>
      </c>
    </row>
    <row r="21" spans="1:9" ht="12.75">
      <c r="A21" s="174" t="str">
        <f>Položky!B69</f>
        <v>763</v>
      </c>
      <c r="B21" s="101" t="str">
        <f>Položky!C69</f>
        <v>Dřevostavby</v>
      </c>
      <c r="C21" s="56"/>
      <c r="D21" s="102"/>
      <c r="E21" s="175">
        <f>Položky!BA71</f>
        <v>0</v>
      </c>
      <c r="F21" s="176">
        <f>Položky!BB71</f>
        <v>0</v>
      </c>
      <c r="G21" s="176">
        <f>Položky!BC71</f>
        <v>0</v>
      </c>
      <c r="H21" s="176">
        <f>Položky!BD71</f>
        <v>0</v>
      </c>
      <c r="I21" s="177">
        <f>Položky!BE71</f>
        <v>0</v>
      </c>
    </row>
    <row r="22" spans="1:9" ht="12.75">
      <c r="A22" s="174" t="str">
        <f>Položky!B72</f>
        <v>766</v>
      </c>
      <c r="B22" s="101" t="str">
        <f>Položky!C72</f>
        <v>Konstrukce truhlářské</v>
      </c>
      <c r="C22" s="56"/>
      <c r="D22" s="102"/>
      <c r="E22" s="175">
        <f>Položky!BA77</f>
        <v>0</v>
      </c>
      <c r="F22" s="176">
        <f>Položky!BB77</f>
        <v>0</v>
      </c>
      <c r="G22" s="176">
        <f>Položky!BC77</f>
        <v>0</v>
      </c>
      <c r="H22" s="176">
        <f>Položky!BD77</f>
        <v>0</v>
      </c>
      <c r="I22" s="177">
        <f>Položky!BE77</f>
        <v>0</v>
      </c>
    </row>
    <row r="23" spans="1:9" ht="12.75">
      <c r="A23" s="174" t="str">
        <f>Položky!B78</f>
        <v>767</v>
      </c>
      <c r="B23" s="101" t="str">
        <f>Položky!C78</f>
        <v>Konstrukce zámečnické</v>
      </c>
      <c r="C23" s="56"/>
      <c r="D23" s="102"/>
      <c r="E23" s="175">
        <f>Položky!BA84</f>
        <v>0</v>
      </c>
      <c r="F23" s="176">
        <f>Položky!BB84</f>
        <v>0</v>
      </c>
      <c r="G23" s="176">
        <f>Položky!BC84</f>
        <v>0</v>
      </c>
      <c r="H23" s="176">
        <f>Položky!BD84</f>
        <v>0</v>
      </c>
      <c r="I23" s="177">
        <f>Položky!BE84</f>
        <v>0</v>
      </c>
    </row>
    <row r="24" spans="1:9" ht="12.75">
      <c r="A24" s="174" t="str">
        <f>Položky!B85</f>
        <v>769</v>
      </c>
      <c r="B24" s="101" t="str">
        <f>Položky!C85</f>
        <v>Otvorové prvky z plastu</v>
      </c>
      <c r="C24" s="56"/>
      <c r="D24" s="102"/>
      <c r="E24" s="175">
        <f>Položky!BA90</f>
        <v>0</v>
      </c>
      <c r="F24" s="176">
        <f>Položky!BB90</f>
        <v>0</v>
      </c>
      <c r="G24" s="176">
        <f>Položky!BC90</f>
        <v>0</v>
      </c>
      <c r="H24" s="176">
        <f>Položky!BD90</f>
        <v>0</v>
      </c>
      <c r="I24" s="177">
        <f>Položky!BE90</f>
        <v>0</v>
      </c>
    </row>
    <row r="25" spans="1:9" ht="12.75">
      <c r="A25" s="174" t="str">
        <f>Položky!B91</f>
        <v>783</v>
      </c>
      <c r="B25" s="101" t="str">
        <f>Položky!C91</f>
        <v>Nátěry</v>
      </c>
      <c r="C25" s="56"/>
      <c r="D25" s="102"/>
      <c r="E25" s="175">
        <f>Položky!BA93</f>
        <v>0</v>
      </c>
      <c r="F25" s="176">
        <f>Položky!BB93</f>
        <v>0</v>
      </c>
      <c r="G25" s="176">
        <f>Položky!BC93</f>
        <v>0</v>
      </c>
      <c r="H25" s="176">
        <f>Položky!BD93</f>
        <v>0</v>
      </c>
      <c r="I25" s="177">
        <f>Položky!BE93</f>
        <v>0</v>
      </c>
    </row>
    <row r="26" spans="1:9" ht="12.75">
      <c r="A26" s="174" t="str">
        <f>Položky!B94</f>
        <v>784</v>
      </c>
      <c r="B26" s="101" t="str">
        <f>Položky!C94</f>
        <v>Malby</v>
      </c>
      <c r="C26" s="56"/>
      <c r="D26" s="102"/>
      <c r="E26" s="175">
        <f>Položky!BA99</f>
        <v>0</v>
      </c>
      <c r="F26" s="176">
        <f>Položky!BB99</f>
        <v>0</v>
      </c>
      <c r="G26" s="176">
        <f>Položky!BC99</f>
        <v>0</v>
      </c>
      <c r="H26" s="176">
        <f>Položky!BD99</f>
        <v>0</v>
      </c>
      <c r="I26" s="177">
        <f>Položky!BE99</f>
        <v>0</v>
      </c>
    </row>
    <row r="27" spans="1:9" ht="12.75">
      <c r="A27" s="174" t="str">
        <f>Položky!B100</f>
        <v>M21</v>
      </c>
      <c r="B27" s="101" t="str">
        <f>Položky!C100</f>
        <v>Elektromontáže</v>
      </c>
      <c r="C27" s="56"/>
      <c r="D27" s="102"/>
      <c r="E27" s="175">
        <f>Položky!BA102</f>
        <v>0</v>
      </c>
      <c r="F27" s="176">
        <f>Položky!BB102</f>
        <v>0</v>
      </c>
      <c r="G27" s="176">
        <f>Položky!BC102</f>
        <v>0</v>
      </c>
      <c r="H27" s="176">
        <f>Položky!BD102</f>
        <v>0</v>
      </c>
      <c r="I27" s="177">
        <f>Položky!BE102</f>
        <v>0</v>
      </c>
    </row>
    <row r="28" spans="1:9" ht="12.75">
      <c r="A28" s="174" t="str">
        <f>Položky!B103</f>
        <v>M24</v>
      </c>
      <c r="B28" s="101" t="str">
        <f>Položky!C103</f>
        <v>Montáže vzduchotechnických zařízení</v>
      </c>
      <c r="C28" s="56"/>
      <c r="D28" s="102"/>
      <c r="E28" s="175">
        <f>Položky!BA106</f>
        <v>0</v>
      </c>
      <c r="F28" s="176">
        <f>Položky!BB106</f>
        <v>0</v>
      </c>
      <c r="G28" s="176">
        <f>Položky!BC106</f>
        <v>0</v>
      </c>
      <c r="H28" s="176">
        <f>Položky!BD106</f>
        <v>0</v>
      </c>
      <c r="I28" s="177">
        <f>Položky!BE106</f>
        <v>0</v>
      </c>
    </row>
    <row r="29" spans="1:9" ht="13.5" thickBot="1">
      <c r="A29" s="174" t="str">
        <f>Položky!B107</f>
        <v>D96</v>
      </c>
      <c r="B29" s="101" t="str">
        <f>Položky!C107</f>
        <v>Přesuny suti a vybouraných hmot</v>
      </c>
      <c r="C29" s="56"/>
      <c r="D29" s="102"/>
      <c r="E29" s="175">
        <f>Položky!BA111</f>
        <v>0</v>
      </c>
      <c r="F29" s="176">
        <f>Položky!BB111</f>
        <v>0</v>
      </c>
      <c r="G29" s="176">
        <f>Položky!BC111</f>
        <v>0</v>
      </c>
      <c r="H29" s="176">
        <f>Položky!BD111</f>
        <v>0</v>
      </c>
      <c r="I29" s="177">
        <f>Položky!BE111</f>
        <v>0</v>
      </c>
    </row>
    <row r="30" spans="1:256" ht="13.5" thickBot="1">
      <c r="A30" s="103"/>
      <c r="B30" s="104" t="s">
        <v>57</v>
      </c>
      <c r="C30" s="104"/>
      <c r="D30" s="105"/>
      <c r="E30" s="106">
        <f>SUM(E7:E29)</f>
        <v>0</v>
      </c>
      <c r="F30" s="107">
        <f>SUM(F7:F29)</f>
        <v>0</v>
      </c>
      <c r="G30" s="107">
        <f>SUM(G7:G29)</f>
        <v>0</v>
      </c>
      <c r="H30" s="107">
        <f>SUM(H7:H29)</f>
        <v>0</v>
      </c>
      <c r="I30" s="108">
        <f>SUM(I7:I29)</f>
        <v>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pans="1:9" ht="12.75">
      <c r="A31" s="56"/>
      <c r="B31" s="56"/>
      <c r="C31" s="56"/>
      <c r="D31" s="56"/>
      <c r="E31" s="56"/>
      <c r="F31" s="56"/>
      <c r="G31" s="56"/>
      <c r="H31" s="56"/>
      <c r="I31" s="56"/>
    </row>
    <row r="32" spans="1:57" ht="18">
      <c r="A32" s="94" t="s">
        <v>58</v>
      </c>
      <c r="B32" s="94"/>
      <c r="C32" s="94"/>
      <c r="D32" s="94"/>
      <c r="E32" s="94"/>
      <c r="F32" s="94"/>
      <c r="G32" s="110"/>
      <c r="H32" s="94"/>
      <c r="I32" s="94"/>
      <c r="BA32" s="31"/>
      <c r="BB32" s="31"/>
      <c r="BC32" s="31"/>
      <c r="BD32" s="31"/>
      <c r="BE32" s="31"/>
    </row>
    <row r="33" spans="1:9" ht="13.5" thickBot="1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2.75">
      <c r="A34" s="61" t="s">
        <v>59</v>
      </c>
      <c r="B34" s="62"/>
      <c r="C34" s="62"/>
      <c r="D34" s="111"/>
      <c r="E34" s="112" t="s">
        <v>60</v>
      </c>
      <c r="F34" s="113" t="s">
        <v>61</v>
      </c>
      <c r="G34" s="114" t="s">
        <v>62</v>
      </c>
      <c r="H34" s="115"/>
      <c r="I34" s="116" t="s">
        <v>60</v>
      </c>
    </row>
    <row r="35" spans="1:53" ht="12.75">
      <c r="A35" s="54" t="s">
        <v>248</v>
      </c>
      <c r="B35" s="45"/>
      <c r="C35" s="45"/>
      <c r="D35" s="117"/>
      <c r="E35" s="118"/>
      <c r="F35" s="119"/>
      <c r="G35" s="120">
        <f aca="true" t="shared" si="0" ref="G35:G46">CHOOSE(BA35+1,HSV+PSV,HSV+PSV+Mont,HSV+PSV+Dodavka+Mont,HSV,PSV,Mont,Dodavka,Mont+Dodavka,0)</f>
        <v>0</v>
      </c>
      <c r="H35" s="121"/>
      <c r="I35" s="122">
        <f aca="true" t="shared" si="1" ref="I35:I46">E35+F35*G35/100</f>
        <v>0</v>
      </c>
      <c r="BA35">
        <v>0</v>
      </c>
    </row>
    <row r="36" spans="1:53" ht="12.75">
      <c r="A36" s="54" t="s">
        <v>249</v>
      </c>
      <c r="B36" s="45"/>
      <c r="C36" s="45"/>
      <c r="D36" s="117"/>
      <c r="E36" s="118"/>
      <c r="F36" s="119"/>
      <c r="G36" s="120">
        <f t="shared" si="0"/>
        <v>0</v>
      </c>
      <c r="H36" s="121"/>
      <c r="I36" s="122">
        <f t="shared" si="1"/>
        <v>0</v>
      </c>
      <c r="BA36">
        <v>0</v>
      </c>
    </row>
    <row r="37" spans="1:53" ht="12.75">
      <c r="A37" s="54" t="s">
        <v>250</v>
      </c>
      <c r="B37" s="45"/>
      <c r="C37" s="45"/>
      <c r="D37" s="117"/>
      <c r="E37" s="118"/>
      <c r="F37" s="119"/>
      <c r="G37" s="120">
        <f t="shared" si="0"/>
        <v>0</v>
      </c>
      <c r="H37" s="121"/>
      <c r="I37" s="122">
        <f t="shared" si="1"/>
        <v>0</v>
      </c>
      <c r="BA37">
        <v>0</v>
      </c>
    </row>
    <row r="38" spans="1:53" ht="12.75">
      <c r="A38" s="54" t="s">
        <v>251</v>
      </c>
      <c r="B38" s="45"/>
      <c r="C38" s="45"/>
      <c r="D38" s="117"/>
      <c r="E38" s="118"/>
      <c r="F38" s="119"/>
      <c r="G38" s="120">
        <f t="shared" si="0"/>
        <v>0</v>
      </c>
      <c r="H38" s="121"/>
      <c r="I38" s="122">
        <f t="shared" si="1"/>
        <v>0</v>
      </c>
      <c r="BA38">
        <v>0</v>
      </c>
    </row>
    <row r="39" spans="1:53" ht="12.75">
      <c r="A39" s="54" t="s">
        <v>252</v>
      </c>
      <c r="B39" s="45"/>
      <c r="C39" s="45"/>
      <c r="D39" s="117"/>
      <c r="E39" s="118"/>
      <c r="F39" s="119"/>
      <c r="G39" s="120">
        <f t="shared" si="0"/>
        <v>0</v>
      </c>
      <c r="H39" s="121"/>
      <c r="I39" s="122">
        <f t="shared" si="1"/>
        <v>0</v>
      </c>
      <c r="BA39">
        <v>1</v>
      </c>
    </row>
    <row r="40" spans="1:53" ht="12.75">
      <c r="A40" s="54" t="s">
        <v>253</v>
      </c>
      <c r="B40" s="45"/>
      <c r="C40" s="45"/>
      <c r="D40" s="117"/>
      <c r="E40" s="118"/>
      <c r="F40" s="119"/>
      <c r="G40" s="120">
        <f t="shared" si="0"/>
        <v>0</v>
      </c>
      <c r="H40" s="121"/>
      <c r="I40" s="122">
        <f t="shared" si="1"/>
        <v>0</v>
      </c>
      <c r="BA40">
        <v>1</v>
      </c>
    </row>
    <row r="41" spans="1:53" ht="12.75">
      <c r="A41" s="54" t="s">
        <v>254</v>
      </c>
      <c r="B41" s="45"/>
      <c r="C41" s="45"/>
      <c r="D41" s="117"/>
      <c r="E41" s="118"/>
      <c r="F41" s="119"/>
      <c r="G41" s="120">
        <f t="shared" si="0"/>
        <v>0</v>
      </c>
      <c r="H41" s="121"/>
      <c r="I41" s="122">
        <f t="shared" si="1"/>
        <v>0</v>
      </c>
      <c r="BA41">
        <v>2</v>
      </c>
    </row>
    <row r="42" spans="1:9" ht="12.75">
      <c r="A42" s="54" t="s">
        <v>257</v>
      </c>
      <c r="B42" s="45"/>
      <c r="C42" s="45"/>
      <c r="D42" s="117"/>
      <c r="E42" s="118"/>
      <c r="F42" s="119"/>
      <c r="G42" s="120">
        <f aca="true" t="shared" si="2" ref="G42">CHOOSE(BA42+1,HSV+PSV,HSV+PSV+Mont,HSV+PSV+Dodavka+Mont,HSV,PSV,Mont,Dodavka,Mont+Dodavka,0)</f>
        <v>0</v>
      </c>
      <c r="H42" s="121"/>
      <c r="I42" s="122">
        <f aca="true" t="shared" si="3" ref="I42">E42+F42*G42/100</f>
        <v>0</v>
      </c>
    </row>
    <row r="43" spans="1:9" ht="12.75">
      <c r="A43" s="54" t="s">
        <v>258</v>
      </c>
      <c r="B43" s="45"/>
      <c r="C43" s="45"/>
      <c r="D43" s="117"/>
      <c r="E43" s="118"/>
      <c r="F43" s="119"/>
      <c r="G43" s="120">
        <f aca="true" t="shared" si="4" ref="G43">CHOOSE(BA43+1,HSV+PSV,HSV+PSV+Mont,HSV+PSV+Dodavka+Mont,HSV,PSV,Mont,Dodavka,Mont+Dodavka,0)</f>
        <v>0</v>
      </c>
      <c r="H43" s="121"/>
      <c r="I43" s="122">
        <f aca="true" t="shared" si="5" ref="I43">E43+F43*G43/100</f>
        <v>0</v>
      </c>
    </row>
    <row r="44" spans="1:9" ht="12.75">
      <c r="A44" s="54" t="s">
        <v>259</v>
      </c>
      <c r="B44" s="45"/>
      <c r="C44" s="45"/>
      <c r="D44" s="117"/>
      <c r="E44" s="118"/>
      <c r="F44" s="119"/>
      <c r="G44" s="120">
        <f aca="true" t="shared" si="6" ref="G44">CHOOSE(BA44+1,HSV+PSV,HSV+PSV+Mont,HSV+PSV+Dodavka+Mont,HSV,PSV,Mont,Dodavka,Mont+Dodavka,0)</f>
        <v>0</v>
      </c>
      <c r="H44" s="121"/>
      <c r="I44" s="122">
        <f aca="true" t="shared" si="7" ref="I44">E44+F44*G44/100</f>
        <v>0</v>
      </c>
    </row>
    <row r="45" spans="1:9" ht="12.75">
      <c r="A45" s="54" t="s">
        <v>260</v>
      </c>
      <c r="B45" s="45"/>
      <c r="C45" s="45"/>
      <c r="D45" s="117"/>
      <c r="E45" s="118"/>
      <c r="F45" s="119"/>
      <c r="G45" s="120">
        <f aca="true" t="shared" si="8" ref="G45">CHOOSE(BA45+1,HSV+PSV,HSV+PSV+Mont,HSV+PSV+Dodavka+Mont,HSV,PSV,Mont,Dodavka,Mont+Dodavka,0)</f>
        <v>0</v>
      </c>
      <c r="H45" s="121"/>
      <c r="I45" s="122">
        <f aca="true" t="shared" si="9" ref="I45">E45+F45*G45/100</f>
        <v>0</v>
      </c>
    </row>
    <row r="46" spans="1:53" ht="12.75">
      <c r="A46" s="54" t="s">
        <v>255</v>
      </c>
      <c r="B46" s="45"/>
      <c r="C46" s="45"/>
      <c r="D46" s="117"/>
      <c r="E46" s="118"/>
      <c r="F46" s="119"/>
      <c r="G46" s="120">
        <f t="shared" si="0"/>
        <v>0</v>
      </c>
      <c r="H46" s="121"/>
      <c r="I46" s="122">
        <f t="shared" si="1"/>
        <v>0</v>
      </c>
      <c r="BA46">
        <v>2</v>
      </c>
    </row>
    <row r="47" spans="1:9" ht="13.5" thickBot="1">
      <c r="A47" s="123"/>
      <c r="B47" s="124" t="s">
        <v>63</v>
      </c>
      <c r="C47" s="125"/>
      <c r="D47" s="126"/>
      <c r="E47" s="127"/>
      <c r="F47" s="128"/>
      <c r="G47" s="128"/>
      <c r="H47" s="196">
        <f>SUM(I35:I46)</f>
        <v>0</v>
      </c>
      <c r="I47" s="197"/>
    </row>
    <row r="49" spans="2:9" ht="12.75">
      <c r="B49" s="109"/>
      <c r="F49" s="129"/>
      <c r="G49" s="130"/>
      <c r="H49" s="130"/>
      <c r="I49" s="131"/>
    </row>
    <row r="50" spans="6:9" ht="12.75">
      <c r="F50" s="129"/>
      <c r="G50" s="130"/>
      <c r="H50" s="130"/>
      <c r="I50" s="131"/>
    </row>
    <row r="51" spans="6:9" ht="12.75">
      <c r="F51" s="129"/>
      <c r="G51" s="130"/>
      <c r="H51" s="130"/>
      <c r="I51" s="131"/>
    </row>
    <row r="52" spans="6:9" ht="12.75">
      <c r="F52" s="129"/>
      <c r="G52" s="130"/>
      <c r="H52" s="130"/>
      <c r="I52" s="131"/>
    </row>
    <row r="53" spans="6:9" ht="12.75">
      <c r="F53" s="129"/>
      <c r="G53" s="130"/>
      <c r="H53" s="130"/>
      <c r="I53" s="131"/>
    </row>
    <row r="54" spans="6:9" ht="12.75">
      <c r="F54" s="129"/>
      <c r="G54" s="130"/>
      <c r="H54" s="130"/>
      <c r="I54" s="131"/>
    </row>
    <row r="55" spans="6:9" ht="12.75">
      <c r="F55" s="129"/>
      <c r="G55" s="130"/>
      <c r="H55" s="130"/>
      <c r="I55" s="131"/>
    </row>
    <row r="56" spans="6:9" ht="12.75">
      <c r="F56" s="129"/>
      <c r="G56" s="130"/>
      <c r="H56" s="130"/>
      <c r="I56" s="131"/>
    </row>
    <row r="57" spans="6:9" ht="12.75">
      <c r="F57" s="129"/>
      <c r="G57" s="130"/>
      <c r="H57" s="130"/>
      <c r="I57" s="131"/>
    </row>
    <row r="58" spans="6:9" ht="12.75">
      <c r="F58" s="129"/>
      <c r="G58" s="130"/>
      <c r="H58" s="130"/>
      <c r="I58" s="131"/>
    </row>
    <row r="59" spans="6:9" ht="12.75">
      <c r="F59" s="129"/>
      <c r="G59" s="130"/>
      <c r="H59" s="130"/>
      <c r="I59" s="131"/>
    </row>
    <row r="60" spans="6:9" ht="12.75">
      <c r="F60" s="129"/>
      <c r="G60" s="130"/>
      <c r="H60" s="130"/>
      <c r="I60" s="131"/>
    </row>
    <row r="61" spans="6:9" ht="12.75">
      <c r="F61" s="129"/>
      <c r="G61" s="130"/>
      <c r="H61" s="130"/>
      <c r="I61" s="131"/>
    </row>
    <row r="62" spans="6:9" ht="12.75">
      <c r="F62" s="129"/>
      <c r="G62" s="130"/>
      <c r="H62" s="130"/>
      <c r="I62" s="131"/>
    </row>
    <row r="63" spans="6:9" ht="12.75">
      <c r="F63" s="129"/>
      <c r="G63" s="130"/>
      <c r="H63" s="130"/>
      <c r="I63" s="131"/>
    </row>
    <row r="64" spans="6:9" ht="12.75">
      <c r="F64" s="129"/>
      <c r="G64" s="130"/>
      <c r="H64" s="130"/>
      <c r="I64" s="131"/>
    </row>
    <row r="65" spans="6:9" ht="12.75">
      <c r="F65" s="129"/>
      <c r="G65" s="130"/>
      <c r="H65" s="130"/>
      <c r="I65" s="131"/>
    </row>
    <row r="66" spans="6:9" ht="12.75">
      <c r="F66" s="129"/>
      <c r="G66" s="130"/>
      <c r="H66" s="130"/>
      <c r="I66" s="131"/>
    </row>
    <row r="67" spans="6:9" ht="12.75">
      <c r="F67" s="129"/>
      <c r="G67" s="130"/>
      <c r="H67" s="130"/>
      <c r="I67" s="131"/>
    </row>
    <row r="68" spans="6:9" ht="12.75">
      <c r="F68" s="129"/>
      <c r="G68" s="130"/>
      <c r="H68" s="130"/>
      <c r="I68" s="131"/>
    </row>
    <row r="69" spans="6:9" ht="12.75">
      <c r="F69" s="129"/>
      <c r="G69" s="130"/>
      <c r="H69" s="130"/>
      <c r="I69" s="131"/>
    </row>
    <row r="70" spans="6:9" ht="12.75">
      <c r="F70" s="129"/>
      <c r="G70" s="130"/>
      <c r="H70" s="130"/>
      <c r="I70" s="131"/>
    </row>
    <row r="71" spans="6:9" ht="12.75">
      <c r="F71" s="129"/>
      <c r="G71" s="130"/>
      <c r="H71" s="130"/>
      <c r="I71" s="131"/>
    </row>
    <row r="72" spans="6:9" ht="12.75">
      <c r="F72" s="129"/>
      <c r="G72" s="130"/>
      <c r="H72" s="130"/>
      <c r="I72" s="131"/>
    </row>
    <row r="73" spans="6:9" ht="12.75">
      <c r="F73" s="129"/>
      <c r="G73" s="130"/>
      <c r="H73" s="130"/>
      <c r="I73" s="131"/>
    </row>
    <row r="74" spans="6:9" ht="12.75">
      <c r="F74" s="129"/>
      <c r="G74" s="130"/>
      <c r="H74" s="130"/>
      <c r="I74" s="131"/>
    </row>
    <row r="75" spans="6:9" ht="12.75">
      <c r="F75" s="129"/>
      <c r="G75" s="130"/>
      <c r="H75" s="130"/>
      <c r="I75" s="131"/>
    </row>
    <row r="76" spans="6:9" ht="12.75">
      <c r="F76" s="129"/>
      <c r="G76" s="130"/>
      <c r="H76" s="130"/>
      <c r="I76" s="131"/>
    </row>
    <row r="77" spans="6:9" ht="12.75">
      <c r="F77" s="129"/>
      <c r="G77" s="130"/>
      <c r="H77" s="130"/>
      <c r="I77" s="131"/>
    </row>
    <row r="78" spans="6:9" ht="12.75">
      <c r="F78" s="129"/>
      <c r="G78" s="130"/>
      <c r="H78" s="130"/>
      <c r="I78" s="131"/>
    </row>
    <row r="79" spans="6:9" ht="12.75">
      <c r="F79" s="129"/>
      <c r="G79" s="130"/>
      <c r="H79" s="130"/>
      <c r="I79" s="131"/>
    </row>
    <row r="80" spans="6:9" ht="12.75">
      <c r="F80" s="129"/>
      <c r="G80" s="130"/>
      <c r="H80" s="130"/>
      <c r="I80" s="131"/>
    </row>
    <row r="81" spans="6:9" ht="12.75">
      <c r="F81" s="129"/>
      <c r="G81" s="130"/>
      <c r="H81" s="130"/>
      <c r="I81" s="131"/>
    </row>
    <row r="82" spans="6:9" ht="12.75">
      <c r="F82" s="129"/>
      <c r="G82" s="130"/>
      <c r="H82" s="130"/>
      <c r="I82" s="131"/>
    </row>
    <row r="83" spans="6:9" ht="12.75">
      <c r="F83" s="129"/>
      <c r="G83" s="130"/>
      <c r="H83" s="130"/>
      <c r="I83" s="131"/>
    </row>
    <row r="84" spans="6:9" ht="12.75">
      <c r="F84" s="129"/>
      <c r="G84" s="130"/>
      <c r="H84" s="130"/>
      <c r="I84" s="131"/>
    </row>
    <row r="85" spans="6:9" ht="12.75">
      <c r="F85" s="129"/>
      <c r="G85" s="130"/>
      <c r="H85" s="130"/>
      <c r="I85" s="131"/>
    </row>
    <row r="86" spans="6:9" ht="12.75">
      <c r="F86" s="129"/>
      <c r="G86" s="130"/>
      <c r="H86" s="130"/>
      <c r="I86" s="131"/>
    </row>
    <row r="87" spans="6:9" ht="12.75">
      <c r="F87" s="129"/>
      <c r="G87" s="130"/>
      <c r="H87" s="130"/>
      <c r="I87" s="131"/>
    </row>
    <row r="88" spans="6:9" ht="12.75">
      <c r="F88" s="129"/>
      <c r="G88" s="130"/>
      <c r="H88" s="130"/>
      <c r="I88" s="131"/>
    </row>
    <row r="89" spans="6:9" ht="12.75">
      <c r="F89" s="129"/>
      <c r="G89" s="130"/>
      <c r="H89" s="130"/>
      <c r="I89" s="131"/>
    </row>
    <row r="90" spans="6:9" ht="12.75">
      <c r="F90" s="129"/>
      <c r="G90" s="130"/>
      <c r="H90" s="130"/>
      <c r="I90" s="131"/>
    </row>
    <row r="91" spans="6:9" ht="12.75">
      <c r="F91" s="129"/>
      <c r="G91" s="130"/>
      <c r="H91" s="130"/>
      <c r="I91" s="131"/>
    </row>
    <row r="92" spans="6:9" ht="12.75">
      <c r="F92" s="129"/>
      <c r="G92" s="130"/>
      <c r="H92" s="130"/>
      <c r="I92" s="131"/>
    </row>
    <row r="93" spans="6:9" ht="12.75">
      <c r="F93" s="129"/>
      <c r="G93" s="130"/>
      <c r="H93" s="130"/>
      <c r="I93" s="131"/>
    </row>
    <row r="94" spans="6:9" ht="12.75">
      <c r="F94" s="129"/>
      <c r="G94" s="130"/>
      <c r="H94" s="130"/>
      <c r="I94" s="131"/>
    </row>
    <row r="95" spans="6:9" ht="12.75">
      <c r="F95" s="129"/>
      <c r="G95" s="130"/>
      <c r="H95" s="130"/>
      <c r="I95" s="131"/>
    </row>
    <row r="96" spans="6:9" ht="12.75">
      <c r="F96" s="129"/>
      <c r="G96" s="130"/>
      <c r="H96" s="130"/>
      <c r="I96" s="131"/>
    </row>
    <row r="97" spans="6:9" ht="12.75">
      <c r="F97" s="129"/>
      <c r="G97" s="130"/>
      <c r="H97" s="130"/>
      <c r="I97" s="131"/>
    </row>
    <row r="98" spans="6:9" ht="12.75">
      <c r="F98" s="129"/>
      <c r="G98" s="130"/>
      <c r="H98" s="130"/>
      <c r="I98" s="131"/>
    </row>
  </sheetData>
  <mergeCells count="4">
    <mergeCell ref="A1:B1"/>
    <mergeCell ref="A2:B2"/>
    <mergeCell ref="G2:I2"/>
    <mergeCell ref="H47:I4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2"/>
  <sheetViews>
    <sheetView showGridLines="0" showZeros="0" workbookViewId="0" topLeftCell="A91">
      <selection activeCell="C115" sqref="C115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70" customWidth="1"/>
    <col min="6" max="6" width="9.875" style="132" customWidth="1"/>
    <col min="7" max="7" width="13.875" style="132" customWidth="1"/>
    <col min="8" max="11" width="9.125" style="132" customWidth="1"/>
    <col min="12" max="12" width="75.375" style="132" customWidth="1"/>
    <col min="13" max="13" width="45.25390625" style="132" customWidth="1"/>
    <col min="14" max="256" width="9.125" style="132" customWidth="1"/>
    <col min="257" max="257" width="4.375" style="132" customWidth="1"/>
    <col min="258" max="258" width="11.625" style="132" customWidth="1"/>
    <col min="259" max="259" width="40.375" style="132" customWidth="1"/>
    <col min="260" max="260" width="5.625" style="132" customWidth="1"/>
    <col min="261" max="261" width="8.625" style="132" customWidth="1"/>
    <col min="262" max="262" width="9.875" style="132" customWidth="1"/>
    <col min="263" max="263" width="13.875" style="132" customWidth="1"/>
    <col min="264" max="267" width="9.125" style="132" customWidth="1"/>
    <col min="268" max="268" width="75.375" style="132" customWidth="1"/>
    <col min="269" max="269" width="45.25390625" style="132" customWidth="1"/>
    <col min="270" max="512" width="9.125" style="132" customWidth="1"/>
    <col min="513" max="513" width="4.375" style="132" customWidth="1"/>
    <col min="514" max="514" width="11.625" style="132" customWidth="1"/>
    <col min="515" max="515" width="40.375" style="132" customWidth="1"/>
    <col min="516" max="516" width="5.625" style="132" customWidth="1"/>
    <col min="517" max="517" width="8.625" style="132" customWidth="1"/>
    <col min="518" max="518" width="9.875" style="132" customWidth="1"/>
    <col min="519" max="519" width="13.875" style="132" customWidth="1"/>
    <col min="520" max="523" width="9.125" style="132" customWidth="1"/>
    <col min="524" max="524" width="75.375" style="132" customWidth="1"/>
    <col min="525" max="525" width="45.25390625" style="132" customWidth="1"/>
    <col min="526" max="768" width="9.125" style="132" customWidth="1"/>
    <col min="769" max="769" width="4.375" style="132" customWidth="1"/>
    <col min="770" max="770" width="11.625" style="132" customWidth="1"/>
    <col min="771" max="771" width="40.375" style="132" customWidth="1"/>
    <col min="772" max="772" width="5.625" style="132" customWidth="1"/>
    <col min="773" max="773" width="8.625" style="132" customWidth="1"/>
    <col min="774" max="774" width="9.875" style="132" customWidth="1"/>
    <col min="775" max="775" width="13.875" style="132" customWidth="1"/>
    <col min="776" max="779" width="9.125" style="132" customWidth="1"/>
    <col min="780" max="780" width="75.375" style="132" customWidth="1"/>
    <col min="781" max="781" width="45.25390625" style="132" customWidth="1"/>
    <col min="782" max="1024" width="9.125" style="132" customWidth="1"/>
    <col min="1025" max="1025" width="4.375" style="132" customWidth="1"/>
    <col min="1026" max="1026" width="11.625" style="132" customWidth="1"/>
    <col min="1027" max="1027" width="40.375" style="132" customWidth="1"/>
    <col min="1028" max="1028" width="5.625" style="132" customWidth="1"/>
    <col min="1029" max="1029" width="8.625" style="132" customWidth="1"/>
    <col min="1030" max="1030" width="9.875" style="132" customWidth="1"/>
    <col min="1031" max="1031" width="13.875" style="132" customWidth="1"/>
    <col min="1032" max="1035" width="9.125" style="132" customWidth="1"/>
    <col min="1036" max="1036" width="75.375" style="132" customWidth="1"/>
    <col min="1037" max="1037" width="45.25390625" style="132" customWidth="1"/>
    <col min="1038" max="1280" width="9.125" style="132" customWidth="1"/>
    <col min="1281" max="1281" width="4.375" style="132" customWidth="1"/>
    <col min="1282" max="1282" width="11.625" style="132" customWidth="1"/>
    <col min="1283" max="1283" width="40.375" style="132" customWidth="1"/>
    <col min="1284" max="1284" width="5.625" style="132" customWidth="1"/>
    <col min="1285" max="1285" width="8.625" style="132" customWidth="1"/>
    <col min="1286" max="1286" width="9.875" style="132" customWidth="1"/>
    <col min="1287" max="1287" width="13.875" style="132" customWidth="1"/>
    <col min="1288" max="1291" width="9.125" style="132" customWidth="1"/>
    <col min="1292" max="1292" width="75.375" style="132" customWidth="1"/>
    <col min="1293" max="1293" width="45.25390625" style="132" customWidth="1"/>
    <col min="1294" max="1536" width="9.125" style="132" customWidth="1"/>
    <col min="1537" max="1537" width="4.375" style="132" customWidth="1"/>
    <col min="1538" max="1538" width="11.625" style="132" customWidth="1"/>
    <col min="1539" max="1539" width="40.375" style="132" customWidth="1"/>
    <col min="1540" max="1540" width="5.625" style="132" customWidth="1"/>
    <col min="1541" max="1541" width="8.625" style="132" customWidth="1"/>
    <col min="1542" max="1542" width="9.875" style="132" customWidth="1"/>
    <col min="1543" max="1543" width="13.875" style="132" customWidth="1"/>
    <col min="1544" max="1547" width="9.125" style="132" customWidth="1"/>
    <col min="1548" max="1548" width="75.375" style="132" customWidth="1"/>
    <col min="1549" max="1549" width="45.25390625" style="132" customWidth="1"/>
    <col min="1550" max="1792" width="9.125" style="132" customWidth="1"/>
    <col min="1793" max="1793" width="4.375" style="132" customWidth="1"/>
    <col min="1794" max="1794" width="11.625" style="132" customWidth="1"/>
    <col min="1795" max="1795" width="40.375" style="132" customWidth="1"/>
    <col min="1796" max="1796" width="5.625" style="132" customWidth="1"/>
    <col min="1797" max="1797" width="8.625" style="132" customWidth="1"/>
    <col min="1798" max="1798" width="9.875" style="132" customWidth="1"/>
    <col min="1799" max="1799" width="13.875" style="132" customWidth="1"/>
    <col min="1800" max="1803" width="9.125" style="132" customWidth="1"/>
    <col min="1804" max="1804" width="75.375" style="132" customWidth="1"/>
    <col min="1805" max="1805" width="45.25390625" style="132" customWidth="1"/>
    <col min="1806" max="2048" width="9.125" style="132" customWidth="1"/>
    <col min="2049" max="2049" width="4.375" style="132" customWidth="1"/>
    <col min="2050" max="2050" width="11.625" style="132" customWidth="1"/>
    <col min="2051" max="2051" width="40.375" style="132" customWidth="1"/>
    <col min="2052" max="2052" width="5.625" style="132" customWidth="1"/>
    <col min="2053" max="2053" width="8.625" style="132" customWidth="1"/>
    <col min="2054" max="2054" width="9.875" style="132" customWidth="1"/>
    <col min="2055" max="2055" width="13.875" style="132" customWidth="1"/>
    <col min="2056" max="2059" width="9.125" style="132" customWidth="1"/>
    <col min="2060" max="2060" width="75.375" style="132" customWidth="1"/>
    <col min="2061" max="2061" width="45.25390625" style="132" customWidth="1"/>
    <col min="2062" max="2304" width="9.125" style="132" customWidth="1"/>
    <col min="2305" max="2305" width="4.375" style="132" customWidth="1"/>
    <col min="2306" max="2306" width="11.625" style="132" customWidth="1"/>
    <col min="2307" max="2307" width="40.375" style="132" customWidth="1"/>
    <col min="2308" max="2308" width="5.625" style="132" customWidth="1"/>
    <col min="2309" max="2309" width="8.625" style="132" customWidth="1"/>
    <col min="2310" max="2310" width="9.875" style="132" customWidth="1"/>
    <col min="2311" max="2311" width="13.875" style="132" customWidth="1"/>
    <col min="2312" max="2315" width="9.125" style="132" customWidth="1"/>
    <col min="2316" max="2316" width="75.375" style="132" customWidth="1"/>
    <col min="2317" max="2317" width="45.25390625" style="132" customWidth="1"/>
    <col min="2318" max="2560" width="9.125" style="132" customWidth="1"/>
    <col min="2561" max="2561" width="4.375" style="132" customWidth="1"/>
    <col min="2562" max="2562" width="11.625" style="132" customWidth="1"/>
    <col min="2563" max="2563" width="40.375" style="132" customWidth="1"/>
    <col min="2564" max="2564" width="5.625" style="132" customWidth="1"/>
    <col min="2565" max="2565" width="8.625" style="132" customWidth="1"/>
    <col min="2566" max="2566" width="9.875" style="132" customWidth="1"/>
    <col min="2567" max="2567" width="13.875" style="132" customWidth="1"/>
    <col min="2568" max="2571" width="9.125" style="132" customWidth="1"/>
    <col min="2572" max="2572" width="75.375" style="132" customWidth="1"/>
    <col min="2573" max="2573" width="45.25390625" style="132" customWidth="1"/>
    <col min="2574" max="2816" width="9.125" style="132" customWidth="1"/>
    <col min="2817" max="2817" width="4.375" style="132" customWidth="1"/>
    <col min="2818" max="2818" width="11.625" style="132" customWidth="1"/>
    <col min="2819" max="2819" width="40.375" style="132" customWidth="1"/>
    <col min="2820" max="2820" width="5.625" style="132" customWidth="1"/>
    <col min="2821" max="2821" width="8.625" style="132" customWidth="1"/>
    <col min="2822" max="2822" width="9.875" style="132" customWidth="1"/>
    <col min="2823" max="2823" width="13.875" style="132" customWidth="1"/>
    <col min="2824" max="2827" width="9.125" style="132" customWidth="1"/>
    <col min="2828" max="2828" width="75.375" style="132" customWidth="1"/>
    <col min="2829" max="2829" width="45.25390625" style="132" customWidth="1"/>
    <col min="2830" max="3072" width="9.125" style="132" customWidth="1"/>
    <col min="3073" max="3073" width="4.375" style="132" customWidth="1"/>
    <col min="3074" max="3074" width="11.625" style="132" customWidth="1"/>
    <col min="3075" max="3075" width="40.375" style="132" customWidth="1"/>
    <col min="3076" max="3076" width="5.625" style="132" customWidth="1"/>
    <col min="3077" max="3077" width="8.625" style="132" customWidth="1"/>
    <col min="3078" max="3078" width="9.875" style="132" customWidth="1"/>
    <col min="3079" max="3079" width="13.875" style="132" customWidth="1"/>
    <col min="3080" max="3083" width="9.125" style="132" customWidth="1"/>
    <col min="3084" max="3084" width="75.375" style="132" customWidth="1"/>
    <col min="3085" max="3085" width="45.25390625" style="132" customWidth="1"/>
    <col min="3086" max="3328" width="9.125" style="132" customWidth="1"/>
    <col min="3329" max="3329" width="4.375" style="132" customWidth="1"/>
    <col min="3330" max="3330" width="11.625" style="132" customWidth="1"/>
    <col min="3331" max="3331" width="40.375" style="132" customWidth="1"/>
    <col min="3332" max="3332" width="5.625" style="132" customWidth="1"/>
    <col min="3333" max="3333" width="8.625" style="132" customWidth="1"/>
    <col min="3334" max="3334" width="9.875" style="132" customWidth="1"/>
    <col min="3335" max="3335" width="13.875" style="132" customWidth="1"/>
    <col min="3336" max="3339" width="9.125" style="132" customWidth="1"/>
    <col min="3340" max="3340" width="75.375" style="132" customWidth="1"/>
    <col min="3341" max="3341" width="45.25390625" style="132" customWidth="1"/>
    <col min="3342" max="3584" width="9.125" style="132" customWidth="1"/>
    <col min="3585" max="3585" width="4.375" style="132" customWidth="1"/>
    <col min="3586" max="3586" width="11.625" style="132" customWidth="1"/>
    <col min="3587" max="3587" width="40.375" style="132" customWidth="1"/>
    <col min="3588" max="3588" width="5.625" style="132" customWidth="1"/>
    <col min="3589" max="3589" width="8.625" style="132" customWidth="1"/>
    <col min="3590" max="3590" width="9.875" style="132" customWidth="1"/>
    <col min="3591" max="3591" width="13.875" style="132" customWidth="1"/>
    <col min="3592" max="3595" width="9.125" style="132" customWidth="1"/>
    <col min="3596" max="3596" width="75.375" style="132" customWidth="1"/>
    <col min="3597" max="3597" width="45.25390625" style="132" customWidth="1"/>
    <col min="3598" max="3840" width="9.125" style="132" customWidth="1"/>
    <col min="3841" max="3841" width="4.375" style="132" customWidth="1"/>
    <col min="3842" max="3842" width="11.625" style="132" customWidth="1"/>
    <col min="3843" max="3843" width="40.375" style="132" customWidth="1"/>
    <col min="3844" max="3844" width="5.625" style="132" customWidth="1"/>
    <col min="3845" max="3845" width="8.625" style="132" customWidth="1"/>
    <col min="3846" max="3846" width="9.875" style="132" customWidth="1"/>
    <col min="3847" max="3847" width="13.875" style="132" customWidth="1"/>
    <col min="3848" max="3851" width="9.125" style="132" customWidth="1"/>
    <col min="3852" max="3852" width="75.375" style="132" customWidth="1"/>
    <col min="3853" max="3853" width="45.25390625" style="132" customWidth="1"/>
    <col min="3854" max="4096" width="9.125" style="132" customWidth="1"/>
    <col min="4097" max="4097" width="4.375" style="132" customWidth="1"/>
    <col min="4098" max="4098" width="11.625" style="132" customWidth="1"/>
    <col min="4099" max="4099" width="40.375" style="132" customWidth="1"/>
    <col min="4100" max="4100" width="5.625" style="132" customWidth="1"/>
    <col min="4101" max="4101" width="8.625" style="132" customWidth="1"/>
    <col min="4102" max="4102" width="9.875" style="132" customWidth="1"/>
    <col min="4103" max="4103" width="13.875" style="132" customWidth="1"/>
    <col min="4104" max="4107" width="9.125" style="132" customWidth="1"/>
    <col min="4108" max="4108" width="75.375" style="132" customWidth="1"/>
    <col min="4109" max="4109" width="45.25390625" style="132" customWidth="1"/>
    <col min="4110" max="4352" width="9.125" style="132" customWidth="1"/>
    <col min="4353" max="4353" width="4.375" style="132" customWidth="1"/>
    <col min="4354" max="4354" width="11.625" style="132" customWidth="1"/>
    <col min="4355" max="4355" width="40.375" style="132" customWidth="1"/>
    <col min="4356" max="4356" width="5.625" style="132" customWidth="1"/>
    <col min="4357" max="4357" width="8.625" style="132" customWidth="1"/>
    <col min="4358" max="4358" width="9.875" style="132" customWidth="1"/>
    <col min="4359" max="4359" width="13.875" style="132" customWidth="1"/>
    <col min="4360" max="4363" width="9.125" style="132" customWidth="1"/>
    <col min="4364" max="4364" width="75.375" style="132" customWidth="1"/>
    <col min="4365" max="4365" width="45.25390625" style="132" customWidth="1"/>
    <col min="4366" max="4608" width="9.125" style="132" customWidth="1"/>
    <col min="4609" max="4609" width="4.375" style="132" customWidth="1"/>
    <col min="4610" max="4610" width="11.625" style="132" customWidth="1"/>
    <col min="4611" max="4611" width="40.375" style="132" customWidth="1"/>
    <col min="4612" max="4612" width="5.625" style="132" customWidth="1"/>
    <col min="4613" max="4613" width="8.625" style="132" customWidth="1"/>
    <col min="4614" max="4614" width="9.875" style="132" customWidth="1"/>
    <col min="4615" max="4615" width="13.875" style="132" customWidth="1"/>
    <col min="4616" max="4619" width="9.125" style="132" customWidth="1"/>
    <col min="4620" max="4620" width="75.375" style="132" customWidth="1"/>
    <col min="4621" max="4621" width="45.25390625" style="132" customWidth="1"/>
    <col min="4622" max="4864" width="9.125" style="132" customWidth="1"/>
    <col min="4865" max="4865" width="4.375" style="132" customWidth="1"/>
    <col min="4866" max="4866" width="11.625" style="132" customWidth="1"/>
    <col min="4867" max="4867" width="40.375" style="132" customWidth="1"/>
    <col min="4868" max="4868" width="5.625" style="132" customWidth="1"/>
    <col min="4869" max="4869" width="8.625" style="132" customWidth="1"/>
    <col min="4870" max="4870" width="9.875" style="132" customWidth="1"/>
    <col min="4871" max="4871" width="13.875" style="132" customWidth="1"/>
    <col min="4872" max="4875" width="9.125" style="132" customWidth="1"/>
    <col min="4876" max="4876" width="75.375" style="132" customWidth="1"/>
    <col min="4877" max="4877" width="45.25390625" style="132" customWidth="1"/>
    <col min="4878" max="5120" width="9.125" style="132" customWidth="1"/>
    <col min="5121" max="5121" width="4.375" style="132" customWidth="1"/>
    <col min="5122" max="5122" width="11.625" style="132" customWidth="1"/>
    <col min="5123" max="5123" width="40.375" style="132" customWidth="1"/>
    <col min="5124" max="5124" width="5.625" style="132" customWidth="1"/>
    <col min="5125" max="5125" width="8.625" style="132" customWidth="1"/>
    <col min="5126" max="5126" width="9.875" style="132" customWidth="1"/>
    <col min="5127" max="5127" width="13.875" style="132" customWidth="1"/>
    <col min="5128" max="5131" width="9.125" style="132" customWidth="1"/>
    <col min="5132" max="5132" width="75.375" style="132" customWidth="1"/>
    <col min="5133" max="5133" width="45.25390625" style="132" customWidth="1"/>
    <col min="5134" max="5376" width="9.125" style="132" customWidth="1"/>
    <col min="5377" max="5377" width="4.375" style="132" customWidth="1"/>
    <col min="5378" max="5378" width="11.625" style="132" customWidth="1"/>
    <col min="5379" max="5379" width="40.375" style="132" customWidth="1"/>
    <col min="5380" max="5380" width="5.625" style="132" customWidth="1"/>
    <col min="5381" max="5381" width="8.625" style="132" customWidth="1"/>
    <col min="5382" max="5382" width="9.875" style="132" customWidth="1"/>
    <col min="5383" max="5383" width="13.875" style="132" customWidth="1"/>
    <col min="5384" max="5387" width="9.125" style="132" customWidth="1"/>
    <col min="5388" max="5388" width="75.375" style="132" customWidth="1"/>
    <col min="5389" max="5389" width="45.25390625" style="132" customWidth="1"/>
    <col min="5390" max="5632" width="9.125" style="132" customWidth="1"/>
    <col min="5633" max="5633" width="4.375" style="132" customWidth="1"/>
    <col min="5634" max="5634" width="11.625" style="132" customWidth="1"/>
    <col min="5635" max="5635" width="40.375" style="132" customWidth="1"/>
    <col min="5636" max="5636" width="5.625" style="132" customWidth="1"/>
    <col min="5637" max="5637" width="8.625" style="132" customWidth="1"/>
    <col min="5638" max="5638" width="9.875" style="132" customWidth="1"/>
    <col min="5639" max="5639" width="13.875" style="132" customWidth="1"/>
    <col min="5640" max="5643" width="9.125" style="132" customWidth="1"/>
    <col min="5644" max="5644" width="75.375" style="132" customWidth="1"/>
    <col min="5645" max="5645" width="45.25390625" style="132" customWidth="1"/>
    <col min="5646" max="5888" width="9.125" style="132" customWidth="1"/>
    <col min="5889" max="5889" width="4.375" style="132" customWidth="1"/>
    <col min="5890" max="5890" width="11.625" style="132" customWidth="1"/>
    <col min="5891" max="5891" width="40.375" style="132" customWidth="1"/>
    <col min="5892" max="5892" width="5.625" style="132" customWidth="1"/>
    <col min="5893" max="5893" width="8.625" style="132" customWidth="1"/>
    <col min="5894" max="5894" width="9.875" style="132" customWidth="1"/>
    <col min="5895" max="5895" width="13.875" style="132" customWidth="1"/>
    <col min="5896" max="5899" width="9.125" style="132" customWidth="1"/>
    <col min="5900" max="5900" width="75.375" style="132" customWidth="1"/>
    <col min="5901" max="5901" width="45.25390625" style="132" customWidth="1"/>
    <col min="5902" max="6144" width="9.125" style="132" customWidth="1"/>
    <col min="6145" max="6145" width="4.375" style="132" customWidth="1"/>
    <col min="6146" max="6146" width="11.625" style="132" customWidth="1"/>
    <col min="6147" max="6147" width="40.375" style="132" customWidth="1"/>
    <col min="6148" max="6148" width="5.625" style="132" customWidth="1"/>
    <col min="6149" max="6149" width="8.625" style="132" customWidth="1"/>
    <col min="6150" max="6150" width="9.875" style="132" customWidth="1"/>
    <col min="6151" max="6151" width="13.875" style="132" customWidth="1"/>
    <col min="6152" max="6155" width="9.125" style="132" customWidth="1"/>
    <col min="6156" max="6156" width="75.375" style="132" customWidth="1"/>
    <col min="6157" max="6157" width="45.25390625" style="132" customWidth="1"/>
    <col min="6158" max="6400" width="9.125" style="132" customWidth="1"/>
    <col min="6401" max="6401" width="4.375" style="132" customWidth="1"/>
    <col min="6402" max="6402" width="11.625" style="132" customWidth="1"/>
    <col min="6403" max="6403" width="40.375" style="132" customWidth="1"/>
    <col min="6404" max="6404" width="5.625" style="132" customWidth="1"/>
    <col min="6405" max="6405" width="8.625" style="132" customWidth="1"/>
    <col min="6406" max="6406" width="9.875" style="132" customWidth="1"/>
    <col min="6407" max="6407" width="13.875" style="132" customWidth="1"/>
    <col min="6408" max="6411" width="9.125" style="132" customWidth="1"/>
    <col min="6412" max="6412" width="75.375" style="132" customWidth="1"/>
    <col min="6413" max="6413" width="45.25390625" style="132" customWidth="1"/>
    <col min="6414" max="6656" width="9.125" style="132" customWidth="1"/>
    <col min="6657" max="6657" width="4.375" style="132" customWidth="1"/>
    <col min="6658" max="6658" width="11.625" style="132" customWidth="1"/>
    <col min="6659" max="6659" width="40.375" style="132" customWidth="1"/>
    <col min="6660" max="6660" width="5.625" style="132" customWidth="1"/>
    <col min="6661" max="6661" width="8.625" style="132" customWidth="1"/>
    <col min="6662" max="6662" width="9.875" style="132" customWidth="1"/>
    <col min="6663" max="6663" width="13.875" style="132" customWidth="1"/>
    <col min="6664" max="6667" width="9.125" style="132" customWidth="1"/>
    <col min="6668" max="6668" width="75.375" style="132" customWidth="1"/>
    <col min="6669" max="6669" width="45.25390625" style="132" customWidth="1"/>
    <col min="6670" max="6912" width="9.125" style="132" customWidth="1"/>
    <col min="6913" max="6913" width="4.375" style="132" customWidth="1"/>
    <col min="6914" max="6914" width="11.625" style="132" customWidth="1"/>
    <col min="6915" max="6915" width="40.375" style="132" customWidth="1"/>
    <col min="6916" max="6916" width="5.625" style="132" customWidth="1"/>
    <col min="6917" max="6917" width="8.625" style="132" customWidth="1"/>
    <col min="6918" max="6918" width="9.875" style="132" customWidth="1"/>
    <col min="6919" max="6919" width="13.875" style="132" customWidth="1"/>
    <col min="6920" max="6923" width="9.125" style="132" customWidth="1"/>
    <col min="6924" max="6924" width="75.375" style="132" customWidth="1"/>
    <col min="6925" max="6925" width="45.25390625" style="132" customWidth="1"/>
    <col min="6926" max="7168" width="9.125" style="132" customWidth="1"/>
    <col min="7169" max="7169" width="4.375" style="132" customWidth="1"/>
    <col min="7170" max="7170" width="11.625" style="132" customWidth="1"/>
    <col min="7171" max="7171" width="40.375" style="132" customWidth="1"/>
    <col min="7172" max="7172" width="5.625" style="132" customWidth="1"/>
    <col min="7173" max="7173" width="8.625" style="132" customWidth="1"/>
    <col min="7174" max="7174" width="9.875" style="132" customWidth="1"/>
    <col min="7175" max="7175" width="13.875" style="132" customWidth="1"/>
    <col min="7176" max="7179" width="9.125" style="132" customWidth="1"/>
    <col min="7180" max="7180" width="75.375" style="132" customWidth="1"/>
    <col min="7181" max="7181" width="45.25390625" style="132" customWidth="1"/>
    <col min="7182" max="7424" width="9.125" style="132" customWidth="1"/>
    <col min="7425" max="7425" width="4.375" style="132" customWidth="1"/>
    <col min="7426" max="7426" width="11.625" style="132" customWidth="1"/>
    <col min="7427" max="7427" width="40.375" style="132" customWidth="1"/>
    <col min="7428" max="7428" width="5.625" style="132" customWidth="1"/>
    <col min="7429" max="7429" width="8.625" style="132" customWidth="1"/>
    <col min="7430" max="7430" width="9.875" style="132" customWidth="1"/>
    <col min="7431" max="7431" width="13.875" style="132" customWidth="1"/>
    <col min="7432" max="7435" width="9.125" style="132" customWidth="1"/>
    <col min="7436" max="7436" width="75.375" style="132" customWidth="1"/>
    <col min="7437" max="7437" width="45.25390625" style="132" customWidth="1"/>
    <col min="7438" max="7680" width="9.125" style="132" customWidth="1"/>
    <col min="7681" max="7681" width="4.375" style="132" customWidth="1"/>
    <col min="7682" max="7682" width="11.625" style="132" customWidth="1"/>
    <col min="7683" max="7683" width="40.375" style="132" customWidth="1"/>
    <col min="7684" max="7684" width="5.625" style="132" customWidth="1"/>
    <col min="7685" max="7685" width="8.625" style="132" customWidth="1"/>
    <col min="7686" max="7686" width="9.875" style="132" customWidth="1"/>
    <col min="7687" max="7687" width="13.875" style="132" customWidth="1"/>
    <col min="7688" max="7691" width="9.125" style="132" customWidth="1"/>
    <col min="7692" max="7692" width="75.375" style="132" customWidth="1"/>
    <col min="7693" max="7693" width="45.25390625" style="132" customWidth="1"/>
    <col min="7694" max="7936" width="9.125" style="132" customWidth="1"/>
    <col min="7937" max="7937" width="4.375" style="132" customWidth="1"/>
    <col min="7938" max="7938" width="11.625" style="132" customWidth="1"/>
    <col min="7939" max="7939" width="40.375" style="132" customWidth="1"/>
    <col min="7940" max="7940" width="5.625" style="132" customWidth="1"/>
    <col min="7941" max="7941" width="8.625" style="132" customWidth="1"/>
    <col min="7942" max="7942" width="9.875" style="132" customWidth="1"/>
    <col min="7943" max="7943" width="13.875" style="132" customWidth="1"/>
    <col min="7944" max="7947" width="9.125" style="132" customWidth="1"/>
    <col min="7948" max="7948" width="75.375" style="132" customWidth="1"/>
    <col min="7949" max="7949" width="45.25390625" style="132" customWidth="1"/>
    <col min="7950" max="8192" width="9.125" style="132" customWidth="1"/>
    <col min="8193" max="8193" width="4.375" style="132" customWidth="1"/>
    <col min="8194" max="8194" width="11.625" style="132" customWidth="1"/>
    <col min="8195" max="8195" width="40.375" style="132" customWidth="1"/>
    <col min="8196" max="8196" width="5.625" style="132" customWidth="1"/>
    <col min="8197" max="8197" width="8.625" style="132" customWidth="1"/>
    <col min="8198" max="8198" width="9.875" style="132" customWidth="1"/>
    <col min="8199" max="8199" width="13.875" style="132" customWidth="1"/>
    <col min="8200" max="8203" width="9.125" style="132" customWidth="1"/>
    <col min="8204" max="8204" width="75.375" style="132" customWidth="1"/>
    <col min="8205" max="8205" width="45.25390625" style="132" customWidth="1"/>
    <col min="8206" max="8448" width="9.125" style="132" customWidth="1"/>
    <col min="8449" max="8449" width="4.375" style="132" customWidth="1"/>
    <col min="8450" max="8450" width="11.625" style="132" customWidth="1"/>
    <col min="8451" max="8451" width="40.375" style="132" customWidth="1"/>
    <col min="8452" max="8452" width="5.625" style="132" customWidth="1"/>
    <col min="8453" max="8453" width="8.625" style="132" customWidth="1"/>
    <col min="8454" max="8454" width="9.875" style="132" customWidth="1"/>
    <col min="8455" max="8455" width="13.875" style="132" customWidth="1"/>
    <col min="8456" max="8459" width="9.125" style="132" customWidth="1"/>
    <col min="8460" max="8460" width="75.375" style="132" customWidth="1"/>
    <col min="8461" max="8461" width="45.25390625" style="132" customWidth="1"/>
    <col min="8462" max="8704" width="9.125" style="132" customWidth="1"/>
    <col min="8705" max="8705" width="4.375" style="132" customWidth="1"/>
    <col min="8706" max="8706" width="11.625" style="132" customWidth="1"/>
    <col min="8707" max="8707" width="40.375" style="132" customWidth="1"/>
    <col min="8708" max="8708" width="5.625" style="132" customWidth="1"/>
    <col min="8709" max="8709" width="8.625" style="132" customWidth="1"/>
    <col min="8710" max="8710" width="9.875" style="132" customWidth="1"/>
    <col min="8711" max="8711" width="13.875" style="132" customWidth="1"/>
    <col min="8712" max="8715" width="9.125" style="132" customWidth="1"/>
    <col min="8716" max="8716" width="75.375" style="132" customWidth="1"/>
    <col min="8717" max="8717" width="45.25390625" style="132" customWidth="1"/>
    <col min="8718" max="8960" width="9.125" style="132" customWidth="1"/>
    <col min="8961" max="8961" width="4.375" style="132" customWidth="1"/>
    <col min="8962" max="8962" width="11.625" style="132" customWidth="1"/>
    <col min="8963" max="8963" width="40.375" style="132" customWidth="1"/>
    <col min="8964" max="8964" width="5.625" style="132" customWidth="1"/>
    <col min="8965" max="8965" width="8.625" style="132" customWidth="1"/>
    <col min="8966" max="8966" width="9.875" style="132" customWidth="1"/>
    <col min="8967" max="8967" width="13.875" style="132" customWidth="1"/>
    <col min="8968" max="8971" width="9.125" style="132" customWidth="1"/>
    <col min="8972" max="8972" width="75.375" style="132" customWidth="1"/>
    <col min="8973" max="8973" width="45.25390625" style="132" customWidth="1"/>
    <col min="8974" max="9216" width="9.125" style="132" customWidth="1"/>
    <col min="9217" max="9217" width="4.375" style="132" customWidth="1"/>
    <col min="9218" max="9218" width="11.625" style="132" customWidth="1"/>
    <col min="9219" max="9219" width="40.375" style="132" customWidth="1"/>
    <col min="9220" max="9220" width="5.625" style="132" customWidth="1"/>
    <col min="9221" max="9221" width="8.625" style="132" customWidth="1"/>
    <col min="9222" max="9222" width="9.875" style="132" customWidth="1"/>
    <col min="9223" max="9223" width="13.875" style="132" customWidth="1"/>
    <col min="9224" max="9227" width="9.125" style="132" customWidth="1"/>
    <col min="9228" max="9228" width="75.375" style="132" customWidth="1"/>
    <col min="9229" max="9229" width="45.25390625" style="132" customWidth="1"/>
    <col min="9230" max="9472" width="9.125" style="132" customWidth="1"/>
    <col min="9473" max="9473" width="4.375" style="132" customWidth="1"/>
    <col min="9474" max="9474" width="11.625" style="132" customWidth="1"/>
    <col min="9475" max="9475" width="40.375" style="132" customWidth="1"/>
    <col min="9476" max="9476" width="5.625" style="132" customWidth="1"/>
    <col min="9477" max="9477" width="8.625" style="132" customWidth="1"/>
    <col min="9478" max="9478" width="9.875" style="132" customWidth="1"/>
    <col min="9479" max="9479" width="13.875" style="132" customWidth="1"/>
    <col min="9480" max="9483" width="9.125" style="132" customWidth="1"/>
    <col min="9484" max="9484" width="75.375" style="132" customWidth="1"/>
    <col min="9485" max="9485" width="45.25390625" style="132" customWidth="1"/>
    <col min="9486" max="9728" width="9.125" style="132" customWidth="1"/>
    <col min="9729" max="9729" width="4.375" style="132" customWidth="1"/>
    <col min="9730" max="9730" width="11.625" style="132" customWidth="1"/>
    <col min="9731" max="9731" width="40.375" style="132" customWidth="1"/>
    <col min="9732" max="9732" width="5.625" style="132" customWidth="1"/>
    <col min="9733" max="9733" width="8.625" style="132" customWidth="1"/>
    <col min="9734" max="9734" width="9.875" style="132" customWidth="1"/>
    <col min="9735" max="9735" width="13.875" style="132" customWidth="1"/>
    <col min="9736" max="9739" width="9.125" style="132" customWidth="1"/>
    <col min="9740" max="9740" width="75.375" style="132" customWidth="1"/>
    <col min="9741" max="9741" width="45.25390625" style="132" customWidth="1"/>
    <col min="9742" max="9984" width="9.125" style="132" customWidth="1"/>
    <col min="9985" max="9985" width="4.375" style="132" customWidth="1"/>
    <col min="9986" max="9986" width="11.625" style="132" customWidth="1"/>
    <col min="9987" max="9987" width="40.375" style="132" customWidth="1"/>
    <col min="9988" max="9988" width="5.625" style="132" customWidth="1"/>
    <col min="9989" max="9989" width="8.625" style="132" customWidth="1"/>
    <col min="9990" max="9990" width="9.875" style="132" customWidth="1"/>
    <col min="9991" max="9991" width="13.875" style="132" customWidth="1"/>
    <col min="9992" max="9995" width="9.125" style="132" customWidth="1"/>
    <col min="9996" max="9996" width="75.375" style="132" customWidth="1"/>
    <col min="9997" max="9997" width="45.25390625" style="132" customWidth="1"/>
    <col min="9998" max="10240" width="9.125" style="132" customWidth="1"/>
    <col min="10241" max="10241" width="4.375" style="132" customWidth="1"/>
    <col min="10242" max="10242" width="11.625" style="132" customWidth="1"/>
    <col min="10243" max="10243" width="40.375" style="132" customWidth="1"/>
    <col min="10244" max="10244" width="5.625" style="132" customWidth="1"/>
    <col min="10245" max="10245" width="8.625" style="132" customWidth="1"/>
    <col min="10246" max="10246" width="9.875" style="132" customWidth="1"/>
    <col min="10247" max="10247" width="13.875" style="132" customWidth="1"/>
    <col min="10248" max="10251" width="9.125" style="132" customWidth="1"/>
    <col min="10252" max="10252" width="75.375" style="132" customWidth="1"/>
    <col min="10253" max="10253" width="45.25390625" style="132" customWidth="1"/>
    <col min="10254" max="10496" width="9.125" style="132" customWidth="1"/>
    <col min="10497" max="10497" width="4.375" style="132" customWidth="1"/>
    <col min="10498" max="10498" width="11.625" style="132" customWidth="1"/>
    <col min="10499" max="10499" width="40.375" style="132" customWidth="1"/>
    <col min="10500" max="10500" width="5.625" style="132" customWidth="1"/>
    <col min="10501" max="10501" width="8.625" style="132" customWidth="1"/>
    <col min="10502" max="10502" width="9.875" style="132" customWidth="1"/>
    <col min="10503" max="10503" width="13.875" style="132" customWidth="1"/>
    <col min="10504" max="10507" width="9.125" style="132" customWidth="1"/>
    <col min="10508" max="10508" width="75.375" style="132" customWidth="1"/>
    <col min="10509" max="10509" width="45.25390625" style="132" customWidth="1"/>
    <col min="10510" max="10752" width="9.125" style="132" customWidth="1"/>
    <col min="10753" max="10753" width="4.375" style="132" customWidth="1"/>
    <col min="10754" max="10754" width="11.625" style="132" customWidth="1"/>
    <col min="10755" max="10755" width="40.375" style="132" customWidth="1"/>
    <col min="10756" max="10756" width="5.625" style="132" customWidth="1"/>
    <col min="10757" max="10757" width="8.625" style="132" customWidth="1"/>
    <col min="10758" max="10758" width="9.875" style="132" customWidth="1"/>
    <col min="10759" max="10759" width="13.875" style="132" customWidth="1"/>
    <col min="10760" max="10763" width="9.125" style="132" customWidth="1"/>
    <col min="10764" max="10764" width="75.375" style="132" customWidth="1"/>
    <col min="10765" max="10765" width="45.25390625" style="132" customWidth="1"/>
    <col min="10766" max="11008" width="9.125" style="132" customWidth="1"/>
    <col min="11009" max="11009" width="4.375" style="132" customWidth="1"/>
    <col min="11010" max="11010" width="11.625" style="132" customWidth="1"/>
    <col min="11011" max="11011" width="40.375" style="132" customWidth="1"/>
    <col min="11012" max="11012" width="5.625" style="132" customWidth="1"/>
    <col min="11013" max="11013" width="8.625" style="132" customWidth="1"/>
    <col min="11014" max="11014" width="9.875" style="132" customWidth="1"/>
    <col min="11015" max="11015" width="13.875" style="132" customWidth="1"/>
    <col min="11016" max="11019" width="9.125" style="132" customWidth="1"/>
    <col min="11020" max="11020" width="75.375" style="132" customWidth="1"/>
    <col min="11021" max="11021" width="45.25390625" style="132" customWidth="1"/>
    <col min="11022" max="11264" width="9.125" style="132" customWidth="1"/>
    <col min="11265" max="11265" width="4.375" style="132" customWidth="1"/>
    <col min="11266" max="11266" width="11.625" style="132" customWidth="1"/>
    <col min="11267" max="11267" width="40.375" style="132" customWidth="1"/>
    <col min="11268" max="11268" width="5.625" style="132" customWidth="1"/>
    <col min="11269" max="11269" width="8.625" style="132" customWidth="1"/>
    <col min="11270" max="11270" width="9.875" style="132" customWidth="1"/>
    <col min="11271" max="11271" width="13.875" style="132" customWidth="1"/>
    <col min="11272" max="11275" width="9.125" style="132" customWidth="1"/>
    <col min="11276" max="11276" width="75.375" style="132" customWidth="1"/>
    <col min="11277" max="11277" width="45.25390625" style="132" customWidth="1"/>
    <col min="11278" max="11520" width="9.125" style="132" customWidth="1"/>
    <col min="11521" max="11521" width="4.375" style="132" customWidth="1"/>
    <col min="11522" max="11522" width="11.625" style="132" customWidth="1"/>
    <col min="11523" max="11523" width="40.375" style="132" customWidth="1"/>
    <col min="11524" max="11524" width="5.625" style="132" customWidth="1"/>
    <col min="11525" max="11525" width="8.625" style="132" customWidth="1"/>
    <col min="11526" max="11526" width="9.875" style="132" customWidth="1"/>
    <col min="11527" max="11527" width="13.875" style="132" customWidth="1"/>
    <col min="11528" max="11531" width="9.125" style="132" customWidth="1"/>
    <col min="11532" max="11532" width="75.375" style="132" customWidth="1"/>
    <col min="11533" max="11533" width="45.25390625" style="132" customWidth="1"/>
    <col min="11534" max="11776" width="9.125" style="132" customWidth="1"/>
    <col min="11777" max="11777" width="4.375" style="132" customWidth="1"/>
    <col min="11778" max="11778" width="11.625" style="132" customWidth="1"/>
    <col min="11779" max="11779" width="40.375" style="132" customWidth="1"/>
    <col min="11780" max="11780" width="5.625" style="132" customWidth="1"/>
    <col min="11781" max="11781" width="8.625" style="132" customWidth="1"/>
    <col min="11782" max="11782" width="9.875" style="132" customWidth="1"/>
    <col min="11783" max="11783" width="13.875" style="132" customWidth="1"/>
    <col min="11784" max="11787" width="9.125" style="132" customWidth="1"/>
    <col min="11788" max="11788" width="75.375" style="132" customWidth="1"/>
    <col min="11789" max="11789" width="45.25390625" style="132" customWidth="1"/>
    <col min="11790" max="12032" width="9.125" style="132" customWidth="1"/>
    <col min="12033" max="12033" width="4.375" style="132" customWidth="1"/>
    <col min="12034" max="12034" width="11.625" style="132" customWidth="1"/>
    <col min="12035" max="12035" width="40.375" style="132" customWidth="1"/>
    <col min="12036" max="12036" width="5.625" style="132" customWidth="1"/>
    <col min="12037" max="12037" width="8.625" style="132" customWidth="1"/>
    <col min="12038" max="12038" width="9.875" style="132" customWidth="1"/>
    <col min="12039" max="12039" width="13.875" style="132" customWidth="1"/>
    <col min="12040" max="12043" width="9.125" style="132" customWidth="1"/>
    <col min="12044" max="12044" width="75.375" style="132" customWidth="1"/>
    <col min="12045" max="12045" width="45.25390625" style="132" customWidth="1"/>
    <col min="12046" max="12288" width="9.125" style="132" customWidth="1"/>
    <col min="12289" max="12289" width="4.375" style="132" customWidth="1"/>
    <col min="12290" max="12290" width="11.625" style="132" customWidth="1"/>
    <col min="12291" max="12291" width="40.375" style="132" customWidth="1"/>
    <col min="12292" max="12292" width="5.625" style="132" customWidth="1"/>
    <col min="12293" max="12293" width="8.625" style="132" customWidth="1"/>
    <col min="12294" max="12294" width="9.875" style="132" customWidth="1"/>
    <col min="12295" max="12295" width="13.875" style="132" customWidth="1"/>
    <col min="12296" max="12299" width="9.125" style="132" customWidth="1"/>
    <col min="12300" max="12300" width="75.375" style="132" customWidth="1"/>
    <col min="12301" max="12301" width="45.25390625" style="132" customWidth="1"/>
    <col min="12302" max="12544" width="9.125" style="132" customWidth="1"/>
    <col min="12545" max="12545" width="4.375" style="132" customWidth="1"/>
    <col min="12546" max="12546" width="11.625" style="132" customWidth="1"/>
    <col min="12547" max="12547" width="40.375" style="132" customWidth="1"/>
    <col min="12548" max="12548" width="5.625" style="132" customWidth="1"/>
    <col min="12549" max="12549" width="8.625" style="132" customWidth="1"/>
    <col min="12550" max="12550" width="9.875" style="132" customWidth="1"/>
    <col min="12551" max="12551" width="13.875" style="132" customWidth="1"/>
    <col min="12552" max="12555" width="9.125" style="132" customWidth="1"/>
    <col min="12556" max="12556" width="75.375" style="132" customWidth="1"/>
    <col min="12557" max="12557" width="45.25390625" style="132" customWidth="1"/>
    <col min="12558" max="12800" width="9.125" style="132" customWidth="1"/>
    <col min="12801" max="12801" width="4.375" style="132" customWidth="1"/>
    <col min="12802" max="12802" width="11.625" style="132" customWidth="1"/>
    <col min="12803" max="12803" width="40.375" style="132" customWidth="1"/>
    <col min="12804" max="12804" width="5.625" style="132" customWidth="1"/>
    <col min="12805" max="12805" width="8.625" style="132" customWidth="1"/>
    <col min="12806" max="12806" width="9.875" style="132" customWidth="1"/>
    <col min="12807" max="12807" width="13.875" style="132" customWidth="1"/>
    <col min="12808" max="12811" width="9.125" style="132" customWidth="1"/>
    <col min="12812" max="12812" width="75.375" style="132" customWidth="1"/>
    <col min="12813" max="12813" width="45.25390625" style="132" customWidth="1"/>
    <col min="12814" max="13056" width="9.125" style="132" customWidth="1"/>
    <col min="13057" max="13057" width="4.375" style="132" customWidth="1"/>
    <col min="13058" max="13058" width="11.625" style="132" customWidth="1"/>
    <col min="13059" max="13059" width="40.375" style="132" customWidth="1"/>
    <col min="13060" max="13060" width="5.625" style="132" customWidth="1"/>
    <col min="13061" max="13061" width="8.625" style="132" customWidth="1"/>
    <col min="13062" max="13062" width="9.875" style="132" customWidth="1"/>
    <col min="13063" max="13063" width="13.875" style="132" customWidth="1"/>
    <col min="13064" max="13067" width="9.125" style="132" customWidth="1"/>
    <col min="13068" max="13068" width="75.375" style="132" customWidth="1"/>
    <col min="13069" max="13069" width="45.25390625" style="132" customWidth="1"/>
    <col min="13070" max="13312" width="9.125" style="132" customWidth="1"/>
    <col min="13313" max="13313" width="4.375" style="132" customWidth="1"/>
    <col min="13314" max="13314" width="11.625" style="132" customWidth="1"/>
    <col min="13315" max="13315" width="40.375" style="132" customWidth="1"/>
    <col min="13316" max="13316" width="5.625" style="132" customWidth="1"/>
    <col min="13317" max="13317" width="8.625" style="132" customWidth="1"/>
    <col min="13318" max="13318" width="9.875" style="132" customWidth="1"/>
    <col min="13319" max="13319" width="13.875" style="132" customWidth="1"/>
    <col min="13320" max="13323" width="9.125" style="132" customWidth="1"/>
    <col min="13324" max="13324" width="75.375" style="132" customWidth="1"/>
    <col min="13325" max="13325" width="45.25390625" style="132" customWidth="1"/>
    <col min="13326" max="13568" width="9.125" style="132" customWidth="1"/>
    <col min="13569" max="13569" width="4.375" style="132" customWidth="1"/>
    <col min="13570" max="13570" width="11.625" style="132" customWidth="1"/>
    <col min="13571" max="13571" width="40.375" style="132" customWidth="1"/>
    <col min="13572" max="13572" width="5.625" style="132" customWidth="1"/>
    <col min="13573" max="13573" width="8.625" style="132" customWidth="1"/>
    <col min="13574" max="13574" width="9.875" style="132" customWidth="1"/>
    <col min="13575" max="13575" width="13.875" style="132" customWidth="1"/>
    <col min="13576" max="13579" width="9.125" style="132" customWidth="1"/>
    <col min="13580" max="13580" width="75.375" style="132" customWidth="1"/>
    <col min="13581" max="13581" width="45.25390625" style="132" customWidth="1"/>
    <col min="13582" max="13824" width="9.125" style="132" customWidth="1"/>
    <col min="13825" max="13825" width="4.375" style="132" customWidth="1"/>
    <col min="13826" max="13826" width="11.625" style="132" customWidth="1"/>
    <col min="13827" max="13827" width="40.375" style="132" customWidth="1"/>
    <col min="13828" max="13828" width="5.625" style="132" customWidth="1"/>
    <col min="13829" max="13829" width="8.625" style="132" customWidth="1"/>
    <col min="13830" max="13830" width="9.875" style="132" customWidth="1"/>
    <col min="13831" max="13831" width="13.875" style="132" customWidth="1"/>
    <col min="13832" max="13835" width="9.125" style="132" customWidth="1"/>
    <col min="13836" max="13836" width="75.375" style="132" customWidth="1"/>
    <col min="13837" max="13837" width="45.25390625" style="132" customWidth="1"/>
    <col min="13838" max="14080" width="9.125" style="132" customWidth="1"/>
    <col min="14081" max="14081" width="4.375" style="132" customWidth="1"/>
    <col min="14082" max="14082" width="11.625" style="132" customWidth="1"/>
    <col min="14083" max="14083" width="40.375" style="132" customWidth="1"/>
    <col min="14084" max="14084" width="5.625" style="132" customWidth="1"/>
    <col min="14085" max="14085" width="8.625" style="132" customWidth="1"/>
    <col min="14086" max="14086" width="9.875" style="132" customWidth="1"/>
    <col min="14087" max="14087" width="13.875" style="132" customWidth="1"/>
    <col min="14088" max="14091" width="9.125" style="132" customWidth="1"/>
    <col min="14092" max="14092" width="75.375" style="132" customWidth="1"/>
    <col min="14093" max="14093" width="45.25390625" style="132" customWidth="1"/>
    <col min="14094" max="14336" width="9.125" style="132" customWidth="1"/>
    <col min="14337" max="14337" width="4.375" style="132" customWidth="1"/>
    <col min="14338" max="14338" width="11.625" style="132" customWidth="1"/>
    <col min="14339" max="14339" width="40.375" style="132" customWidth="1"/>
    <col min="14340" max="14340" width="5.625" style="132" customWidth="1"/>
    <col min="14341" max="14341" width="8.625" style="132" customWidth="1"/>
    <col min="14342" max="14342" width="9.875" style="132" customWidth="1"/>
    <col min="14343" max="14343" width="13.875" style="132" customWidth="1"/>
    <col min="14344" max="14347" width="9.125" style="132" customWidth="1"/>
    <col min="14348" max="14348" width="75.375" style="132" customWidth="1"/>
    <col min="14349" max="14349" width="45.25390625" style="132" customWidth="1"/>
    <col min="14350" max="14592" width="9.125" style="132" customWidth="1"/>
    <col min="14593" max="14593" width="4.375" style="132" customWidth="1"/>
    <col min="14594" max="14594" width="11.625" style="132" customWidth="1"/>
    <col min="14595" max="14595" width="40.375" style="132" customWidth="1"/>
    <col min="14596" max="14596" width="5.625" style="132" customWidth="1"/>
    <col min="14597" max="14597" width="8.625" style="132" customWidth="1"/>
    <col min="14598" max="14598" width="9.875" style="132" customWidth="1"/>
    <col min="14599" max="14599" width="13.875" style="132" customWidth="1"/>
    <col min="14600" max="14603" width="9.125" style="132" customWidth="1"/>
    <col min="14604" max="14604" width="75.375" style="132" customWidth="1"/>
    <col min="14605" max="14605" width="45.25390625" style="132" customWidth="1"/>
    <col min="14606" max="14848" width="9.125" style="132" customWidth="1"/>
    <col min="14849" max="14849" width="4.375" style="132" customWidth="1"/>
    <col min="14850" max="14850" width="11.625" style="132" customWidth="1"/>
    <col min="14851" max="14851" width="40.375" style="132" customWidth="1"/>
    <col min="14852" max="14852" width="5.625" style="132" customWidth="1"/>
    <col min="14853" max="14853" width="8.625" style="132" customWidth="1"/>
    <col min="14854" max="14854" width="9.875" style="132" customWidth="1"/>
    <col min="14855" max="14855" width="13.875" style="132" customWidth="1"/>
    <col min="14856" max="14859" width="9.125" style="132" customWidth="1"/>
    <col min="14860" max="14860" width="75.375" style="132" customWidth="1"/>
    <col min="14861" max="14861" width="45.25390625" style="132" customWidth="1"/>
    <col min="14862" max="15104" width="9.125" style="132" customWidth="1"/>
    <col min="15105" max="15105" width="4.375" style="132" customWidth="1"/>
    <col min="15106" max="15106" width="11.625" style="132" customWidth="1"/>
    <col min="15107" max="15107" width="40.375" style="132" customWidth="1"/>
    <col min="15108" max="15108" width="5.625" style="132" customWidth="1"/>
    <col min="15109" max="15109" width="8.625" style="132" customWidth="1"/>
    <col min="15110" max="15110" width="9.875" style="132" customWidth="1"/>
    <col min="15111" max="15111" width="13.875" style="132" customWidth="1"/>
    <col min="15112" max="15115" width="9.125" style="132" customWidth="1"/>
    <col min="15116" max="15116" width="75.375" style="132" customWidth="1"/>
    <col min="15117" max="15117" width="45.25390625" style="132" customWidth="1"/>
    <col min="15118" max="15360" width="9.125" style="132" customWidth="1"/>
    <col min="15361" max="15361" width="4.375" style="132" customWidth="1"/>
    <col min="15362" max="15362" width="11.625" style="132" customWidth="1"/>
    <col min="15363" max="15363" width="40.375" style="132" customWidth="1"/>
    <col min="15364" max="15364" width="5.625" style="132" customWidth="1"/>
    <col min="15365" max="15365" width="8.625" style="132" customWidth="1"/>
    <col min="15366" max="15366" width="9.875" style="132" customWidth="1"/>
    <col min="15367" max="15367" width="13.875" style="132" customWidth="1"/>
    <col min="15368" max="15371" width="9.125" style="132" customWidth="1"/>
    <col min="15372" max="15372" width="75.375" style="132" customWidth="1"/>
    <col min="15373" max="15373" width="45.25390625" style="132" customWidth="1"/>
    <col min="15374" max="15616" width="9.125" style="132" customWidth="1"/>
    <col min="15617" max="15617" width="4.375" style="132" customWidth="1"/>
    <col min="15618" max="15618" width="11.625" style="132" customWidth="1"/>
    <col min="15619" max="15619" width="40.375" style="132" customWidth="1"/>
    <col min="15620" max="15620" width="5.625" style="132" customWidth="1"/>
    <col min="15621" max="15621" width="8.625" style="132" customWidth="1"/>
    <col min="15622" max="15622" width="9.875" style="132" customWidth="1"/>
    <col min="15623" max="15623" width="13.875" style="132" customWidth="1"/>
    <col min="15624" max="15627" width="9.125" style="132" customWidth="1"/>
    <col min="15628" max="15628" width="75.375" style="132" customWidth="1"/>
    <col min="15629" max="15629" width="45.25390625" style="132" customWidth="1"/>
    <col min="15630" max="15872" width="9.125" style="132" customWidth="1"/>
    <col min="15873" max="15873" width="4.375" style="132" customWidth="1"/>
    <col min="15874" max="15874" width="11.625" style="132" customWidth="1"/>
    <col min="15875" max="15875" width="40.375" style="132" customWidth="1"/>
    <col min="15876" max="15876" width="5.625" style="132" customWidth="1"/>
    <col min="15877" max="15877" width="8.625" style="132" customWidth="1"/>
    <col min="15878" max="15878" width="9.875" style="132" customWidth="1"/>
    <col min="15879" max="15879" width="13.875" style="132" customWidth="1"/>
    <col min="15880" max="15883" width="9.125" style="132" customWidth="1"/>
    <col min="15884" max="15884" width="75.375" style="132" customWidth="1"/>
    <col min="15885" max="15885" width="45.25390625" style="132" customWidth="1"/>
    <col min="15886" max="16128" width="9.125" style="132" customWidth="1"/>
    <col min="16129" max="16129" width="4.375" style="132" customWidth="1"/>
    <col min="16130" max="16130" width="11.625" style="132" customWidth="1"/>
    <col min="16131" max="16131" width="40.375" style="132" customWidth="1"/>
    <col min="16132" max="16132" width="5.625" style="132" customWidth="1"/>
    <col min="16133" max="16133" width="8.625" style="132" customWidth="1"/>
    <col min="16134" max="16134" width="9.875" style="132" customWidth="1"/>
    <col min="16135" max="16135" width="13.875" style="132" customWidth="1"/>
    <col min="16136" max="16139" width="9.125" style="132" customWidth="1"/>
    <col min="16140" max="16140" width="75.375" style="132" customWidth="1"/>
    <col min="16141" max="16141" width="45.25390625" style="132" customWidth="1"/>
    <col min="16142" max="16384" width="9.125" style="132" customWidth="1"/>
  </cols>
  <sheetData>
    <row r="1" spans="1:7" ht="15.75">
      <c r="A1" s="198" t="s">
        <v>76</v>
      </c>
      <c r="B1" s="198"/>
      <c r="C1" s="198"/>
      <c r="D1" s="198"/>
      <c r="E1" s="198"/>
      <c r="F1" s="198"/>
      <c r="G1" s="198"/>
    </row>
    <row r="2" spans="1:7" ht="14.25" customHeight="1" thickBot="1">
      <c r="A2" s="133"/>
      <c r="B2" s="134"/>
      <c r="C2" s="135"/>
      <c r="D2" s="135"/>
      <c r="E2" s="136"/>
      <c r="F2" s="135"/>
      <c r="G2" s="135"/>
    </row>
    <row r="3" spans="1:7" ht="13.5" thickTop="1">
      <c r="A3" s="189" t="s">
        <v>48</v>
      </c>
      <c r="B3" s="190"/>
      <c r="C3" s="84" t="str">
        <f>CONCATENATE(cislostavby," ",nazevstavby)</f>
        <v>1619P Změna užívání stavby - spisovna a sklad barev</v>
      </c>
      <c r="D3" s="137"/>
      <c r="E3" s="138" t="s">
        <v>64</v>
      </c>
      <c r="F3" s="139" t="str">
        <f>Rekapitulace!H1</f>
        <v>02</v>
      </c>
      <c r="G3" s="140"/>
    </row>
    <row r="4" spans="1:7" ht="13.5" thickBot="1">
      <c r="A4" s="199" t="s">
        <v>50</v>
      </c>
      <c r="B4" s="192"/>
      <c r="C4" s="90" t="str">
        <f>CONCATENATE(cisloobjektu," ",nazevobjektu)</f>
        <v>01 stavební část</v>
      </c>
      <c r="D4" s="141"/>
      <c r="E4" s="200" t="str">
        <f>Rekapitulace!G2</f>
        <v>změna stavby před dokončením dle PD</v>
      </c>
      <c r="F4" s="201"/>
      <c r="G4" s="202"/>
    </row>
    <row r="5" spans="1:7" ht="13.5" thickTop="1">
      <c r="A5" s="142"/>
      <c r="B5" s="133"/>
      <c r="C5" s="133"/>
      <c r="D5" s="133"/>
      <c r="E5" s="143"/>
      <c r="F5" s="133"/>
      <c r="G5" s="133"/>
    </row>
    <row r="6" spans="1:7" ht="12.75">
      <c r="A6" s="144" t="s">
        <v>65</v>
      </c>
      <c r="B6" s="145" t="s">
        <v>66</v>
      </c>
      <c r="C6" s="145" t="s">
        <v>67</v>
      </c>
      <c r="D6" s="145" t="s">
        <v>68</v>
      </c>
      <c r="E6" s="145" t="s">
        <v>69</v>
      </c>
      <c r="F6" s="145" t="s">
        <v>70</v>
      </c>
      <c r="G6" s="146" t="s">
        <v>71</v>
      </c>
    </row>
    <row r="7" spans="1:15" ht="12.75">
      <c r="A7" s="147" t="s">
        <v>72</v>
      </c>
      <c r="B7" s="148" t="s">
        <v>84</v>
      </c>
      <c r="C7" s="149" t="s">
        <v>85</v>
      </c>
      <c r="D7" s="150"/>
      <c r="E7" s="151"/>
      <c r="F7" s="151"/>
      <c r="G7" s="152"/>
      <c r="O7" s="153">
        <v>1</v>
      </c>
    </row>
    <row r="8" spans="1:104" ht="12.75">
      <c r="A8" s="154">
        <v>1</v>
      </c>
      <c r="B8" s="155" t="s">
        <v>86</v>
      </c>
      <c r="C8" s="156" t="s">
        <v>87</v>
      </c>
      <c r="D8" s="157" t="s">
        <v>88</v>
      </c>
      <c r="E8" s="158">
        <v>1</v>
      </c>
      <c r="F8" s="158">
        <v>0</v>
      </c>
      <c r="G8" s="159">
        <f>E8*F8</f>
        <v>0</v>
      </c>
      <c r="O8" s="153">
        <v>2</v>
      </c>
      <c r="AA8" s="132">
        <v>11</v>
      </c>
      <c r="AB8" s="132">
        <v>3</v>
      </c>
      <c r="AC8" s="132">
        <v>46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60">
        <v>11</v>
      </c>
      <c r="CB8" s="160">
        <v>3</v>
      </c>
      <c r="CZ8" s="132">
        <v>0</v>
      </c>
    </row>
    <row r="9" spans="1:104" ht="12.75">
      <c r="A9" s="154">
        <v>2</v>
      </c>
      <c r="B9" s="155" t="s">
        <v>89</v>
      </c>
      <c r="C9" s="156" t="s">
        <v>90</v>
      </c>
      <c r="D9" s="157" t="s">
        <v>91</v>
      </c>
      <c r="E9" s="158">
        <v>8.4</v>
      </c>
      <c r="F9" s="158">
        <v>0</v>
      </c>
      <c r="G9" s="159">
        <f>E9*F9</f>
        <v>0</v>
      </c>
      <c r="O9" s="153">
        <v>2</v>
      </c>
      <c r="AA9" s="132">
        <v>1</v>
      </c>
      <c r="AB9" s="132">
        <v>1</v>
      </c>
      <c r="AC9" s="132">
        <v>1</v>
      </c>
      <c r="AZ9" s="132">
        <v>1</v>
      </c>
      <c r="BA9" s="132">
        <f>IF(AZ9=1,G9,0)</f>
        <v>0</v>
      </c>
      <c r="BB9" s="132">
        <f>IF(AZ9=2,G9,0)</f>
        <v>0</v>
      </c>
      <c r="BC9" s="132">
        <f>IF(AZ9=3,G9,0)</f>
        <v>0</v>
      </c>
      <c r="BD9" s="132">
        <f>IF(AZ9=4,G9,0)</f>
        <v>0</v>
      </c>
      <c r="BE9" s="132">
        <f>IF(AZ9=5,G9,0)</f>
        <v>0</v>
      </c>
      <c r="CA9" s="160">
        <v>1</v>
      </c>
      <c r="CB9" s="160">
        <v>1</v>
      </c>
      <c r="CZ9" s="132">
        <v>2.525</v>
      </c>
    </row>
    <row r="10" spans="1:57" ht="12.75">
      <c r="A10" s="161"/>
      <c r="B10" s="162" t="s">
        <v>74</v>
      </c>
      <c r="C10" s="163" t="str">
        <f>CONCATENATE(B7," ",C7)</f>
        <v>2 Základy a zvláštní zakládání</v>
      </c>
      <c r="D10" s="164"/>
      <c r="E10" s="165"/>
      <c r="F10" s="166"/>
      <c r="G10" s="167">
        <f>SUM(G7:G9)</f>
        <v>0</v>
      </c>
      <c r="O10" s="153">
        <v>4</v>
      </c>
      <c r="BA10" s="168">
        <f>SUM(BA7:BA9)</f>
        <v>0</v>
      </c>
      <c r="BB10" s="168">
        <f>SUM(BB7:BB9)</f>
        <v>0</v>
      </c>
      <c r="BC10" s="168">
        <f>SUM(BC7:BC9)</f>
        <v>0</v>
      </c>
      <c r="BD10" s="168">
        <f>SUM(BD7:BD9)</f>
        <v>0</v>
      </c>
      <c r="BE10" s="168">
        <f>SUM(BE7:BE9)</f>
        <v>0</v>
      </c>
    </row>
    <row r="11" spans="1:15" ht="12.75">
      <c r="A11" s="147" t="s">
        <v>72</v>
      </c>
      <c r="B11" s="148" t="s">
        <v>92</v>
      </c>
      <c r="C11" s="149" t="s">
        <v>93</v>
      </c>
      <c r="D11" s="150"/>
      <c r="E11" s="151"/>
      <c r="F11" s="151"/>
      <c r="G11" s="152"/>
      <c r="O11" s="153">
        <v>1</v>
      </c>
    </row>
    <row r="12" spans="1:104" ht="12.75">
      <c r="A12" s="154">
        <v>3</v>
      </c>
      <c r="B12" s="155" t="s">
        <v>94</v>
      </c>
      <c r="C12" s="156" t="s">
        <v>95</v>
      </c>
      <c r="D12" s="157" t="s">
        <v>88</v>
      </c>
      <c r="E12" s="158">
        <v>1</v>
      </c>
      <c r="F12" s="158">
        <v>0</v>
      </c>
      <c r="G12" s="159">
        <f>E12*F12</f>
        <v>0</v>
      </c>
      <c r="O12" s="153">
        <v>2</v>
      </c>
      <c r="AA12" s="132">
        <v>11</v>
      </c>
      <c r="AB12" s="132">
        <v>3</v>
      </c>
      <c r="AC12" s="132">
        <v>47</v>
      </c>
      <c r="AZ12" s="132">
        <v>1</v>
      </c>
      <c r="BA12" s="132">
        <f>IF(AZ12=1,G12,0)</f>
        <v>0</v>
      </c>
      <c r="BB12" s="132">
        <f>IF(AZ12=2,G12,0)</f>
        <v>0</v>
      </c>
      <c r="BC12" s="132">
        <f>IF(AZ12=3,G12,0)</f>
        <v>0</v>
      </c>
      <c r="BD12" s="132">
        <f>IF(AZ12=4,G12,0)</f>
        <v>0</v>
      </c>
      <c r="BE12" s="132">
        <f>IF(AZ12=5,G12,0)</f>
        <v>0</v>
      </c>
      <c r="CA12" s="160">
        <v>11</v>
      </c>
      <c r="CB12" s="160">
        <v>3</v>
      </c>
      <c r="CZ12" s="132">
        <v>0</v>
      </c>
    </row>
    <row r="13" spans="1:57" ht="12.75">
      <c r="A13" s="161"/>
      <c r="B13" s="162" t="s">
        <v>74</v>
      </c>
      <c r="C13" s="163" t="str">
        <f>CONCATENATE(B11," ",C11)</f>
        <v>27 Základy</v>
      </c>
      <c r="D13" s="164"/>
      <c r="E13" s="165"/>
      <c r="F13" s="166"/>
      <c r="G13" s="167">
        <f>SUM(G11:G12)</f>
        <v>0</v>
      </c>
      <c r="O13" s="153">
        <v>4</v>
      </c>
      <c r="BA13" s="168">
        <f>SUM(BA11:BA12)</f>
        <v>0</v>
      </c>
      <c r="BB13" s="168">
        <f>SUM(BB11:BB12)</f>
        <v>0</v>
      </c>
      <c r="BC13" s="168">
        <f>SUM(BC11:BC12)</f>
        <v>0</v>
      </c>
      <c r="BD13" s="168">
        <f>SUM(BD11:BD12)</f>
        <v>0</v>
      </c>
      <c r="BE13" s="168">
        <f>SUM(BE11:BE12)</f>
        <v>0</v>
      </c>
    </row>
    <row r="14" spans="1:15" ht="12.75">
      <c r="A14" s="147" t="s">
        <v>72</v>
      </c>
      <c r="B14" s="148" t="s">
        <v>96</v>
      </c>
      <c r="C14" s="149" t="s">
        <v>97</v>
      </c>
      <c r="D14" s="150"/>
      <c r="E14" s="151"/>
      <c r="F14" s="151"/>
      <c r="G14" s="152"/>
      <c r="O14" s="153">
        <v>1</v>
      </c>
    </row>
    <row r="15" spans="1:104" ht="22.5">
      <c r="A15" s="154">
        <v>4</v>
      </c>
      <c r="B15" s="155" t="s">
        <v>98</v>
      </c>
      <c r="C15" s="156" t="s">
        <v>99</v>
      </c>
      <c r="D15" s="157" t="s">
        <v>91</v>
      </c>
      <c r="E15" s="158">
        <v>2.2</v>
      </c>
      <c r="F15" s="158">
        <v>0</v>
      </c>
      <c r="G15" s="159">
        <f>E15*F15</f>
        <v>0</v>
      </c>
      <c r="O15" s="153">
        <v>2</v>
      </c>
      <c r="AA15" s="132">
        <v>1</v>
      </c>
      <c r="AB15" s="132">
        <v>1</v>
      </c>
      <c r="AC15" s="132">
        <v>1</v>
      </c>
      <c r="AZ15" s="132">
        <v>1</v>
      </c>
      <c r="BA15" s="132">
        <f>IF(AZ15=1,G15,0)</f>
        <v>0</v>
      </c>
      <c r="BB15" s="132">
        <f>IF(AZ15=2,G15,0)</f>
        <v>0</v>
      </c>
      <c r="BC15" s="132">
        <f>IF(AZ15=3,G15,0)</f>
        <v>0</v>
      </c>
      <c r="BD15" s="132">
        <f>IF(AZ15=4,G15,0)</f>
        <v>0</v>
      </c>
      <c r="BE15" s="132">
        <f>IF(AZ15=5,G15,0)</f>
        <v>0</v>
      </c>
      <c r="CA15" s="160">
        <v>1</v>
      </c>
      <c r="CB15" s="160">
        <v>1</v>
      </c>
      <c r="CZ15" s="132">
        <v>1.73916</v>
      </c>
    </row>
    <row r="16" spans="1:104" ht="12.75">
      <c r="A16" s="154">
        <v>5</v>
      </c>
      <c r="B16" s="155" t="s">
        <v>100</v>
      </c>
      <c r="C16" s="156" t="s">
        <v>256</v>
      </c>
      <c r="D16" s="157" t="s">
        <v>101</v>
      </c>
      <c r="E16" s="158">
        <v>25.16</v>
      </c>
      <c r="F16" s="158">
        <v>0</v>
      </c>
      <c r="G16" s="159">
        <f>E16*F16</f>
        <v>0</v>
      </c>
      <c r="O16" s="153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60">
        <v>1</v>
      </c>
      <c r="CB16" s="160">
        <v>1</v>
      </c>
      <c r="CZ16" s="132">
        <v>0.1477</v>
      </c>
    </row>
    <row r="17" spans="1:57" ht="12.75">
      <c r="A17" s="161"/>
      <c r="B17" s="162" t="s">
        <v>74</v>
      </c>
      <c r="C17" s="163" t="str">
        <f>CONCATENATE(B14," ",C14)</f>
        <v>3 Svislé a kompletní konstrukce</v>
      </c>
      <c r="D17" s="164"/>
      <c r="E17" s="165"/>
      <c r="F17" s="166"/>
      <c r="G17" s="167">
        <f>SUM(G14:G16)</f>
        <v>0</v>
      </c>
      <c r="O17" s="153">
        <v>4</v>
      </c>
      <c r="BA17" s="168">
        <f>SUM(BA14:BA16)</f>
        <v>0</v>
      </c>
      <c r="BB17" s="168">
        <f>SUM(BB14:BB16)</f>
        <v>0</v>
      </c>
      <c r="BC17" s="168">
        <f>SUM(BC14:BC16)</f>
        <v>0</v>
      </c>
      <c r="BD17" s="168">
        <f>SUM(BD14:BD16)</f>
        <v>0</v>
      </c>
      <c r="BE17" s="168">
        <f>SUM(BE14:BE16)</f>
        <v>0</v>
      </c>
    </row>
    <row r="18" spans="1:15" ht="12.75">
      <c r="A18" s="147" t="s">
        <v>72</v>
      </c>
      <c r="B18" s="148" t="s">
        <v>102</v>
      </c>
      <c r="C18" s="149" t="s">
        <v>103</v>
      </c>
      <c r="D18" s="150"/>
      <c r="E18" s="151"/>
      <c r="F18" s="151"/>
      <c r="G18" s="152"/>
      <c r="O18" s="153">
        <v>1</v>
      </c>
    </row>
    <row r="19" spans="1:104" ht="22.5">
      <c r="A19" s="154">
        <v>6</v>
      </c>
      <c r="B19" s="155" t="s">
        <v>104</v>
      </c>
      <c r="C19" s="156" t="s">
        <v>105</v>
      </c>
      <c r="D19" s="157" t="s">
        <v>91</v>
      </c>
      <c r="E19" s="158">
        <v>4.25</v>
      </c>
      <c r="F19" s="158">
        <v>0</v>
      </c>
      <c r="G19" s="159">
        <f>E19*F19</f>
        <v>0</v>
      </c>
      <c r="O19" s="153">
        <v>2</v>
      </c>
      <c r="AA19" s="132">
        <v>12</v>
      </c>
      <c r="AB19" s="132">
        <v>0</v>
      </c>
      <c r="AC19" s="132">
        <v>58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60">
        <v>12</v>
      </c>
      <c r="CB19" s="160">
        <v>0</v>
      </c>
      <c r="CZ19" s="132">
        <v>0</v>
      </c>
    </row>
    <row r="20" spans="1:57" ht="12.75">
      <c r="A20" s="161"/>
      <c r="B20" s="162" t="s">
        <v>74</v>
      </c>
      <c r="C20" s="163" t="str">
        <f>CONCATENATE(B18," ",C18)</f>
        <v>43 Schodiště</v>
      </c>
      <c r="D20" s="164"/>
      <c r="E20" s="165"/>
      <c r="F20" s="166"/>
      <c r="G20" s="167">
        <f>SUM(G18:G19)</f>
        <v>0</v>
      </c>
      <c r="O20" s="153">
        <v>4</v>
      </c>
      <c r="BA20" s="168">
        <f>SUM(BA18:BA19)</f>
        <v>0</v>
      </c>
      <c r="BB20" s="168">
        <f>SUM(BB18:BB19)</f>
        <v>0</v>
      </c>
      <c r="BC20" s="168">
        <f>SUM(BC18:BC19)</f>
        <v>0</v>
      </c>
      <c r="BD20" s="168">
        <f>SUM(BD18:BD19)</f>
        <v>0</v>
      </c>
      <c r="BE20" s="168">
        <f>SUM(BE18:BE19)</f>
        <v>0</v>
      </c>
    </row>
    <row r="21" spans="1:15" ht="12.75">
      <c r="A21" s="147" t="s">
        <v>72</v>
      </c>
      <c r="B21" s="148" t="s">
        <v>106</v>
      </c>
      <c r="C21" s="149" t="s">
        <v>107</v>
      </c>
      <c r="D21" s="150"/>
      <c r="E21" s="151"/>
      <c r="F21" s="151"/>
      <c r="G21" s="152"/>
      <c r="O21" s="153">
        <v>1</v>
      </c>
    </row>
    <row r="22" spans="1:104" ht="22.5">
      <c r="A22" s="154">
        <v>7</v>
      </c>
      <c r="B22" s="155" t="s">
        <v>108</v>
      </c>
      <c r="C22" s="156" t="s">
        <v>109</v>
      </c>
      <c r="D22" s="157" t="s">
        <v>110</v>
      </c>
      <c r="E22" s="158">
        <v>7</v>
      </c>
      <c r="F22" s="158">
        <v>0</v>
      </c>
      <c r="G22" s="159">
        <f aca="true" t="shared" si="0" ref="G22:G28">E22*F22</f>
        <v>0</v>
      </c>
      <c r="O22" s="153">
        <v>2</v>
      </c>
      <c r="AA22" s="132">
        <v>1</v>
      </c>
      <c r="AB22" s="132">
        <v>1</v>
      </c>
      <c r="AC22" s="132">
        <v>1</v>
      </c>
      <c r="AZ22" s="132">
        <v>1</v>
      </c>
      <c r="BA22" s="132">
        <f aca="true" t="shared" si="1" ref="BA22:BA28">IF(AZ22=1,G22,0)</f>
        <v>0</v>
      </c>
      <c r="BB22" s="132">
        <f aca="true" t="shared" si="2" ref="BB22:BB28">IF(AZ22=2,G22,0)</f>
        <v>0</v>
      </c>
      <c r="BC22" s="132">
        <f aca="true" t="shared" si="3" ref="BC22:BC28">IF(AZ22=3,G22,0)</f>
        <v>0</v>
      </c>
      <c r="BD22" s="132">
        <f aca="true" t="shared" si="4" ref="BD22:BD28">IF(AZ22=4,G22,0)</f>
        <v>0</v>
      </c>
      <c r="BE22" s="132">
        <f aca="true" t="shared" si="5" ref="BE22:BE28">IF(AZ22=5,G22,0)</f>
        <v>0</v>
      </c>
      <c r="CA22" s="160">
        <v>1</v>
      </c>
      <c r="CB22" s="160">
        <v>1</v>
      </c>
      <c r="CZ22" s="132">
        <v>0.05441</v>
      </c>
    </row>
    <row r="23" spans="1:104" ht="12.75">
      <c r="A23" s="154">
        <v>8</v>
      </c>
      <c r="B23" s="155" t="s">
        <v>111</v>
      </c>
      <c r="C23" s="156" t="s">
        <v>112</v>
      </c>
      <c r="D23" s="157" t="s">
        <v>101</v>
      </c>
      <c r="E23" s="158">
        <v>58</v>
      </c>
      <c r="F23" s="158">
        <v>0</v>
      </c>
      <c r="G23" s="159">
        <f t="shared" si="0"/>
        <v>0</v>
      </c>
      <c r="O23" s="153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 t="shared" si="1"/>
        <v>0</v>
      </c>
      <c r="BB23" s="132">
        <f t="shared" si="2"/>
        <v>0</v>
      </c>
      <c r="BC23" s="132">
        <f t="shared" si="3"/>
        <v>0</v>
      </c>
      <c r="BD23" s="132">
        <f t="shared" si="4"/>
        <v>0</v>
      </c>
      <c r="BE23" s="132">
        <f t="shared" si="5"/>
        <v>0</v>
      </c>
      <c r="CA23" s="160">
        <v>1</v>
      </c>
      <c r="CB23" s="160">
        <v>1</v>
      </c>
      <c r="CZ23" s="132">
        <v>0.01838</v>
      </c>
    </row>
    <row r="24" spans="1:104" ht="22.5">
      <c r="A24" s="154">
        <v>9</v>
      </c>
      <c r="B24" s="155" t="s">
        <v>113</v>
      </c>
      <c r="C24" s="156" t="s">
        <v>114</v>
      </c>
      <c r="D24" s="157" t="s">
        <v>101</v>
      </c>
      <c r="E24" s="158">
        <v>220</v>
      </c>
      <c r="F24" s="158">
        <v>0</v>
      </c>
      <c r="G24" s="159">
        <f t="shared" si="0"/>
        <v>0</v>
      </c>
      <c r="O24" s="153">
        <v>2</v>
      </c>
      <c r="AA24" s="132">
        <v>1</v>
      </c>
      <c r="AB24" s="132">
        <v>1</v>
      </c>
      <c r="AC24" s="132">
        <v>1</v>
      </c>
      <c r="AZ24" s="132">
        <v>1</v>
      </c>
      <c r="BA24" s="132">
        <f t="shared" si="1"/>
        <v>0</v>
      </c>
      <c r="BB24" s="132">
        <f t="shared" si="2"/>
        <v>0</v>
      </c>
      <c r="BC24" s="132">
        <f t="shared" si="3"/>
        <v>0</v>
      </c>
      <c r="BD24" s="132">
        <f t="shared" si="4"/>
        <v>0</v>
      </c>
      <c r="BE24" s="132">
        <f t="shared" si="5"/>
        <v>0</v>
      </c>
      <c r="CA24" s="160">
        <v>1</v>
      </c>
      <c r="CB24" s="160">
        <v>1</v>
      </c>
      <c r="CZ24" s="132">
        <v>0.00198</v>
      </c>
    </row>
    <row r="25" spans="1:104" ht="22.5">
      <c r="A25" s="154">
        <v>10</v>
      </c>
      <c r="B25" s="155" t="s">
        <v>115</v>
      </c>
      <c r="C25" s="156" t="s">
        <v>116</v>
      </c>
      <c r="D25" s="157" t="s">
        <v>101</v>
      </c>
      <c r="E25" s="158">
        <v>10</v>
      </c>
      <c r="F25" s="158">
        <v>0</v>
      </c>
      <c r="G25" s="159">
        <f t="shared" si="0"/>
        <v>0</v>
      </c>
      <c r="O25" s="153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 t="shared" si="1"/>
        <v>0</v>
      </c>
      <c r="BB25" s="132">
        <f t="shared" si="2"/>
        <v>0</v>
      </c>
      <c r="BC25" s="132">
        <f t="shared" si="3"/>
        <v>0</v>
      </c>
      <c r="BD25" s="132">
        <f t="shared" si="4"/>
        <v>0</v>
      </c>
      <c r="BE25" s="132">
        <f t="shared" si="5"/>
        <v>0</v>
      </c>
      <c r="CA25" s="160">
        <v>1</v>
      </c>
      <c r="CB25" s="160">
        <v>1</v>
      </c>
      <c r="CZ25" s="132">
        <v>0.01203</v>
      </c>
    </row>
    <row r="26" spans="1:104" ht="12.75">
      <c r="A26" s="154">
        <v>11</v>
      </c>
      <c r="B26" s="155" t="s">
        <v>117</v>
      </c>
      <c r="C26" s="156" t="s">
        <v>118</v>
      </c>
      <c r="D26" s="157" t="s">
        <v>101</v>
      </c>
      <c r="E26" s="158">
        <v>8</v>
      </c>
      <c r="F26" s="158">
        <v>0</v>
      </c>
      <c r="G26" s="159">
        <f t="shared" si="0"/>
        <v>0</v>
      </c>
      <c r="O26" s="153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 t="shared" si="1"/>
        <v>0</v>
      </c>
      <c r="BB26" s="132">
        <f t="shared" si="2"/>
        <v>0</v>
      </c>
      <c r="BC26" s="132">
        <f t="shared" si="3"/>
        <v>0</v>
      </c>
      <c r="BD26" s="132">
        <f t="shared" si="4"/>
        <v>0</v>
      </c>
      <c r="BE26" s="132">
        <f t="shared" si="5"/>
        <v>0</v>
      </c>
      <c r="CA26" s="160">
        <v>1</v>
      </c>
      <c r="CB26" s="160">
        <v>1</v>
      </c>
      <c r="CZ26" s="132">
        <v>0.01958</v>
      </c>
    </row>
    <row r="27" spans="1:104" ht="12.75">
      <c r="A27" s="154">
        <v>12</v>
      </c>
      <c r="B27" s="155" t="s">
        <v>119</v>
      </c>
      <c r="C27" s="156" t="s">
        <v>120</v>
      </c>
      <c r="D27" s="157" t="s">
        <v>101</v>
      </c>
      <c r="E27" s="158">
        <v>58</v>
      </c>
      <c r="F27" s="158">
        <v>0</v>
      </c>
      <c r="G27" s="159">
        <f t="shared" si="0"/>
        <v>0</v>
      </c>
      <c r="O27" s="153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 t="shared" si="1"/>
        <v>0</v>
      </c>
      <c r="BB27" s="132">
        <f t="shared" si="2"/>
        <v>0</v>
      </c>
      <c r="BC27" s="132">
        <f t="shared" si="3"/>
        <v>0</v>
      </c>
      <c r="BD27" s="132">
        <f t="shared" si="4"/>
        <v>0</v>
      </c>
      <c r="BE27" s="132">
        <f t="shared" si="5"/>
        <v>0</v>
      </c>
      <c r="CA27" s="160">
        <v>1</v>
      </c>
      <c r="CB27" s="160">
        <v>1</v>
      </c>
      <c r="CZ27" s="132">
        <v>0.00722</v>
      </c>
    </row>
    <row r="28" spans="1:104" ht="12.75">
      <c r="A28" s="154">
        <v>13</v>
      </c>
      <c r="B28" s="155" t="s">
        <v>121</v>
      </c>
      <c r="C28" s="156" t="s">
        <v>122</v>
      </c>
      <c r="D28" s="157" t="s">
        <v>88</v>
      </c>
      <c r="E28" s="158">
        <v>1</v>
      </c>
      <c r="F28" s="158">
        <v>0</v>
      </c>
      <c r="G28" s="159">
        <f t="shared" si="0"/>
        <v>0</v>
      </c>
      <c r="O28" s="153">
        <v>2</v>
      </c>
      <c r="AA28" s="132">
        <v>12</v>
      </c>
      <c r="AB28" s="132">
        <v>0</v>
      </c>
      <c r="AC28" s="132">
        <v>10</v>
      </c>
      <c r="AZ28" s="132">
        <v>1</v>
      </c>
      <c r="BA28" s="132">
        <f t="shared" si="1"/>
        <v>0</v>
      </c>
      <c r="BB28" s="132">
        <f t="shared" si="2"/>
        <v>0</v>
      </c>
      <c r="BC28" s="132">
        <f t="shared" si="3"/>
        <v>0</v>
      </c>
      <c r="BD28" s="132">
        <f t="shared" si="4"/>
        <v>0</v>
      </c>
      <c r="BE28" s="132">
        <f t="shared" si="5"/>
        <v>0</v>
      </c>
      <c r="CA28" s="160">
        <v>12</v>
      </c>
      <c r="CB28" s="160">
        <v>0</v>
      </c>
      <c r="CZ28" s="132">
        <v>0</v>
      </c>
    </row>
    <row r="29" spans="1:57" ht="12.75">
      <c r="A29" s="161"/>
      <c r="B29" s="162" t="s">
        <v>74</v>
      </c>
      <c r="C29" s="163" t="str">
        <f>CONCATENATE(B21," ",C21)</f>
        <v>61 Upravy povrchů vnitřní</v>
      </c>
      <c r="D29" s="164"/>
      <c r="E29" s="165"/>
      <c r="F29" s="166"/>
      <c r="G29" s="167">
        <f>SUM(G21:G28)</f>
        <v>0</v>
      </c>
      <c r="O29" s="153">
        <v>4</v>
      </c>
      <c r="BA29" s="168">
        <f>SUM(BA21:BA28)</f>
        <v>0</v>
      </c>
      <c r="BB29" s="168">
        <f>SUM(BB21:BB28)</f>
        <v>0</v>
      </c>
      <c r="BC29" s="168">
        <f>SUM(BC21:BC28)</f>
        <v>0</v>
      </c>
      <c r="BD29" s="168">
        <f>SUM(BD21:BD28)</f>
        <v>0</v>
      </c>
      <c r="BE29" s="168">
        <f>SUM(BE21:BE28)</f>
        <v>0</v>
      </c>
    </row>
    <row r="30" spans="1:15" ht="12.75">
      <c r="A30" s="147" t="s">
        <v>72</v>
      </c>
      <c r="B30" s="148" t="s">
        <v>123</v>
      </c>
      <c r="C30" s="149" t="s">
        <v>124</v>
      </c>
      <c r="D30" s="150"/>
      <c r="E30" s="151"/>
      <c r="F30" s="151"/>
      <c r="G30" s="152"/>
      <c r="O30" s="153">
        <v>1</v>
      </c>
    </row>
    <row r="31" spans="1:104" ht="12.75">
      <c r="A31" s="154">
        <v>14</v>
      </c>
      <c r="B31" s="155" t="s">
        <v>125</v>
      </c>
      <c r="C31" s="156" t="s">
        <v>126</v>
      </c>
      <c r="D31" s="157" t="s">
        <v>101</v>
      </c>
      <c r="E31" s="158">
        <v>66</v>
      </c>
      <c r="F31" s="158">
        <v>0</v>
      </c>
      <c r="G31" s="159">
        <f>E31*F31</f>
        <v>0</v>
      </c>
      <c r="O31" s="153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60">
        <v>1</v>
      </c>
      <c r="CB31" s="160">
        <v>1</v>
      </c>
      <c r="CZ31" s="132">
        <v>2.25634</v>
      </c>
    </row>
    <row r="32" spans="1:104" ht="22.5">
      <c r="A32" s="154">
        <v>15</v>
      </c>
      <c r="B32" s="155" t="s">
        <v>127</v>
      </c>
      <c r="C32" s="156" t="s">
        <v>128</v>
      </c>
      <c r="D32" s="157" t="s">
        <v>129</v>
      </c>
      <c r="E32" s="158">
        <v>0.2</v>
      </c>
      <c r="F32" s="158">
        <v>0</v>
      </c>
      <c r="G32" s="159">
        <f>E32*F32</f>
        <v>0</v>
      </c>
      <c r="O32" s="153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60">
        <v>1</v>
      </c>
      <c r="CB32" s="160">
        <v>1</v>
      </c>
      <c r="CZ32" s="132">
        <v>1.06625</v>
      </c>
    </row>
    <row r="33" spans="1:104" ht="12.75">
      <c r="A33" s="154">
        <v>16</v>
      </c>
      <c r="B33" s="155" t="s">
        <v>130</v>
      </c>
      <c r="C33" s="156" t="s">
        <v>131</v>
      </c>
      <c r="D33" s="157" t="s">
        <v>101</v>
      </c>
      <c r="E33" s="158">
        <v>66</v>
      </c>
      <c r="F33" s="158">
        <v>0</v>
      </c>
      <c r="G33" s="159">
        <f>E33*F33</f>
        <v>0</v>
      </c>
      <c r="O33" s="153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60">
        <v>1</v>
      </c>
      <c r="CB33" s="160">
        <v>1</v>
      </c>
      <c r="CZ33" s="132">
        <v>0.01095</v>
      </c>
    </row>
    <row r="34" spans="1:104" ht="22.5">
      <c r="A34" s="154">
        <v>17</v>
      </c>
      <c r="B34" s="155" t="s">
        <v>132</v>
      </c>
      <c r="C34" s="156" t="s">
        <v>133</v>
      </c>
      <c r="D34" s="157" t="s">
        <v>101</v>
      </c>
      <c r="E34" s="158">
        <v>9.1</v>
      </c>
      <c r="F34" s="158">
        <v>0</v>
      </c>
      <c r="G34" s="159">
        <f>E34*F34</f>
        <v>0</v>
      </c>
      <c r="O34" s="153">
        <v>2</v>
      </c>
      <c r="AA34" s="132">
        <v>1</v>
      </c>
      <c r="AB34" s="132">
        <v>1</v>
      </c>
      <c r="AC34" s="132">
        <v>1</v>
      </c>
      <c r="AZ34" s="132">
        <v>1</v>
      </c>
      <c r="BA34" s="132">
        <f>IF(AZ34=1,G34,0)</f>
        <v>0</v>
      </c>
      <c r="BB34" s="132">
        <f>IF(AZ34=2,G34,0)</f>
        <v>0</v>
      </c>
      <c r="BC34" s="132">
        <f>IF(AZ34=3,G34,0)</f>
        <v>0</v>
      </c>
      <c r="BD34" s="132">
        <f>IF(AZ34=4,G34,0)</f>
        <v>0</v>
      </c>
      <c r="BE34" s="132">
        <f>IF(AZ34=5,G34,0)</f>
        <v>0</v>
      </c>
      <c r="CA34" s="160">
        <v>1</v>
      </c>
      <c r="CB34" s="160">
        <v>1</v>
      </c>
      <c r="CZ34" s="132">
        <v>0.09346</v>
      </c>
    </row>
    <row r="35" spans="1:57" ht="12.75">
      <c r="A35" s="161"/>
      <c r="B35" s="162" t="s">
        <v>74</v>
      </c>
      <c r="C35" s="163" t="str">
        <f>CONCATENATE(B30," ",C30)</f>
        <v>63 Podlahy a podlahové konstrukce</v>
      </c>
      <c r="D35" s="164"/>
      <c r="E35" s="165"/>
      <c r="F35" s="166"/>
      <c r="G35" s="167">
        <f>SUM(G30:G34)</f>
        <v>0</v>
      </c>
      <c r="O35" s="153">
        <v>4</v>
      </c>
      <c r="BA35" s="168">
        <f>SUM(BA30:BA34)</f>
        <v>0</v>
      </c>
      <c r="BB35" s="168">
        <f>SUM(BB30:BB34)</f>
        <v>0</v>
      </c>
      <c r="BC35" s="168">
        <f>SUM(BC30:BC34)</f>
        <v>0</v>
      </c>
      <c r="BD35" s="168">
        <f>SUM(BD30:BD34)</f>
        <v>0</v>
      </c>
      <c r="BE35" s="168">
        <f>SUM(BE30:BE34)</f>
        <v>0</v>
      </c>
    </row>
    <row r="36" spans="1:15" ht="12.75">
      <c r="A36" s="147" t="s">
        <v>72</v>
      </c>
      <c r="B36" s="148" t="s">
        <v>134</v>
      </c>
      <c r="C36" s="149" t="s">
        <v>135</v>
      </c>
      <c r="D36" s="150"/>
      <c r="E36" s="151"/>
      <c r="F36" s="151"/>
      <c r="G36" s="152"/>
      <c r="O36" s="153">
        <v>1</v>
      </c>
    </row>
    <row r="37" spans="1:104" ht="22.5">
      <c r="A37" s="154">
        <v>18</v>
      </c>
      <c r="B37" s="155" t="s">
        <v>136</v>
      </c>
      <c r="C37" s="156" t="s">
        <v>137</v>
      </c>
      <c r="D37" s="157" t="s">
        <v>110</v>
      </c>
      <c r="E37" s="158">
        <v>2</v>
      </c>
      <c r="F37" s="158">
        <v>0</v>
      </c>
      <c r="G37" s="159">
        <f>E37*F37</f>
        <v>0</v>
      </c>
      <c r="O37" s="153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60">
        <v>1</v>
      </c>
      <c r="CB37" s="160">
        <v>1</v>
      </c>
      <c r="CZ37" s="132">
        <v>0.03083</v>
      </c>
    </row>
    <row r="38" spans="1:104" ht="22.5">
      <c r="A38" s="154">
        <v>19</v>
      </c>
      <c r="B38" s="155" t="s">
        <v>138</v>
      </c>
      <c r="C38" s="156" t="s">
        <v>139</v>
      </c>
      <c r="D38" s="157" t="s">
        <v>110</v>
      </c>
      <c r="E38" s="158">
        <v>1</v>
      </c>
      <c r="F38" s="158">
        <v>0</v>
      </c>
      <c r="G38" s="159">
        <f>E38*F38</f>
        <v>0</v>
      </c>
      <c r="O38" s="153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60">
        <v>1</v>
      </c>
      <c r="CB38" s="160">
        <v>1</v>
      </c>
      <c r="CZ38" s="132">
        <v>0.03111</v>
      </c>
    </row>
    <row r="39" spans="1:57" ht="12.75">
      <c r="A39" s="161"/>
      <c r="B39" s="162" t="s">
        <v>74</v>
      </c>
      <c r="C39" s="163" t="str">
        <f>CONCATENATE(B36," ",C36)</f>
        <v>64 Výplně otvorů</v>
      </c>
      <c r="D39" s="164"/>
      <c r="E39" s="165"/>
      <c r="F39" s="166"/>
      <c r="G39" s="167">
        <f>SUM(G36:G38)</f>
        <v>0</v>
      </c>
      <c r="O39" s="153">
        <v>4</v>
      </c>
      <c r="BA39" s="168">
        <f>SUM(BA36:BA38)</f>
        <v>0</v>
      </c>
      <c r="BB39" s="168">
        <f>SUM(BB36:BB38)</f>
        <v>0</v>
      </c>
      <c r="BC39" s="168">
        <f>SUM(BC36:BC38)</f>
        <v>0</v>
      </c>
      <c r="BD39" s="168">
        <f>SUM(BD36:BD38)</f>
        <v>0</v>
      </c>
      <c r="BE39" s="168">
        <f>SUM(BE36:BE38)</f>
        <v>0</v>
      </c>
    </row>
    <row r="40" spans="1:15" ht="12.75">
      <c r="A40" s="147" t="s">
        <v>72</v>
      </c>
      <c r="B40" s="148" t="s">
        <v>140</v>
      </c>
      <c r="C40" s="149" t="s">
        <v>141</v>
      </c>
      <c r="D40" s="150"/>
      <c r="E40" s="151"/>
      <c r="F40" s="151"/>
      <c r="G40" s="152"/>
      <c r="O40" s="153">
        <v>1</v>
      </c>
    </row>
    <row r="41" spans="1:104" ht="12.75">
      <c r="A41" s="154">
        <v>20</v>
      </c>
      <c r="B41" s="155" t="s">
        <v>142</v>
      </c>
      <c r="C41" s="156" t="s">
        <v>143</v>
      </c>
      <c r="D41" s="157" t="s">
        <v>101</v>
      </c>
      <c r="E41" s="158">
        <v>94</v>
      </c>
      <c r="F41" s="158">
        <v>0</v>
      </c>
      <c r="G41" s="159">
        <f>E41*F41</f>
        <v>0</v>
      </c>
      <c r="O41" s="153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60">
        <v>1</v>
      </c>
      <c r="CB41" s="160">
        <v>1</v>
      </c>
      <c r="CZ41" s="132">
        <v>0.00121</v>
      </c>
    </row>
    <row r="42" spans="1:57" ht="12.75">
      <c r="A42" s="161"/>
      <c r="B42" s="162" t="s">
        <v>74</v>
      </c>
      <c r="C42" s="163" t="str">
        <f>CONCATENATE(B40," ",C40)</f>
        <v>94 Lešení a stavební výtahy</v>
      </c>
      <c r="D42" s="164"/>
      <c r="E42" s="165"/>
      <c r="F42" s="166"/>
      <c r="G42" s="167">
        <f>SUM(G40:G41)</f>
        <v>0</v>
      </c>
      <c r="O42" s="153">
        <v>4</v>
      </c>
      <c r="BA42" s="168">
        <f>SUM(BA40:BA41)</f>
        <v>0</v>
      </c>
      <c r="BB42" s="168">
        <f>SUM(BB40:BB41)</f>
        <v>0</v>
      </c>
      <c r="BC42" s="168">
        <f>SUM(BC40:BC41)</f>
        <v>0</v>
      </c>
      <c r="BD42" s="168">
        <f>SUM(BD40:BD41)</f>
        <v>0</v>
      </c>
      <c r="BE42" s="168">
        <f>SUM(BE40:BE41)</f>
        <v>0</v>
      </c>
    </row>
    <row r="43" spans="1:15" ht="12.75">
      <c r="A43" s="147" t="s">
        <v>72</v>
      </c>
      <c r="B43" s="148" t="s">
        <v>144</v>
      </c>
      <c r="C43" s="149" t="s">
        <v>145</v>
      </c>
      <c r="D43" s="150"/>
      <c r="E43" s="151"/>
      <c r="F43" s="151"/>
      <c r="G43" s="152"/>
      <c r="O43" s="153">
        <v>1</v>
      </c>
    </row>
    <row r="44" spans="1:104" ht="12.75">
      <c r="A44" s="154">
        <v>21</v>
      </c>
      <c r="B44" s="155" t="s">
        <v>146</v>
      </c>
      <c r="C44" s="156" t="s">
        <v>147</v>
      </c>
      <c r="D44" s="157" t="s">
        <v>91</v>
      </c>
      <c r="E44" s="158">
        <v>1</v>
      </c>
      <c r="F44" s="158">
        <v>0</v>
      </c>
      <c r="G44" s="159">
        <f>E44*F44</f>
        <v>0</v>
      </c>
      <c r="O44" s="153">
        <v>2</v>
      </c>
      <c r="AA44" s="132">
        <v>1</v>
      </c>
      <c r="AB44" s="132">
        <v>1</v>
      </c>
      <c r="AC44" s="132">
        <v>1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60">
        <v>1</v>
      </c>
      <c r="CB44" s="160">
        <v>1</v>
      </c>
      <c r="CZ44" s="132">
        <v>0.00128</v>
      </c>
    </row>
    <row r="45" spans="1:104" ht="22.5">
      <c r="A45" s="154">
        <v>22</v>
      </c>
      <c r="B45" s="155" t="s">
        <v>148</v>
      </c>
      <c r="C45" s="156" t="s">
        <v>149</v>
      </c>
      <c r="D45" s="157" t="s">
        <v>91</v>
      </c>
      <c r="E45" s="158">
        <v>8.4</v>
      </c>
      <c r="F45" s="158">
        <v>0</v>
      </c>
      <c r="G45" s="159">
        <f>E45*F45</f>
        <v>0</v>
      </c>
      <c r="O45" s="153">
        <v>2</v>
      </c>
      <c r="AA45" s="132">
        <v>1</v>
      </c>
      <c r="AB45" s="132">
        <v>1</v>
      </c>
      <c r="AC45" s="132">
        <v>1</v>
      </c>
      <c r="AZ45" s="132">
        <v>1</v>
      </c>
      <c r="BA45" s="132">
        <f>IF(AZ45=1,G45,0)</f>
        <v>0</v>
      </c>
      <c r="BB45" s="132">
        <f>IF(AZ45=2,G45,0)</f>
        <v>0</v>
      </c>
      <c r="BC45" s="132">
        <f>IF(AZ45=3,G45,0)</f>
        <v>0</v>
      </c>
      <c r="BD45" s="132">
        <f>IF(AZ45=4,G45,0)</f>
        <v>0</v>
      </c>
      <c r="BE45" s="132">
        <f>IF(AZ45=5,G45,0)</f>
        <v>0</v>
      </c>
      <c r="CA45" s="160">
        <v>1</v>
      </c>
      <c r="CB45" s="160">
        <v>1</v>
      </c>
      <c r="CZ45" s="132">
        <v>0</v>
      </c>
    </row>
    <row r="46" spans="1:104" ht="12.75">
      <c r="A46" s="154">
        <v>23</v>
      </c>
      <c r="B46" s="155" t="s">
        <v>150</v>
      </c>
      <c r="C46" s="156" t="s">
        <v>151</v>
      </c>
      <c r="D46" s="157" t="s">
        <v>101</v>
      </c>
      <c r="E46" s="158">
        <v>6.6</v>
      </c>
      <c r="F46" s="158">
        <v>0</v>
      </c>
      <c r="G46" s="159">
        <f>E46*F46</f>
        <v>0</v>
      </c>
      <c r="O46" s="153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60">
        <v>1</v>
      </c>
      <c r="CB46" s="160">
        <v>1</v>
      </c>
      <c r="CZ46" s="132">
        <v>0.00137</v>
      </c>
    </row>
    <row r="47" spans="1:104" ht="12.75">
      <c r="A47" s="154">
        <v>24</v>
      </c>
      <c r="B47" s="155" t="s">
        <v>152</v>
      </c>
      <c r="C47" s="156" t="s">
        <v>153</v>
      </c>
      <c r="D47" s="157" t="s">
        <v>101</v>
      </c>
      <c r="E47" s="158">
        <v>1</v>
      </c>
      <c r="F47" s="158">
        <v>0</v>
      </c>
      <c r="G47" s="159">
        <f>E47*F47</f>
        <v>0</v>
      </c>
      <c r="O47" s="153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>IF(AZ47=1,G47,0)</f>
        <v>0</v>
      </c>
      <c r="BB47" s="132">
        <f>IF(AZ47=2,G47,0)</f>
        <v>0</v>
      </c>
      <c r="BC47" s="132">
        <f>IF(AZ47=3,G47,0)</f>
        <v>0</v>
      </c>
      <c r="BD47" s="132">
        <f>IF(AZ47=4,G47,0)</f>
        <v>0</v>
      </c>
      <c r="BE47" s="132">
        <f>IF(AZ47=5,G47,0)</f>
        <v>0</v>
      </c>
      <c r="CA47" s="160">
        <v>1</v>
      </c>
      <c r="CB47" s="160">
        <v>1</v>
      </c>
      <c r="CZ47" s="132">
        <v>0.00117</v>
      </c>
    </row>
    <row r="48" spans="1:57" ht="12.75">
      <c r="A48" s="161"/>
      <c r="B48" s="162" t="s">
        <v>74</v>
      </c>
      <c r="C48" s="163" t="str">
        <f>CONCATENATE(B43," ",C43)</f>
        <v>96 Bourání konstrukcí</v>
      </c>
      <c r="D48" s="164"/>
      <c r="E48" s="165"/>
      <c r="F48" s="166"/>
      <c r="G48" s="167">
        <f>SUM(G43:G47)</f>
        <v>0</v>
      </c>
      <c r="O48" s="153">
        <v>4</v>
      </c>
      <c r="BA48" s="168">
        <f>SUM(BA43:BA47)</f>
        <v>0</v>
      </c>
      <c r="BB48" s="168">
        <f>SUM(BB43:BB47)</f>
        <v>0</v>
      </c>
      <c r="BC48" s="168">
        <f>SUM(BC43:BC47)</f>
        <v>0</v>
      </c>
      <c r="BD48" s="168">
        <f>SUM(BD43:BD47)</f>
        <v>0</v>
      </c>
      <c r="BE48" s="168">
        <f>SUM(BE43:BE47)</f>
        <v>0</v>
      </c>
    </row>
    <row r="49" spans="1:15" ht="12.75">
      <c r="A49" s="147" t="s">
        <v>72</v>
      </c>
      <c r="B49" s="148" t="s">
        <v>154</v>
      </c>
      <c r="C49" s="149" t="s">
        <v>155</v>
      </c>
      <c r="D49" s="150"/>
      <c r="E49" s="151"/>
      <c r="F49" s="151"/>
      <c r="G49" s="152"/>
      <c r="O49" s="153">
        <v>1</v>
      </c>
    </row>
    <row r="50" spans="1:104" ht="12.75">
      <c r="A50" s="154">
        <v>25</v>
      </c>
      <c r="B50" s="155" t="s">
        <v>156</v>
      </c>
      <c r="C50" s="156" t="s">
        <v>157</v>
      </c>
      <c r="D50" s="157" t="s">
        <v>101</v>
      </c>
      <c r="E50" s="158">
        <v>66</v>
      </c>
      <c r="F50" s="158">
        <v>0</v>
      </c>
      <c r="G50" s="159">
        <f>E50*F50</f>
        <v>0</v>
      </c>
      <c r="O50" s="153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>IF(AZ50=1,G50,0)</f>
        <v>0</v>
      </c>
      <c r="BB50" s="132">
        <f>IF(AZ50=2,G50,0)</f>
        <v>0</v>
      </c>
      <c r="BC50" s="132">
        <f>IF(AZ50=3,G50,0)</f>
        <v>0</v>
      </c>
      <c r="BD50" s="132">
        <f>IF(AZ50=4,G50,0)</f>
        <v>0</v>
      </c>
      <c r="BE50" s="132">
        <f>IF(AZ50=5,G50,0)</f>
        <v>0</v>
      </c>
      <c r="CA50" s="160">
        <v>1</v>
      </c>
      <c r="CB50" s="160">
        <v>1</v>
      </c>
      <c r="CZ50" s="132">
        <v>0</v>
      </c>
    </row>
    <row r="51" spans="1:104" ht="12.75">
      <c r="A51" s="154">
        <v>26</v>
      </c>
      <c r="B51" s="155" t="s">
        <v>158</v>
      </c>
      <c r="C51" s="156" t="s">
        <v>159</v>
      </c>
      <c r="D51" s="157" t="s">
        <v>101</v>
      </c>
      <c r="E51" s="158">
        <v>220</v>
      </c>
      <c r="F51" s="158">
        <v>0</v>
      </c>
      <c r="G51" s="159">
        <f>E51*F51</f>
        <v>0</v>
      </c>
      <c r="O51" s="153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60">
        <v>1</v>
      </c>
      <c r="CB51" s="160">
        <v>1</v>
      </c>
      <c r="CZ51" s="132">
        <v>0</v>
      </c>
    </row>
    <row r="52" spans="1:104" ht="12.75">
      <c r="A52" s="154">
        <v>27</v>
      </c>
      <c r="B52" s="155" t="s">
        <v>160</v>
      </c>
      <c r="C52" s="156" t="s">
        <v>161</v>
      </c>
      <c r="D52" s="157" t="s">
        <v>129</v>
      </c>
      <c r="E52" s="158">
        <v>21</v>
      </c>
      <c r="F52" s="158">
        <v>0</v>
      </c>
      <c r="G52" s="159">
        <f>E52*F52</f>
        <v>0</v>
      </c>
      <c r="O52" s="153">
        <v>2</v>
      </c>
      <c r="AA52" s="132">
        <v>1</v>
      </c>
      <c r="AB52" s="132">
        <v>3</v>
      </c>
      <c r="AC52" s="132">
        <v>3</v>
      </c>
      <c r="AZ52" s="132">
        <v>1</v>
      </c>
      <c r="BA52" s="132">
        <f>IF(AZ52=1,G52,0)</f>
        <v>0</v>
      </c>
      <c r="BB52" s="132">
        <f>IF(AZ52=2,G52,0)</f>
        <v>0</v>
      </c>
      <c r="BC52" s="132">
        <f>IF(AZ52=3,G52,0)</f>
        <v>0</v>
      </c>
      <c r="BD52" s="132">
        <f>IF(AZ52=4,G52,0)</f>
        <v>0</v>
      </c>
      <c r="BE52" s="132">
        <f>IF(AZ52=5,G52,0)</f>
        <v>0</v>
      </c>
      <c r="CA52" s="160">
        <v>1</v>
      </c>
      <c r="CB52" s="160">
        <v>3</v>
      </c>
      <c r="CZ52" s="132">
        <v>0</v>
      </c>
    </row>
    <row r="53" spans="1:104" ht="22.5">
      <c r="A53" s="154">
        <v>28</v>
      </c>
      <c r="B53" s="155" t="s">
        <v>162</v>
      </c>
      <c r="C53" s="156" t="s">
        <v>163</v>
      </c>
      <c r="D53" s="157" t="s">
        <v>88</v>
      </c>
      <c r="E53" s="158">
        <v>1</v>
      </c>
      <c r="F53" s="158">
        <v>0</v>
      </c>
      <c r="G53" s="159">
        <f>E53*F53</f>
        <v>0</v>
      </c>
      <c r="O53" s="153">
        <v>2</v>
      </c>
      <c r="AA53" s="132">
        <v>12</v>
      </c>
      <c r="AB53" s="132">
        <v>0</v>
      </c>
      <c r="AC53" s="132">
        <v>53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60">
        <v>12</v>
      </c>
      <c r="CB53" s="160">
        <v>0</v>
      </c>
      <c r="CZ53" s="132">
        <v>1E-05</v>
      </c>
    </row>
    <row r="54" spans="1:104" ht="12.75">
      <c r="A54" s="154">
        <v>29</v>
      </c>
      <c r="B54" s="155" t="s">
        <v>164</v>
      </c>
      <c r="C54" s="156" t="s">
        <v>165</v>
      </c>
      <c r="D54" s="157" t="s">
        <v>129</v>
      </c>
      <c r="E54" s="158">
        <v>22.1666</v>
      </c>
      <c r="F54" s="158">
        <v>0</v>
      </c>
      <c r="G54" s="159">
        <f>E54*F54</f>
        <v>0</v>
      </c>
      <c r="O54" s="153">
        <v>2</v>
      </c>
      <c r="AA54" s="132">
        <v>8</v>
      </c>
      <c r="AB54" s="132">
        <v>1</v>
      </c>
      <c r="AC54" s="132">
        <v>3</v>
      </c>
      <c r="AZ54" s="132">
        <v>1</v>
      </c>
      <c r="BA54" s="132">
        <f>IF(AZ54=1,G54,0)</f>
        <v>0</v>
      </c>
      <c r="BB54" s="132">
        <f>IF(AZ54=2,G54,0)</f>
        <v>0</v>
      </c>
      <c r="BC54" s="132">
        <f>IF(AZ54=3,G54,0)</f>
        <v>0</v>
      </c>
      <c r="BD54" s="132">
        <f>IF(AZ54=4,G54,0)</f>
        <v>0</v>
      </c>
      <c r="BE54" s="132">
        <f>IF(AZ54=5,G54,0)</f>
        <v>0</v>
      </c>
      <c r="CA54" s="160">
        <v>8</v>
      </c>
      <c r="CB54" s="160">
        <v>1</v>
      </c>
      <c r="CZ54" s="132">
        <v>0</v>
      </c>
    </row>
    <row r="55" spans="1:57" ht="12.75">
      <c r="A55" s="161"/>
      <c r="B55" s="162" t="s">
        <v>74</v>
      </c>
      <c r="C55" s="163" t="str">
        <f>CONCATENATE(B49," ",C49)</f>
        <v>97 Prorážení otvorů</v>
      </c>
      <c r="D55" s="164"/>
      <c r="E55" s="165"/>
      <c r="F55" s="166"/>
      <c r="G55" s="167">
        <f>SUM(G49:G54)</f>
        <v>0</v>
      </c>
      <c r="O55" s="153">
        <v>4</v>
      </c>
      <c r="BA55" s="168">
        <f>SUM(BA49:BA54)</f>
        <v>0</v>
      </c>
      <c r="BB55" s="168">
        <f>SUM(BB49:BB54)</f>
        <v>0</v>
      </c>
      <c r="BC55" s="168">
        <f>SUM(BC49:BC54)</f>
        <v>0</v>
      </c>
      <c r="BD55" s="168">
        <f>SUM(BD49:BD54)</f>
        <v>0</v>
      </c>
      <c r="BE55" s="168">
        <f>SUM(BE49:BE54)</f>
        <v>0</v>
      </c>
    </row>
    <row r="56" spans="1:15" ht="12.75">
      <c r="A56" s="147" t="s">
        <v>72</v>
      </c>
      <c r="B56" s="148" t="s">
        <v>166</v>
      </c>
      <c r="C56" s="149" t="s">
        <v>167</v>
      </c>
      <c r="D56" s="150"/>
      <c r="E56" s="151"/>
      <c r="F56" s="151"/>
      <c r="G56" s="152"/>
      <c r="O56" s="153">
        <v>1</v>
      </c>
    </row>
    <row r="57" spans="1:104" ht="12.75">
      <c r="A57" s="154">
        <v>30</v>
      </c>
      <c r="B57" s="155" t="s">
        <v>168</v>
      </c>
      <c r="C57" s="156" t="s">
        <v>169</v>
      </c>
      <c r="D57" s="157" t="s">
        <v>129</v>
      </c>
      <c r="E57" s="158">
        <v>182.253382</v>
      </c>
      <c r="F57" s="158">
        <v>0</v>
      </c>
      <c r="G57" s="159">
        <f>E57*F57</f>
        <v>0</v>
      </c>
      <c r="O57" s="153">
        <v>2</v>
      </c>
      <c r="AA57" s="132">
        <v>7</v>
      </c>
      <c r="AB57" s="132">
        <v>1</v>
      </c>
      <c r="AC57" s="132">
        <v>2</v>
      </c>
      <c r="AZ57" s="132">
        <v>1</v>
      </c>
      <c r="BA57" s="132">
        <f>IF(AZ57=1,G57,0)</f>
        <v>0</v>
      </c>
      <c r="BB57" s="132">
        <f>IF(AZ57=2,G57,0)</f>
        <v>0</v>
      </c>
      <c r="BC57" s="132">
        <f>IF(AZ57=3,G57,0)</f>
        <v>0</v>
      </c>
      <c r="BD57" s="132">
        <f>IF(AZ57=4,G57,0)</f>
        <v>0</v>
      </c>
      <c r="BE57" s="132">
        <f>IF(AZ57=5,G57,0)</f>
        <v>0</v>
      </c>
      <c r="CA57" s="160">
        <v>7</v>
      </c>
      <c r="CB57" s="160">
        <v>1</v>
      </c>
      <c r="CZ57" s="132">
        <v>0</v>
      </c>
    </row>
    <row r="58" spans="1:57" ht="12.75">
      <c r="A58" s="161"/>
      <c r="B58" s="162" t="s">
        <v>74</v>
      </c>
      <c r="C58" s="163" t="str">
        <f>CONCATENATE(B56," ",C56)</f>
        <v>99 Staveništní přesun hmot</v>
      </c>
      <c r="D58" s="164"/>
      <c r="E58" s="165"/>
      <c r="F58" s="166"/>
      <c r="G58" s="167">
        <f>SUM(G56:G57)</f>
        <v>0</v>
      </c>
      <c r="O58" s="153">
        <v>4</v>
      </c>
      <c r="BA58" s="168">
        <f>SUM(BA56:BA57)</f>
        <v>0</v>
      </c>
      <c r="BB58" s="168">
        <f>SUM(BB56:BB57)</f>
        <v>0</v>
      </c>
      <c r="BC58" s="168">
        <f>SUM(BC56:BC57)</f>
        <v>0</v>
      </c>
      <c r="BD58" s="168">
        <f>SUM(BD56:BD57)</f>
        <v>0</v>
      </c>
      <c r="BE58" s="168">
        <f>SUM(BE56:BE57)</f>
        <v>0</v>
      </c>
    </row>
    <row r="59" spans="1:15" ht="12.75">
      <c r="A59" s="147" t="s">
        <v>72</v>
      </c>
      <c r="B59" s="148" t="s">
        <v>170</v>
      </c>
      <c r="C59" s="149" t="s">
        <v>171</v>
      </c>
      <c r="D59" s="150"/>
      <c r="E59" s="151"/>
      <c r="F59" s="151"/>
      <c r="G59" s="152"/>
      <c r="O59" s="153">
        <v>1</v>
      </c>
    </row>
    <row r="60" spans="1:104" ht="12.75">
      <c r="A60" s="154">
        <v>31</v>
      </c>
      <c r="B60" s="155" t="s">
        <v>82</v>
      </c>
      <c r="C60" s="156" t="s">
        <v>172</v>
      </c>
      <c r="D60" s="157" t="s">
        <v>73</v>
      </c>
      <c r="E60" s="158">
        <v>15</v>
      </c>
      <c r="F60" s="158">
        <v>0</v>
      </c>
      <c r="G60" s="159">
        <f>E60*F60</f>
        <v>0</v>
      </c>
      <c r="O60" s="153">
        <v>2</v>
      </c>
      <c r="AA60" s="132">
        <v>12</v>
      </c>
      <c r="AB60" s="132">
        <v>0</v>
      </c>
      <c r="AC60" s="132">
        <v>11</v>
      </c>
      <c r="AZ60" s="132">
        <v>1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60">
        <v>12</v>
      </c>
      <c r="CB60" s="160">
        <v>0</v>
      </c>
      <c r="CZ60" s="132">
        <v>0</v>
      </c>
    </row>
    <row r="61" spans="1:57" ht="12.75">
      <c r="A61" s="161"/>
      <c r="B61" s="162" t="s">
        <v>74</v>
      </c>
      <c r="C61" s="163" t="str">
        <f>CONCATENATE(B59," ",C59)</f>
        <v>F0862 Požární zabezpečení = EPS</v>
      </c>
      <c r="D61" s="164"/>
      <c r="E61" s="165"/>
      <c r="F61" s="166"/>
      <c r="G61" s="167">
        <f>SUM(G59:G60)</f>
        <v>0</v>
      </c>
      <c r="O61" s="153">
        <v>4</v>
      </c>
      <c r="BA61" s="168">
        <f>SUM(BA59:BA60)</f>
        <v>0</v>
      </c>
      <c r="BB61" s="168">
        <f>SUM(BB59:BB60)</f>
        <v>0</v>
      </c>
      <c r="BC61" s="168">
        <f>SUM(BC59:BC60)</f>
        <v>0</v>
      </c>
      <c r="BD61" s="168">
        <f>SUM(BD59:BD60)</f>
        <v>0</v>
      </c>
      <c r="BE61" s="168">
        <f>SUM(BE59:BE60)</f>
        <v>0</v>
      </c>
    </row>
    <row r="62" spans="1:15" ht="12.75">
      <c r="A62" s="147" t="s">
        <v>72</v>
      </c>
      <c r="B62" s="148" t="s">
        <v>173</v>
      </c>
      <c r="C62" s="149" t="s">
        <v>174</v>
      </c>
      <c r="D62" s="150"/>
      <c r="E62" s="151"/>
      <c r="F62" s="151"/>
      <c r="G62" s="152"/>
      <c r="O62" s="153">
        <v>1</v>
      </c>
    </row>
    <row r="63" spans="1:104" ht="22.5">
      <c r="A63" s="154">
        <v>32</v>
      </c>
      <c r="B63" s="155" t="s">
        <v>175</v>
      </c>
      <c r="C63" s="156" t="s">
        <v>176</v>
      </c>
      <c r="D63" s="157" t="s">
        <v>101</v>
      </c>
      <c r="E63" s="158">
        <v>66</v>
      </c>
      <c r="F63" s="158">
        <v>0</v>
      </c>
      <c r="G63" s="159">
        <f>E63*F63</f>
        <v>0</v>
      </c>
      <c r="O63" s="153">
        <v>2</v>
      </c>
      <c r="AA63" s="132">
        <v>1</v>
      </c>
      <c r="AB63" s="132">
        <v>7</v>
      </c>
      <c r="AC63" s="132">
        <v>7</v>
      </c>
      <c r="AZ63" s="132">
        <v>2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60">
        <v>1</v>
      </c>
      <c r="CB63" s="160">
        <v>7</v>
      </c>
      <c r="CZ63" s="132">
        <v>0.00557</v>
      </c>
    </row>
    <row r="64" spans="1:57" ht="12.75">
      <c r="A64" s="161"/>
      <c r="B64" s="162" t="s">
        <v>74</v>
      </c>
      <c r="C64" s="163" t="str">
        <f>CONCATENATE(B62," ",C62)</f>
        <v>711 Izolace proti vodě</v>
      </c>
      <c r="D64" s="164"/>
      <c r="E64" s="165"/>
      <c r="F64" s="166"/>
      <c r="G64" s="167">
        <f>SUM(G62:G63)</f>
        <v>0</v>
      </c>
      <c r="O64" s="153">
        <v>4</v>
      </c>
      <c r="BA64" s="168">
        <f>SUM(BA62:BA63)</f>
        <v>0</v>
      </c>
      <c r="BB64" s="168">
        <f>SUM(BB62:BB63)</f>
        <v>0</v>
      </c>
      <c r="BC64" s="168">
        <f>SUM(BC62:BC63)</f>
        <v>0</v>
      </c>
      <c r="BD64" s="168">
        <f>SUM(BD62:BD63)</f>
        <v>0</v>
      </c>
      <c r="BE64" s="168">
        <f>SUM(BE62:BE63)</f>
        <v>0</v>
      </c>
    </row>
    <row r="65" spans="1:15" ht="12.75">
      <c r="A65" s="147" t="s">
        <v>72</v>
      </c>
      <c r="B65" s="148" t="s">
        <v>177</v>
      </c>
      <c r="C65" s="149" t="s">
        <v>178</v>
      </c>
      <c r="D65" s="150"/>
      <c r="E65" s="151"/>
      <c r="F65" s="151"/>
      <c r="G65" s="152"/>
      <c r="O65" s="153">
        <v>1</v>
      </c>
    </row>
    <row r="66" spans="1:104" ht="22.5">
      <c r="A66" s="154">
        <v>33</v>
      </c>
      <c r="B66" s="155" t="s">
        <v>179</v>
      </c>
      <c r="C66" s="156" t="s">
        <v>180</v>
      </c>
      <c r="D66" s="157" t="s">
        <v>101</v>
      </c>
      <c r="E66" s="158">
        <v>11</v>
      </c>
      <c r="F66" s="158">
        <v>0</v>
      </c>
      <c r="G66" s="159">
        <f>E66*F66</f>
        <v>0</v>
      </c>
      <c r="O66" s="153">
        <v>2</v>
      </c>
      <c r="AA66" s="132">
        <v>1</v>
      </c>
      <c r="AB66" s="132">
        <v>7</v>
      </c>
      <c r="AC66" s="132">
        <v>7</v>
      </c>
      <c r="AZ66" s="132">
        <v>2</v>
      </c>
      <c r="BA66" s="132">
        <f>IF(AZ66=1,G66,0)</f>
        <v>0</v>
      </c>
      <c r="BB66" s="132">
        <f>IF(AZ66=2,G66,0)</f>
        <v>0</v>
      </c>
      <c r="BC66" s="132">
        <f>IF(AZ66=3,G66,0)</f>
        <v>0</v>
      </c>
      <c r="BD66" s="132">
        <f>IF(AZ66=4,G66,0)</f>
        <v>0</v>
      </c>
      <c r="BE66" s="132">
        <f>IF(AZ66=5,G66,0)</f>
        <v>0</v>
      </c>
      <c r="CA66" s="160">
        <v>1</v>
      </c>
      <c r="CB66" s="160">
        <v>7</v>
      </c>
      <c r="CZ66" s="132">
        <v>0</v>
      </c>
    </row>
    <row r="67" spans="1:104" ht="12.75">
      <c r="A67" s="154">
        <v>34</v>
      </c>
      <c r="B67" s="155" t="s">
        <v>181</v>
      </c>
      <c r="C67" s="156" t="s">
        <v>182</v>
      </c>
      <c r="D67" s="157" t="s">
        <v>101</v>
      </c>
      <c r="E67" s="158">
        <v>11</v>
      </c>
      <c r="F67" s="158">
        <v>0</v>
      </c>
      <c r="G67" s="159">
        <f>E67*F67</f>
        <v>0</v>
      </c>
      <c r="O67" s="153">
        <v>2</v>
      </c>
      <c r="AA67" s="132">
        <v>3</v>
      </c>
      <c r="AB67" s="132">
        <v>7</v>
      </c>
      <c r="AC67" s="132">
        <v>283754904</v>
      </c>
      <c r="AZ67" s="132">
        <v>2</v>
      </c>
      <c r="BA67" s="132">
        <f>IF(AZ67=1,G67,0)</f>
        <v>0</v>
      </c>
      <c r="BB67" s="132">
        <f>IF(AZ67=2,G67,0)</f>
        <v>0</v>
      </c>
      <c r="BC67" s="132">
        <f>IF(AZ67=3,G67,0)</f>
        <v>0</v>
      </c>
      <c r="BD67" s="132">
        <f>IF(AZ67=4,G67,0)</f>
        <v>0</v>
      </c>
      <c r="BE67" s="132">
        <f>IF(AZ67=5,G67,0)</f>
        <v>0</v>
      </c>
      <c r="CA67" s="160">
        <v>3</v>
      </c>
      <c r="CB67" s="160">
        <v>7</v>
      </c>
      <c r="CZ67" s="132">
        <v>0.0024</v>
      </c>
    </row>
    <row r="68" spans="1:57" ht="12.75">
      <c r="A68" s="161"/>
      <c r="B68" s="162" t="s">
        <v>74</v>
      </c>
      <c r="C68" s="163" t="str">
        <f>CONCATENATE(B65," ",C65)</f>
        <v>713 Izolace tepelné</v>
      </c>
      <c r="D68" s="164"/>
      <c r="E68" s="165"/>
      <c r="F68" s="166"/>
      <c r="G68" s="167">
        <f>SUM(G65:G67)</f>
        <v>0</v>
      </c>
      <c r="O68" s="153">
        <v>4</v>
      </c>
      <c r="BA68" s="168">
        <f>SUM(BA65:BA67)</f>
        <v>0</v>
      </c>
      <c r="BB68" s="168">
        <f>SUM(BB65:BB67)</f>
        <v>0</v>
      </c>
      <c r="BC68" s="168">
        <f>SUM(BC65:BC67)</f>
        <v>0</v>
      </c>
      <c r="BD68" s="168">
        <f>SUM(BD65:BD67)</f>
        <v>0</v>
      </c>
      <c r="BE68" s="168">
        <f>SUM(BE65:BE67)</f>
        <v>0</v>
      </c>
    </row>
    <row r="69" spans="1:15" ht="12.75">
      <c r="A69" s="147" t="s">
        <v>72</v>
      </c>
      <c r="B69" s="148" t="s">
        <v>183</v>
      </c>
      <c r="C69" s="149" t="s">
        <v>184</v>
      </c>
      <c r="D69" s="150"/>
      <c r="E69" s="151"/>
      <c r="F69" s="151"/>
      <c r="G69" s="152"/>
      <c r="O69" s="153">
        <v>1</v>
      </c>
    </row>
    <row r="70" spans="1:104" ht="12.75">
      <c r="A70" s="154">
        <v>35</v>
      </c>
      <c r="B70" s="155" t="s">
        <v>185</v>
      </c>
      <c r="C70" s="156" t="s">
        <v>186</v>
      </c>
      <c r="D70" s="157" t="s">
        <v>101</v>
      </c>
      <c r="E70" s="158">
        <v>93.38</v>
      </c>
      <c r="F70" s="158">
        <v>0</v>
      </c>
      <c r="G70" s="159">
        <f>E70*F70</f>
        <v>0</v>
      </c>
      <c r="O70" s="153">
        <v>2</v>
      </c>
      <c r="AA70" s="132">
        <v>1</v>
      </c>
      <c r="AB70" s="132">
        <v>7</v>
      </c>
      <c r="AC70" s="132">
        <v>7</v>
      </c>
      <c r="AZ70" s="132">
        <v>2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60">
        <v>1</v>
      </c>
      <c r="CB70" s="160">
        <v>7</v>
      </c>
      <c r="CZ70" s="132">
        <v>0.01274</v>
      </c>
    </row>
    <row r="71" spans="1:57" ht="12.75">
      <c r="A71" s="161"/>
      <c r="B71" s="162" t="s">
        <v>74</v>
      </c>
      <c r="C71" s="163" t="str">
        <f>CONCATENATE(B69," ",C69)</f>
        <v>763 Dřevostavby</v>
      </c>
      <c r="D71" s="164"/>
      <c r="E71" s="165"/>
      <c r="F71" s="166"/>
      <c r="G71" s="167">
        <f>SUM(G69:G70)</f>
        <v>0</v>
      </c>
      <c r="O71" s="153">
        <v>4</v>
      </c>
      <c r="BA71" s="168">
        <f>SUM(BA69:BA70)</f>
        <v>0</v>
      </c>
      <c r="BB71" s="168">
        <f>SUM(BB69:BB70)</f>
        <v>0</v>
      </c>
      <c r="BC71" s="168">
        <f>SUM(BC69:BC70)</f>
        <v>0</v>
      </c>
      <c r="BD71" s="168">
        <f>SUM(BD69:BD70)</f>
        <v>0</v>
      </c>
      <c r="BE71" s="168">
        <f>SUM(BE69:BE70)</f>
        <v>0</v>
      </c>
    </row>
    <row r="72" spans="1:15" ht="12.75">
      <c r="A72" s="147" t="s">
        <v>72</v>
      </c>
      <c r="B72" s="148" t="s">
        <v>187</v>
      </c>
      <c r="C72" s="149" t="s">
        <v>188</v>
      </c>
      <c r="D72" s="150"/>
      <c r="E72" s="151"/>
      <c r="F72" s="151"/>
      <c r="G72" s="152"/>
      <c r="O72" s="153">
        <v>1</v>
      </c>
    </row>
    <row r="73" spans="1:104" ht="12.75">
      <c r="A73" s="154">
        <v>36</v>
      </c>
      <c r="B73" s="155" t="s">
        <v>189</v>
      </c>
      <c r="C73" s="156" t="s">
        <v>190</v>
      </c>
      <c r="D73" s="157" t="s">
        <v>110</v>
      </c>
      <c r="E73" s="158">
        <v>3</v>
      </c>
      <c r="F73" s="158">
        <v>0</v>
      </c>
      <c r="G73" s="159">
        <f>E73*F73</f>
        <v>0</v>
      </c>
      <c r="O73" s="153">
        <v>2</v>
      </c>
      <c r="AA73" s="132">
        <v>1</v>
      </c>
      <c r="AB73" s="132">
        <v>7</v>
      </c>
      <c r="AC73" s="132">
        <v>7</v>
      </c>
      <c r="AZ73" s="132">
        <v>2</v>
      </c>
      <c r="BA73" s="132">
        <f>IF(AZ73=1,G73,0)</f>
        <v>0</v>
      </c>
      <c r="BB73" s="132">
        <f>IF(AZ73=2,G73,0)</f>
        <v>0</v>
      </c>
      <c r="BC73" s="132">
        <f>IF(AZ73=3,G73,0)</f>
        <v>0</v>
      </c>
      <c r="BD73" s="132">
        <f>IF(AZ73=4,G73,0)</f>
        <v>0</v>
      </c>
      <c r="BE73" s="132">
        <f>IF(AZ73=5,G73,0)</f>
        <v>0</v>
      </c>
      <c r="CA73" s="160">
        <v>1</v>
      </c>
      <c r="CB73" s="160">
        <v>7</v>
      </c>
      <c r="CZ73" s="132">
        <v>0</v>
      </c>
    </row>
    <row r="74" spans="1:104" ht="22.5">
      <c r="A74" s="154">
        <v>37</v>
      </c>
      <c r="B74" s="155" t="s">
        <v>191</v>
      </c>
      <c r="C74" s="156" t="s">
        <v>192</v>
      </c>
      <c r="D74" s="157" t="s">
        <v>73</v>
      </c>
      <c r="E74" s="158">
        <v>1</v>
      </c>
      <c r="F74" s="158">
        <v>0</v>
      </c>
      <c r="G74" s="159">
        <f>E74*F74</f>
        <v>0</v>
      </c>
      <c r="O74" s="153">
        <v>2</v>
      </c>
      <c r="AA74" s="132">
        <v>12</v>
      </c>
      <c r="AB74" s="132">
        <v>0</v>
      </c>
      <c r="AC74" s="132">
        <v>9</v>
      </c>
      <c r="AZ74" s="132">
        <v>2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60">
        <v>12</v>
      </c>
      <c r="CB74" s="160">
        <v>0</v>
      </c>
      <c r="CZ74" s="132">
        <v>0</v>
      </c>
    </row>
    <row r="75" spans="1:104" ht="22.5">
      <c r="A75" s="154">
        <v>38</v>
      </c>
      <c r="B75" s="155" t="s">
        <v>193</v>
      </c>
      <c r="C75" s="156" t="s">
        <v>194</v>
      </c>
      <c r="D75" s="157" t="s">
        <v>73</v>
      </c>
      <c r="E75" s="158">
        <v>1</v>
      </c>
      <c r="F75" s="158">
        <v>0</v>
      </c>
      <c r="G75" s="159">
        <f>E75*F75</f>
        <v>0</v>
      </c>
      <c r="O75" s="153">
        <v>2</v>
      </c>
      <c r="AA75" s="132">
        <v>12</v>
      </c>
      <c r="AB75" s="132">
        <v>0</v>
      </c>
      <c r="AC75" s="132">
        <v>52</v>
      </c>
      <c r="AZ75" s="132">
        <v>2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60">
        <v>12</v>
      </c>
      <c r="CB75" s="160">
        <v>0</v>
      </c>
      <c r="CZ75" s="132">
        <v>0</v>
      </c>
    </row>
    <row r="76" spans="1:104" ht="12.75">
      <c r="A76" s="154">
        <v>39</v>
      </c>
      <c r="B76" s="155" t="s">
        <v>195</v>
      </c>
      <c r="C76" s="156" t="s">
        <v>196</v>
      </c>
      <c r="D76" s="157" t="s">
        <v>73</v>
      </c>
      <c r="E76" s="158">
        <v>1</v>
      </c>
      <c r="F76" s="158">
        <v>0</v>
      </c>
      <c r="G76" s="159">
        <f>E76*F76</f>
        <v>0</v>
      </c>
      <c r="O76" s="153">
        <v>2</v>
      </c>
      <c r="AA76" s="132">
        <v>12</v>
      </c>
      <c r="AB76" s="132">
        <v>0</v>
      </c>
      <c r="AC76" s="132">
        <v>21</v>
      </c>
      <c r="AZ76" s="132">
        <v>2</v>
      </c>
      <c r="BA76" s="132">
        <f>IF(AZ76=1,G76,0)</f>
        <v>0</v>
      </c>
      <c r="BB76" s="132">
        <f>IF(AZ76=2,G76,0)</f>
        <v>0</v>
      </c>
      <c r="BC76" s="132">
        <f>IF(AZ76=3,G76,0)</f>
        <v>0</v>
      </c>
      <c r="BD76" s="132">
        <f>IF(AZ76=4,G76,0)</f>
        <v>0</v>
      </c>
      <c r="BE76" s="132">
        <f>IF(AZ76=5,G76,0)</f>
        <v>0</v>
      </c>
      <c r="CA76" s="160">
        <v>12</v>
      </c>
      <c r="CB76" s="160">
        <v>0</v>
      </c>
      <c r="CZ76" s="132">
        <v>0</v>
      </c>
    </row>
    <row r="77" spans="1:57" ht="12.75">
      <c r="A77" s="161"/>
      <c r="B77" s="162" t="s">
        <v>74</v>
      </c>
      <c r="C77" s="163" t="str">
        <f>CONCATENATE(B72," ",C72)</f>
        <v>766 Konstrukce truhlářské</v>
      </c>
      <c r="D77" s="164"/>
      <c r="E77" s="165"/>
      <c r="F77" s="166"/>
      <c r="G77" s="167">
        <f>SUM(G72:G76)</f>
        <v>0</v>
      </c>
      <c r="O77" s="153">
        <v>4</v>
      </c>
      <c r="BA77" s="168">
        <f>SUM(BA72:BA76)</f>
        <v>0</v>
      </c>
      <c r="BB77" s="168">
        <f>SUM(BB72:BB76)</f>
        <v>0</v>
      </c>
      <c r="BC77" s="168">
        <f>SUM(BC72:BC76)</f>
        <v>0</v>
      </c>
      <c r="BD77" s="168">
        <f>SUM(BD72:BD76)</f>
        <v>0</v>
      </c>
      <c r="BE77" s="168">
        <f>SUM(BE72:BE76)</f>
        <v>0</v>
      </c>
    </row>
    <row r="78" spans="1:15" ht="12.75">
      <c r="A78" s="147" t="s">
        <v>72</v>
      </c>
      <c r="B78" s="148" t="s">
        <v>197</v>
      </c>
      <c r="C78" s="149" t="s">
        <v>198</v>
      </c>
      <c r="D78" s="150"/>
      <c r="E78" s="151"/>
      <c r="F78" s="151"/>
      <c r="G78" s="152"/>
      <c r="O78" s="153">
        <v>1</v>
      </c>
    </row>
    <row r="79" spans="1:104" ht="12.75">
      <c r="A79" s="154">
        <v>40</v>
      </c>
      <c r="B79" s="155" t="s">
        <v>199</v>
      </c>
      <c r="C79" s="156" t="s">
        <v>200</v>
      </c>
      <c r="D79" s="157" t="s">
        <v>88</v>
      </c>
      <c r="E79" s="158">
        <v>2</v>
      </c>
      <c r="F79" s="158">
        <v>0</v>
      </c>
      <c r="G79" s="159">
        <f>E79*F79</f>
        <v>0</v>
      </c>
      <c r="O79" s="153">
        <v>2</v>
      </c>
      <c r="AA79" s="132">
        <v>12</v>
      </c>
      <c r="AB79" s="132">
        <v>0</v>
      </c>
      <c r="AC79" s="132">
        <v>35</v>
      </c>
      <c r="AZ79" s="132">
        <v>2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60">
        <v>12</v>
      </c>
      <c r="CB79" s="160">
        <v>0</v>
      </c>
      <c r="CZ79" s="132">
        <v>0</v>
      </c>
    </row>
    <row r="80" spans="1:104" ht="22.5">
      <c r="A80" s="154">
        <v>41</v>
      </c>
      <c r="B80" s="155" t="s">
        <v>199</v>
      </c>
      <c r="C80" s="156" t="s">
        <v>201</v>
      </c>
      <c r="D80" s="157" t="s">
        <v>73</v>
      </c>
      <c r="E80" s="158">
        <v>4</v>
      </c>
      <c r="F80" s="158">
        <v>0</v>
      </c>
      <c r="G80" s="159">
        <f>E80*F80</f>
        <v>0</v>
      </c>
      <c r="O80" s="153">
        <v>2</v>
      </c>
      <c r="AA80" s="132">
        <v>12</v>
      </c>
      <c r="AB80" s="132">
        <v>0</v>
      </c>
      <c r="AC80" s="132">
        <v>1</v>
      </c>
      <c r="AZ80" s="132">
        <v>2</v>
      </c>
      <c r="BA80" s="132">
        <f>IF(AZ80=1,G80,0)</f>
        <v>0</v>
      </c>
      <c r="BB80" s="132">
        <f>IF(AZ80=2,G80,0)</f>
        <v>0</v>
      </c>
      <c r="BC80" s="132">
        <f>IF(AZ80=3,G80,0)</f>
        <v>0</v>
      </c>
      <c r="BD80" s="132">
        <f>IF(AZ80=4,G80,0)</f>
        <v>0</v>
      </c>
      <c r="BE80" s="132">
        <f>IF(AZ80=5,G80,0)</f>
        <v>0</v>
      </c>
      <c r="CA80" s="160">
        <v>12</v>
      </c>
      <c r="CB80" s="160">
        <v>0</v>
      </c>
      <c r="CZ80" s="132">
        <v>0</v>
      </c>
    </row>
    <row r="81" spans="1:104" ht="22.5">
      <c r="A81" s="154">
        <v>42</v>
      </c>
      <c r="B81" s="155" t="s">
        <v>202</v>
      </c>
      <c r="C81" s="156" t="s">
        <v>203</v>
      </c>
      <c r="D81" s="157" t="s">
        <v>73</v>
      </c>
      <c r="E81" s="158">
        <v>4</v>
      </c>
      <c r="F81" s="158"/>
      <c r="G81" s="159">
        <f>E81*F81</f>
        <v>0</v>
      </c>
      <c r="O81" s="153">
        <v>2</v>
      </c>
      <c r="AA81" s="132">
        <v>12</v>
      </c>
      <c r="AB81" s="132">
        <v>0</v>
      </c>
      <c r="AC81" s="132">
        <v>2</v>
      </c>
      <c r="AZ81" s="132">
        <v>2</v>
      </c>
      <c r="BA81" s="132">
        <f>IF(AZ81=1,G81,0)</f>
        <v>0</v>
      </c>
      <c r="BB81" s="132">
        <f>IF(AZ81=2,G81,0)</f>
        <v>0</v>
      </c>
      <c r="BC81" s="132">
        <f>IF(AZ81=3,G81,0)</f>
        <v>0</v>
      </c>
      <c r="BD81" s="132">
        <f>IF(AZ81=4,G81,0)</f>
        <v>0</v>
      </c>
      <c r="BE81" s="132">
        <f>IF(AZ81=5,G81,0)</f>
        <v>0</v>
      </c>
      <c r="CA81" s="160">
        <v>12</v>
      </c>
      <c r="CB81" s="160">
        <v>0</v>
      </c>
      <c r="CZ81" s="132">
        <v>0</v>
      </c>
    </row>
    <row r="82" spans="1:104" ht="12.75">
      <c r="A82" s="154">
        <v>43</v>
      </c>
      <c r="B82" s="155" t="s">
        <v>204</v>
      </c>
      <c r="C82" s="156" t="s">
        <v>205</v>
      </c>
      <c r="D82" s="157" t="s">
        <v>73</v>
      </c>
      <c r="E82" s="158">
        <v>1</v>
      </c>
      <c r="F82" s="158">
        <v>0</v>
      </c>
      <c r="G82" s="159">
        <f>E82*F82</f>
        <v>0</v>
      </c>
      <c r="O82" s="153">
        <v>2</v>
      </c>
      <c r="AA82" s="132">
        <v>12</v>
      </c>
      <c r="AB82" s="132">
        <v>0</v>
      </c>
      <c r="AC82" s="132">
        <v>3</v>
      </c>
      <c r="AZ82" s="132">
        <v>2</v>
      </c>
      <c r="BA82" s="132">
        <f>IF(AZ82=1,G82,0)</f>
        <v>0</v>
      </c>
      <c r="BB82" s="132">
        <f>IF(AZ82=2,G82,0)</f>
        <v>0</v>
      </c>
      <c r="BC82" s="132">
        <f>IF(AZ82=3,G82,0)</f>
        <v>0</v>
      </c>
      <c r="BD82" s="132">
        <f>IF(AZ82=4,G82,0)</f>
        <v>0</v>
      </c>
      <c r="BE82" s="132">
        <f>IF(AZ82=5,G82,0)</f>
        <v>0</v>
      </c>
      <c r="CA82" s="160">
        <v>12</v>
      </c>
      <c r="CB82" s="160">
        <v>0</v>
      </c>
      <c r="CZ82" s="132">
        <v>0</v>
      </c>
    </row>
    <row r="83" spans="1:104" ht="12.75">
      <c r="A83" s="154">
        <v>44</v>
      </c>
      <c r="B83" s="155" t="s">
        <v>206</v>
      </c>
      <c r="C83" s="156" t="s">
        <v>207</v>
      </c>
      <c r="D83" s="157" t="s">
        <v>73</v>
      </c>
      <c r="E83" s="158">
        <v>30</v>
      </c>
      <c r="F83" s="158">
        <v>0</v>
      </c>
      <c r="G83" s="159">
        <f>E83*F83</f>
        <v>0</v>
      </c>
      <c r="O83" s="153">
        <v>2</v>
      </c>
      <c r="AA83" s="132">
        <v>12</v>
      </c>
      <c r="AB83" s="132">
        <v>0</v>
      </c>
      <c r="AC83" s="132">
        <v>57</v>
      </c>
      <c r="AZ83" s="132">
        <v>2</v>
      </c>
      <c r="BA83" s="132">
        <f>IF(AZ83=1,G83,0)</f>
        <v>0</v>
      </c>
      <c r="BB83" s="132">
        <f>IF(AZ83=2,G83,0)</f>
        <v>0</v>
      </c>
      <c r="BC83" s="132">
        <f>IF(AZ83=3,G83,0)</f>
        <v>0</v>
      </c>
      <c r="BD83" s="132">
        <f>IF(AZ83=4,G83,0)</f>
        <v>0</v>
      </c>
      <c r="BE83" s="132">
        <f>IF(AZ83=5,G83,0)</f>
        <v>0</v>
      </c>
      <c r="CA83" s="160">
        <v>12</v>
      </c>
      <c r="CB83" s="160">
        <v>0</v>
      </c>
      <c r="CZ83" s="132">
        <v>0</v>
      </c>
    </row>
    <row r="84" spans="1:57" ht="12.75">
      <c r="A84" s="161"/>
      <c r="B84" s="162" t="s">
        <v>74</v>
      </c>
      <c r="C84" s="163" t="str">
        <f>CONCATENATE(B78," ",C78)</f>
        <v>767 Konstrukce zámečnické</v>
      </c>
      <c r="D84" s="164"/>
      <c r="E84" s="165"/>
      <c r="F84" s="166"/>
      <c r="G84" s="167">
        <f>SUM(G78:G83)</f>
        <v>0</v>
      </c>
      <c r="O84" s="153">
        <v>4</v>
      </c>
      <c r="BA84" s="168">
        <f>SUM(BA78:BA83)</f>
        <v>0</v>
      </c>
      <c r="BB84" s="168">
        <f>SUM(BB78:BB83)</f>
        <v>0</v>
      </c>
      <c r="BC84" s="168">
        <f>SUM(BC78:BC83)</f>
        <v>0</v>
      </c>
      <c r="BD84" s="168">
        <f>SUM(BD78:BD83)</f>
        <v>0</v>
      </c>
      <c r="BE84" s="168">
        <f>SUM(BE78:BE83)</f>
        <v>0</v>
      </c>
    </row>
    <row r="85" spans="1:15" ht="12.75">
      <c r="A85" s="147" t="s">
        <v>72</v>
      </c>
      <c r="B85" s="148" t="s">
        <v>208</v>
      </c>
      <c r="C85" s="149" t="s">
        <v>209</v>
      </c>
      <c r="D85" s="150"/>
      <c r="E85" s="151"/>
      <c r="F85" s="151"/>
      <c r="G85" s="152"/>
      <c r="O85" s="153">
        <v>1</v>
      </c>
    </row>
    <row r="86" spans="1:104" ht="12.75">
      <c r="A86" s="154">
        <v>45</v>
      </c>
      <c r="B86" s="155" t="s">
        <v>208</v>
      </c>
      <c r="C86" s="156" t="s">
        <v>210</v>
      </c>
      <c r="D86" s="157" t="s">
        <v>73</v>
      </c>
      <c r="E86" s="158">
        <v>1</v>
      </c>
      <c r="F86" s="158">
        <v>0</v>
      </c>
      <c r="G86" s="159">
        <f>E86*F86</f>
        <v>0</v>
      </c>
      <c r="O86" s="153">
        <v>2</v>
      </c>
      <c r="AA86" s="132">
        <v>12</v>
      </c>
      <c r="AB86" s="132">
        <v>0</v>
      </c>
      <c r="AC86" s="132">
        <v>7</v>
      </c>
      <c r="AZ86" s="132">
        <v>2</v>
      </c>
      <c r="BA86" s="132">
        <f>IF(AZ86=1,G86,0)</f>
        <v>0</v>
      </c>
      <c r="BB86" s="132">
        <f>IF(AZ86=2,G86,0)</f>
        <v>0</v>
      </c>
      <c r="BC86" s="132">
        <f>IF(AZ86=3,G86,0)</f>
        <v>0</v>
      </c>
      <c r="BD86" s="132">
        <f>IF(AZ86=4,G86,0)</f>
        <v>0</v>
      </c>
      <c r="BE86" s="132">
        <f>IF(AZ86=5,G86,0)</f>
        <v>0</v>
      </c>
      <c r="CA86" s="160">
        <v>12</v>
      </c>
      <c r="CB86" s="160">
        <v>0</v>
      </c>
      <c r="CZ86" s="132">
        <v>0</v>
      </c>
    </row>
    <row r="87" spans="1:104" ht="22.5">
      <c r="A87" s="154">
        <v>46</v>
      </c>
      <c r="B87" s="155" t="s">
        <v>211</v>
      </c>
      <c r="C87" s="156" t="s">
        <v>212</v>
      </c>
      <c r="D87" s="157" t="s">
        <v>73</v>
      </c>
      <c r="E87" s="158">
        <v>1</v>
      </c>
      <c r="F87" s="158">
        <v>0</v>
      </c>
      <c r="G87" s="159">
        <f>E87*F87</f>
        <v>0</v>
      </c>
      <c r="O87" s="153">
        <v>2</v>
      </c>
      <c r="AA87" s="132">
        <v>12</v>
      </c>
      <c r="AB87" s="132">
        <v>0</v>
      </c>
      <c r="AC87" s="132">
        <v>8</v>
      </c>
      <c r="AZ87" s="132">
        <v>2</v>
      </c>
      <c r="BA87" s="132">
        <f>IF(AZ87=1,G87,0)</f>
        <v>0</v>
      </c>
      <c r="BB87" s="132">
        <f>IF(AZ87=2,G87,0)</f>
        <v>0</v>
      </c>
      <c r="BC87" s="132">
        <f>IF(AZ87=3,G87,0)</f>
        <v>0</v>
      </c>
      <c r="BD87" s="132">
        <f>IF(AZ87=4,G87,0)</f>
        <v>0</v>
      </c>
      <c r="BE87" s="132">
        <f>IF(AZ87=5,G87,0)</f>
        <v>0</v>
      </c>
      <c r="CA87" s="160">
        <v>12</v>
      </c>
      <c r="CB87" s="160">
        <v>0</v>
      </c>
      <c r="CZ87" s="132">
        <v>0</v>
      </c>
    </row>
    <row r="88" spans="1:104" ht="22.5">
      <c r="A88" s="154">
        <v>47</v>
      </c>
      <c r="B88" s="155" t="s">
        <v>213</v>
      </c>
      <c r="C88" s="156" t="s">
        <v>214</v>
      </c>
      <c r="D88" s="157" t="s">
        <v>73</v>
      </c>
      <c r="E88" s="158">
        <v>1</v>
      </c>
      <c r="F88" s="158">
        <v>0</v>
      </c>
      <c r="G88" s="159">
        <f>E88*F88</f>
        <v>0</v>
      </c>
      <c r="O88" s="153">
        <v>2</v>
      </c>
      <c r="AA88" s="132">
        <v>12</v>
      </c>
      <c r="AB88" s="132">
        <v>0</v>
      </c>
      <c r="AC88" s="132">
        <v>55</v>
      </c>
      <c r="AZ88" s="132">
        <v>2</v>
      </c>
      <c r="BA88" s="132">
        <f>IF(AZ88=1,G88,0)</f>
        <v>0</v>
      </c>
      <c r="BB88" s="132">
        <f>IF(AZ88=2,G88,0)</f>
        <v>0</v>
      </c>
      <c r="BC88" s="132">
        <f>IF(AZ88=3,G88,0)</f>
        <v>0</v>
      </c>
      <c r="BD88" s="132">
        <f>IF(AZ88=4,G88,0)</f>
        <v>0</v>
      </c>
      <c r="BE88" s="132">
        <f>IF(AZ88=5,G88,0)</f>
        <v>0</v>
      </c>
      <c r="CA88" s="160">
        <v>12</v>
      </c>
      <c r="CB88" s="160">
        <v>0</v>
      </c>
      <c r="CZ88" s="132">
        <v>0</v>
      </c>
    </row>
    <row r="89" spans="1:104" ht="22.5">
      <c r="A89" s="154">
        <v>48</v>
      </c>
      <c r="B89" s="155" t="s">
        <v>215</v>
      </c>
      <c r="C89" s="156" t="s">
        <v>216</v>
      </c>
      <c r="D89" s="157" t="s">
        <v>73</v>
      </c>
      <c r="E89" s="158">
        <v>1</v>
      </c>
      <c r="F89" s="158">
        <v>0</v>
      </c>
      <c r="G89" s="159">
        <f>E89*F89</f>
        <v>0</v>
      </c>
      <c r="O89" s="153">
        <v>2</v>
      </c>
      <c r="AA89" s="132">
        <v>12</v>
      </c>
      <c r="AB89" s="132">
        <v>0</v>
      </c>
      <c r="AC89" s="132">
        <v>56</v>
      </c>
      <c r="AZ89" s="132">
        <v>2</v>
      </c>
      <c r="BA89" s="132">
        <f>IF(AZ89=1,G89,0)</f>
        <v>0</v>
      </c>
      <c r="BB89" s="132">
        <f>IF(AZ89=2,G89,0)</f>
        <v>0</v>
      </c>
      <c r="BC89" s="132">
        <f>IF(AZ89=3,G89,0)</f>
        <v>0</v>
      </c>
      <c r="BD89" s="132">
        <f>IF(AZ89=4,G89,0)</f>
        <v>0</v>
      </c>
      <c r="BE89" s="132">
        <f>IF(AZ89=5,G89,0)</f>
        <v>0</v>
      </c>
      <c r="CA89" s="160">
        <v>12</v>
      </c>
      <c r="CB89" s="160">
        <v>0</v>
      </c>
      <c r="CZ89" s="132">
        <v>0</v>
      </c>
    </row>
    <row r="90" spans="1:57" ht="12.75">
      <c r="A90" s="161"/>
      <c r="B90" s="162" t="s">
        <v>74</v>
      </c>
      <c r="C90" s="163" t="str">
        <f>CONCATENATE(B85," ",C85)</f>
        <v>769 Otvorové prvky z plastu</v>
      </c>
      <c r="D90" s="164"/>
      <c r="E90" s="165"/>
      <c r="F90" s="166"/>
      <c r="G90" s="167">
        <f>SUM(G85:G89)</f>
        <v>0</v>
      </c>
      <c r="O90" s="153">
        <v>4</v>
      </c>
      <c r="BA90" s="168">
        <f>SUM(BA85:BA89)</f>
        <v>0</v>
      </c>
      <c r="BB90" s="168">
        <f>SUM(BB85:BB89)</f>
        <v>0</v>
      </c>
      <c r="BC90" s="168">
        <f>SUM(BC85:BC89)</f>
        <v>0</v>
      </c>
      <c r="BD90" s="168">
        <f>SUM(BD85:BD89)</f>
        <v>0</v>
      </c>
      <c r="BE90" s="168">
        <f>SUM(BE85:BE89)</f>
        <v>0</v>
      </c>
    </row>
    <row r="91" spans="1:15" ht="12.75">
      <c r="A91" s="147" t="s">
        <v>72</v>
      </c>
      <c r="B91" s="148" t="s">
        <v>217</v>
      </c>
      <c r="C91" s="149" t="s">
        <v>218</v>
      </c>
      <c r="D91" s="150"/>
      <c r="E91" s="151"/>
      <c r="F91" s="151"/>
      <c r="G91" s="152"/>
      <c r="O91" s="153">
        <v>1</v>
      </c>
    </row>
    <row r="92" spans="1:104" ht="12.75">
      <c r="A92" s="154">
        <v>49</v>
      </c>
      <c r="B92" s="155" t="s">
        <v>219</v>
      </c>
      <c r="C92" s="156" t="s">
        <v>220</v>
      </c>
      <c r="D92" s="157" t="s">
        <v>101</v>
      </c>
      <c r="E92" s="158">
        <v>66</v>
      </c>
      <c r="F92" s="158">
        <v>0</v>
      </c>
      <c r="G92" s="159">
        <f>E92*F92</f>
        <v>0</v>
      </c>
      <c r="O92" s="153">
        <v>2</v>
      </c>
      <c r="AA92" s="132">
        <v>1</v>
      </c>
      <c r="AB92" s="132">
        <v>7</v>
      </c>
      <c r="AC92" s="132">
        <v>7</v>
      </c>
      <c r="AZ92" s="132">
        <v>2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60">
        <v>1</v>
      </c>
      <c r="CB92" s="160">
        <v>7</v>
      </c>
      <c r="CZ92" s="132">
        <v>0.00049</v>
      </c>
    </row>
    <row r="93" spans="1:57" ht="12.75">
      <c r="A93" s="161"/>
      <c r="B93" s="162" t="s">
        <v>74</v>
      </c>
      <c r="C93" s="163" t="str">
        <f>CONCATENATE(B91," ",C91)</f>
        <v>783 Nátěry</v>
      </c>
      <c r="D93" s="164"/>
      <c r="E93" s="165"/>
      <c r="F93" s="166"/>
      <c r="G93" s="167">
        <f>SUM(G91:G92)</f>
        <v>0</v>
      </c>
      <c r="O93" s="153">
        <v>4</v>
      </c>
      <c r="BA93" s="168">
        <f>SUM(BA91:BA92)</f>
        <v>0</v>
      </c>
      <c r="BB93" s="168">
        <f>SUM(BB91:BB92)</f>
        <v>0</v>
      </c>
      <c r="BC93" s="168">
        <f>SUM(BC91:BC92)</f>
        <v>0</v>
      </c>
      <c r="BD93" s="168">
        <f>SUM(BD91:BD92)</f>
        <v>0</v>
      </c>
      <c r="BE93" s="168">
        <f>SUM(BE91:BE92)</f>
        <v>0</v>
      </c>
    </row>
    <row r="94" spans="1:15" ht="12.75">
      <c r="A94" s="147" t="s">
        <v>72</v>
      </c>
      <c r="B94" s="148" t="s">
        <v>221</v>
      </c>
      <c r="C94" s="149" t="s">
        <v>222</v>
      </c>
      <c r="D94" s="150"/>
      <c r="E94" s="151"/>
      <c r="F94" s="151"/>
      <c r="G94" s="152"/>
      <c r="O94" s="153">
        <v>1</v>
      </c>
    </row>
    <row r="95" spans="1:104" ht="12.75">
      <c r="A95" s="154">
        <v>50</v>
      </c>
      <c r="B95" s="155" t="s">
        <v>223</v>
      </c>
      <c r="C95" s="156" t="s">
        <v>224</v>
      </c>
      <c r="D95" s="157" t="s">
        <v>101</v>
      </c>
      <c r="E95" s="158">
        <v>66</v>
      </c>
      <c r="F95" s="158">
        <v>0</v>
      </c>
      <c r="G95" s="159">
        <f>E95*F95</f>
        <v>0</v>
      </c>
      <c r="O95" s="153">
        <v>2</v>
      </c>
      <c r="AA95" s="132">
        <v>1</v>
      </c>
      <c r="AB95" s="132">
        <v>7</v>
      </c>
      <c r="AC95" s="132">
        <v>7</v>
      </c>
      <c r="AZ95" s="132">
        <v>2</v>
      </c>
      <c r="BA95" s="132">
        <f>IF(AZ95=1,G95,0)</f>
        <v>0</v>
      </c>
      <c r="BB95" s="132">
        <f>IF(AZ95=2,G95,0)</f>
        <v>0</v>
      </c>
      <c r="BC95" s="132">
        <f>IF(AZ95=3,G95,0)</f>
        <v>0</v>
      </c>
      <c r="BD95" s="132">
        <f>IF(AZ95=4,G95,0)</f>
        <v>0</v>
      </c>
      <c r="BE95" s="132">
        <f>IF(AZ95=5,G95,0)</f>
        <v>0</v>
      </c>
      <c r="CA95" s="160">
        <v>1</v>
      </c>
      <c r="CB95" s="160">
        <v>7</v>
      </c>
      <c r="CZ95" s="132">
        <v>7E-05</v>
      </c>
    </row>
    <row r="96" spans="1:104" ht="12.75">
      <c r="A96" s="154">
        <v>51</v>
      </c>
      <c r="B96" s="155" t="s">
        <v>225</v>
      </c>
      <c r="C96" s="156" t="s">
        <v>226</v>
      </c>
      <c r="D96" s="157" t="s">
        <v>101</v>
      </c>
      <c r="E96" s="158">
        <v>372.8</v>
      </c>
      <c r="F96" s="158">
        <v>0</v>
      </c>
      <c r="G96" s="159">
        <f>E96*F96</f>
        <v>0</v>
      </c>
      <c r="O96" s="153">
        <v>2</v>
      </c>
      <c r="AA96" s="132">
        <v>1</v>
      </c>
      <c r="AB96" s="132">
        <v>7</v>
      </c>
      <c r="AC96" s="132">
        <v>7</v>
      </c>
      <c r="AZ96" s="132">
        <v>2</v>
      </c>
      <c r="BA96" s="132">
        <f>IF(AZ96=1,G96,0)</f>
        <v>0</v>
      </c>
      <c r="BB96" s="132">
        <f>IF(AZ96=2,G96,0)</f>
        <v>0</v>
      </c>
      <c r="BC96" s="132">
        <f>IF(AZ96=3,G96,0)</f>
        <v>0</v>
      </c>
      <c r="BD96" s="132">
        <f>IF(AZ96=4,G96,0)</f>
        <v>0</v>
      </c>
      <c r="BE96" s="132">
        <f>IF(AZ96=5,G96,0)</f>
        <v>0</v>
      </c>
      <c r="CA96" s="160">
        <v>1</v>
      </c>
      <c r="CB96" s="160">
        <v>7</v>
      </c>
      <c r="CZ96" s="132">
        <v>7E-05</v>
      </c>
    </row>
    <row r="97" spans="1:104" ht="12.75">
      <c r="A97" s="154">
        <v>52</v>
      </c>
      <c r="B97" s="155" t="s">
        <v>227</v>
      </c>
      <c r="C97" s="156" t="s">
        <v>228</v>
      </c>
      <c r="D97" s="157" t="s">
        <v>101</v>
      </c>
      <c r="E97" s="158">
        <v>372.8</v>
      </c>
      <c r="F97" s="158">
        <v>0</v>
      </c>
      <c r="G97" s="159">
        <f>E97*F97</f>
        <v>0</v>
      </c>
      <c r="O97" s="153">
        <v>2</v>
      </c>
      <c r="AA97" s="132">
        <v>1</v>
      </c>
      <c r="AB97" s="132">
        <v>7</v>
      </c>
      <c r="AC97" s="132">
        <v>7</v>
      </c>
      <c r="AZ97" s="132">
        <v>2</v>
      </c>
      <c r="BA97" s="132">
        <f>IF(AZ97=1,G97,0)</f>
        <v>0</v>
      </c>
      <c r="BB97" s="132">
        <f>IF(AZ97=2,G97,0)</f>
        <v>0</v>
      </c>
      <c r="BC97" s="132">
        <f>IF(AZ97=3,G97,0)</f>
        <v>0</v>
      </c>
      <c r="BD97" s="132">
        <f>IF(AZ97=4,G97,0)</f>
        <v>0</v>
      </c>
      <c r="BE97" s="132">
        <f>IF(AZ97=5,G97,0)</f>
        <v>0</v>
      </c>
      <c r="CA97" s="160">
        <v>1</v>
      </c>
      <c r="CB97" s="160">
        <v>7</v>
      </c>
      <c r="CZ97" s="132">
        <v>0.00015</v>
      </c>
    </row>
    <row r="98" spans="1:104" ht="12.75">
      <c r="A98" s="154">
        <v>53</v>
      </c>
      <c r="B98" s="155" t="s">
        <v>229</v>
      </c>
      <c r="C98" s="156" t="s">
        <v>230</v>
      </c>
      <c r="D98" s="157" t="s">
        <v>101</v>
      </c>
      <c r="E98" s="158">
        <v>245</v>
      </c>
      <c r="F98" s="158">
        <v>0</v>
      </c>
      <c r="G98" s="159">
        <f>E98*F98</f>
        <v>0</v>
      </c>
      <c r="O98" s="153">
        <v>2</v>
      </c>
      <c r="AA98" s="132">
        <v>1</v>
      </c>
      <c r="AB98" s="132">
        <v>7</v>
      </c>
      <c r="AC98" s="132">
        <v>7</v>
      </c>
      <c r="AZ98" s="132">
        <v>2</v>
      </c>
      <c r="BA98" s="132">
        <f>IF(AZ98=1,G98,0)</f>
        <v>0</v>
      </c>
      <c r="BB98" s="132">
        <f>IF(AZ98=2,G98,0)</f>
        <v>0</v>
      </c>
      <c r="BC98" s="132">
        <f>IF(AZ98=3,G98,0)</f>
        <v>0</v>
      </c>
      <c r="BD98" s="132">
        <f>IF(AZ98=4,G98,0)</f>
        <v>0</v>
      </c>
      <c r="BE98" s="132">
        <f>IF(AZ98=5,G98,0)</f>
        <v>0</v>
      </c>
      <c r="CA98" s="160">
        <v>1</v>
      </c>
      <c r="CB98" s="160">
        <v>7</v>
      </c>
      <c r="CZ98" s="132">
        <v>0</v>
      </c>
    </row>
    <row r="99" spans="1:57" ht="12.75">
      <c r="A99" s="161"/>
      <c r="B99" s="162" t="s">
        <v>74</v>
      </c>
      <c r="C99" s="163" t="str">
        <f>CONCATENATE(B94," ",C94)</f>
        <v>784 Malby</v>
      </c>
      <c r="D99" s="164"/>
      <c r="E99" s="165"/>
      <c r="F99" s="166"/>
      <c r="G99" s="167">
        <f>SUM(G94:G98)</f>
        <v>0</v>
      </c>
      <c r="O99" s="153">
        <v>4</v>
      </c>
      <c r="BA99" s="168">
        <f>SUM(BA94:BA98)</f>
        <v>0</v>
      </c>
      <c r="BB99" s="168">
        <f>SUM(BB94:BB98)</f>
        <v>0</v>
      </c>
      <c r="BC99" s="168">
        <f>SUM(BC94:BC98)</f>
        <v>0</v>
      </c>
      <c r="BD99" s="168">
        <f>SUM(BD94:BD98)</f>
        <v>0</v>
      </c>
      <c r="BE99" s="168">
        <f>SUM(BE94:BE98)</f>
        <v>0</v>
      </c>
    </row>
    <row r="100" spans="1:15" ht="12.75">
      <c r="A100" s="147" t="s">
        <v>72</v>
      </c>
      <c r="B100" s="148" t="s">
        <v>231</v>
      </c>
      <c r="C100" s="149" t="s">
        <v>232</v>
      </c>
      <c r="D100" s="150"/>
      <c r="E100" s="151"/>
      <c r="F100" s="151"/>
      <c r="G100" s="152"/>
      <c r="O100" s="153">
        <v>1</v>
      </c>
    </row>
    <row r="101" spans="1:104" ht="22.5">
      <c r="A101" s="154">
        <v>54</v>
      </c>
      <c r="B101" s="155" t="s">
        <v>86</v>
      </c>
      <c r="C101" s="156" t="s">
        <v>233</v>
      </c>
      <c r="D101" s="157" t="s">
        <v>88</v>
      </c>
      <c r="E101" s="158">
        <v>1</v>
      </c>
      <c r="F101" s="158">
        <v>0</v>
      </c>
      <c r="G101" s="159">
        <f>E101*F101</f>
        <v>0</v>
      </c>
      <c r="O101" s="153">
        <v>2</v>
      </c>
      <c r="AA101" s="132">
        <v>12</v>
      </c>
      <c r="AB101" s="132">
        <v>0</v>
      </c>
      <c r="AC101" s="132">
        <v>17</v>
      </c>
      <c r="AZ101" s="132">
        <v>4</v>
      </c>
      <c r="BA101" s="132">
        <f>IF(AZ101=1,G101,0)</f>
        <v>0</v>
      </c>
      <c r="BB101" s="132">
        <f>IF(AZ101=2,G101,0)</f>
        <v>0</v>
      </c>
      <c r="BC101" s="132">
        <f>IF(AZ101=3,G101,0)</f>
        <v>0</v>
      </c>
      <c r="BD101" s="132">
        <f>IF(AZ101=4,G101,0)</f>
        <v>0</v>
      </c>
      <c r="BE101" s="132">
        <f>IF(AZ101=5,G101,0)</f>
        <v>0</v>
      </c>
      <c r="CA101" s="160">
        <v>12</v>
      </c>
      <c r="CB101" s="160">
        <v>0</v>
      </c>
      <c r="CZ101" s="132">
        <v>0</v>
      </c>
    </row>
    <row r="102" spans="1:57" ht="12.75">
      <c r="A102" s="161"/>
      <c r="B102" s="162" t="s">
        <v>74</v>
      </c>
      <c r="C102" s="163" t="str">
        <f>CONCATENATE(B100," ",C100)</f>
        <v>M21 Elektromontáže</v>
      </c>
      <c r="D102" s="164"/>
      <c r="E102" s="165"/>
      <c r="F102" s="166"/>
      <c r="G102" s="167">
        <f>SUM(G100:G101)</f>
        <v>0</v>
      </c>
      <c r="O102" s="153">
        <v>4</v>
      </c>
      <c r="BA102" s="168">
        <f>SUM(BA100:BA101)</f>
        <v>0</v>
      </c>
      <c r="BB102" s="168">
        <f>SUM(BB100:BB101)</f>
        <v>0</v>
      </c>
      <c r="BC102" s="168">
        <f>SUM(BC100:BC101)</f>
        <v>0</v>
      </c>
      <c r="BD102" s="168">
        <f>SUM(BD100:BD101)</f>
        <v>0</v>
      </c>
      <c r="BE102" s="168">
        <f>SUM(BE100:BE101)</f>
        <v>0</v>
      </c>
    </row>
    <row r="103" spans="1:15" ht="12.75">
      <c r="A103" s="147" t="s">
        <v>72</v>
      </c>
      <c r="B103" s="148" t="s">
        <v>234</v>
      </c>
      <c r="C103" s="149" t="s">
        <v>235</v>
      </c>
      <c r="D103" s="150"/>
      <c r="E103" s="151"/>
      <c r="F103" s="151"/>
      <c r="G103" s="152"/>
      <c r="O103" s="153">
        <v>1</v>
      </c>
    </row>
    <row r="104" spans="1:104" ht="12.75">
      <c r="A104" s="154">
        <v>55</v>
      </c>
      <c r="B104" s="155" t="s">
        <v>236</v>
      </c>
      <c r="C104" s="156" t="s">
        <v>237</v>
      </c>
      <c r="D104" s="157" t="s">
        <v>88</v>
      </c>
      <c r="E104" s="158">
        <v>2</v>
      </c>
      <c r="F104" s="158">
        <v>0</v>
      </c>
      <c r="G104" s="159">
        <f>E104*F104</f>
        <v>0</v>
      </c>
      <c r="O104" s="153">
        <v>2</v>
      </c>
      <c r="AA104" s="132">
        <v>12</v>
      </c>
      <c r="AB104" s="132">
        <v>0</v>
      </c>
      <c r="AC104" s="132">
        <v>33</v>
      </c>
      <c r="AZ104" s="132">
        <v>4</v>
      </c>
      <c r="BA104" s="132">
        <f>IF(AZ104=1,G104,0)</f>
        <v>0</v>
      </c>
      <c r="BB104" s="132">
        <f>IF(AZ104=2,G104,0)</f>
        <v>0</v>
      </c>
      <c r="BC104" s="132">
        <f>IF(AZ104=3,G104,0)</f>
        <v>0</v>
      </c>
      <c r="BD104" s="132">
        <f>IF(AZ104=4,G104,0)</f>
        <v>0</v>
      </c>
      <c r="BE104" s="132">
        <f>IF(AZ104=5,G104,0)</f>
        <v>0</v>
      </c>
      <c r="CA104" s="160">
        <v>12</v>
      </c>
      <c r="CB104" s="160">
        <v>0</v>
      </c>
      <c r="CZ104" s="132">
        <v>0</v>
      </c>
    </row>
    <row r="105" spans="1:104" ht="22.5">
      <c r="A105" s="154">
        <v>56</v>
      </c>
      <c r="B105" s="155" t="s">
        <v>238</v>
      </c>
      <c r="C105" s="156" t="s">
        <v>239</v>
      </c>
      <c r="D105" s="157" t="s">
        <v>88</v>
      </c>
      <c r="E105" s="158">
        <v>2</v>
      </c>
      <c r="F105" s="158">
        <v>0</v>
      </c>
      <c r="G105" s="159">
        <f>E105*F105</f>
        <v>0</v>
      </c>
      <c r="O105" s="153">
        <v>2</v>
      </c>
      <c r="AA105" s="132">
        <v>12</v>
      </c>
      <c r="AB105" s="132">
        <v>0</v>
      </c>
      <c r="AC105" s="132">
        <v>34</v>
      </c>
      <c r="AZ105" s="132">
        <v>4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60">
        <v>12</v>
      </c>
      <c r="CB105" s="160">
        <v>0</v>
      </c>
      <c r="CZ105" s="132">
        <v>0</v>
      </c>
    </row>
    <row r="106" spans="1:57" ht="12.75">
      <c r="A106" s="161"/>
      <c r="B106" s="162" t="s">
        <v>74</v>
      </c>
      <c r="C106" s="163" t="str">
        <f>CONCATENATE(B103," ",C103)</f>
        <v>M24 Montáže vzduchotechnických zařízení</v>
      </c>
      <c r="D106" s="164"/>
      <c r="E106" s="165"/>
      <c r="F106" s="166"/>
      <c r="G106" s="167">
        <f>SUM(G103:G105)</f>
        <v>0</v>
      </c>
      <c r="O106" s="153">
        <v>4</v>
      </c>
      <c r="BA106" s="168">
        <f>SUM(BA103:BA105)</f>
        <v>0</v>
      </c>
      <c r="BB106" s="168">
        <f>SUM(BB103:BB105)</f>
        <v>0</v>
      </c>
      <c r="BC106" s="168">
        <f>SUM(BC103:BC105)</f>
        <v>0</v>
      </c>
      <c r="BD106" s="168">
        <f>SUM(BD103:BD105)</f>
        <v>0</v>
      </c>
      <c r="BE106" s="168">
        <f>SUM(BE103:BE105)</f>
        <v>0</v>
      </c>
    </row>
    <row r="107" spans="1:15" ht="12.75">
      <c r="A107" s="147" t="s">
        <v>72</v>
      </c>
      <c r="B107" s="148" t="s">
        <v>240</v>
      </c>
      <c r="C107" s="149" t="s">
        <v>241</v>
      </c>
      <c r="D107" s="150"/>
      <c r="E107" s="151"/>
      <c r="F107" s="151"/>
      <c r="G107" s="152"/>
      <c r="O107" s="153">
        <v>1</v>
      </c>
    </row>
    <row r="108" spans="1:104" ht="12.75">
      <c r="A108" s="154">
        <v>57</v>
      </c>
      <c r="B108" s="155" t="s">
        <v>242</v>
      </c>
      <c r="C108" s="156" t="s">
        <v>243</v>
      </c>
      <c r="D108" s="157" t="s">
        <v>129</v>
      </c>
      <c r="E108" s="158">
        <v>21</v>
      </c>
      <c r="F108" s="158">
        <v>0</v>
      </c>
      <c r="G108" s="159">
        <f>E108*F108</f>
        <v>0</v>
      </c>
      <c r="O108" s="153">
        <v>2</v>
      </c>
      <c r="AA108" s="132">
        <v>12</v>
      </c>
      <c r="AB108" s="132">
        <v>0</v>
      </c>
      <c r="AC108" s="132">
        <v>12</v>
      </c>
      <c r="AZ108" s="132">
        <v>1</v>
      </c>
      <c r="BA108" s="132">
        <f>IF(AZ108=1,G108,0)</f>
        <v>0</v>
      </c>
      <c r="BB108" s="132">
        <f>IF(AZ108=2,G108,0)</f>
        <v>0</v>
      </c>
      <c r="BC108" s="132">
        <f>IF(AZ108=3,G108,0)</f>
        <v>0</v>
      </c>
      <c r="BD108" s="132">
        <f>IF(AZ108=4,G108,0)</f>
        <v>0</v>
      </c>
      <c r="BE108" s="132">
        <f>IF(AZ108=5,G108,0)</f>
        <v>0</v>
      </c>
      <c r="CA108" s="160">
        <v>12</v>
      </c>
      <c r="CB108" s="160">
        <v>0</v>
      </c>
      <c r="CZ108" s="132">
        <v>0</v>
      </c>
    </row>
    <row r="109" spans="1:104" ht="12.75">
      <c r="A109" s="154">
        <v>58</v>
      </c>
      <c r="B109" s="155" t="s">
        <v>244</v>
      </c>
      <c r="C109" s="156" t="s">
        <v>245</v>
      </c>
      <c r="D109" s="157" t="s">
        <v>129</v>
      </c>
      <c r="E109" s="158">
        <v>21</v>
      </c>
      <c r="F109" s="158">
        <v>0</v>
      </c>
      <c r="G109" s="159">
        <f>E109*F109</f>
        <v>0</v>
      </c>
      <c r="O109" s="153">
        <v>2</v>
      </c>
      <c r="AA109" s="132">
        <v>12</v>
      </c>
      <c r="AB109" s="132">
        <v>0</v>
      </c>
      <c r="AC109" s="132">
        <v>14</v>
      </c>
      <c r="AZ109" s="132">
        <v>1</v>
      </c>
      <c r="BA109" s="132">
        <f>IF(AZ109=1,G109,0)</f>
        <v>0</v>
      </c>
      <c r="BB109" s="132">
        <f>IF(AZ109=2,G109,0)</f>
        <v>0</v>
      </c>
      <c r="BC109" s="132">
        <f>IF(AZ109=3,G109,0)</f>
        <v>0</v>
      </c>
      <c r="BD109" s="132">
        <f>IF(AZ109=4,G109,0)</f>
        <v>0</v>
      </c>
      <c r="BE109" s="132">
        <f>IF(AZ109=5,G109,0)</f>
        <v>0</v>
      </c>
      <c r="CA109" s="160">
        <v>12</v>
      </c>
      <c r="CB109" s="160">
        <v>0</v>
      </c>
      <c r="CZ109" s="132">
        <v>0</v>
      </c>
    </row>
    <row r="110" spans="1:104" ht="12.75">
      <c r="A110" s="154">
        <v>59</v>
      </c>
      <c r="B110" s="155" t="s">
        <v>246</v>
      </c>
      <c r="C110" s="156" t="s">
        <v>247</v>
      </c>
      <c r="D110" s="157" t="s">
        <v>129</v>
      </c>
      <c r="E110" s="158">
        <v>21</v>
      </c>
      <c r="F110" s="158">
        <v>0</v>
      </c>
      <c r="G110" s="159">
        <f>E110*F110</f>
        <v>0</v>
      </c>
      <c r="O110" s="153">
        <v>2</v>
      </c>
      <c r="AA110" s="132">
        <v>12</v>
      </c>
      <c r="AB110" s="132">
        <v>0</v>
      </c>
      <c r="AC110" s="132">
        <v>15</v>
      </c>
      <c r="AZ110" s="132">
        <v>1</v>
      </c>
      <c r="BA110" s="132">
        <f>IF(AZ110=1,G110,0)</f>
        <v>0</v>
      </c>
      <c r="BB110" s="132">
        <f>IF(AZ110=2,G110,0)</f>
        <v>0</v>
      </c>
      <c r="BC110" s="132">
        <f>IF(AZ110=3,G110,0)</f>
        <v>0</v>
      </c>
      <c r="BD110" s="132">
        <f>IF(AZ110=4,G110,0)</f>
        <v>0</v>
      </c>
      <c r="BE110" s="132">
        <f>IF(AZ110=5,G110,0)</f>
        <v>0</v>
      </c>
      <c r="CA110" s="160">
        <v>12</v>
      </c>
      <c r="CB110" s="160">
        <v>0</v>
      </c>
      <c r="CZ110" s="132">
        <v>0</v>
      </c>
    </row>
    <row r="111" spans="1:57" ht="12.75">
      <c r="A111" s="161"/>
      <c r="B111" s="162" t="s">
        <v>74</v>
      </c>
      <c r="C111" s="163" t="str">
        <f>CONCATENATE(B107," ",C107)</f>
        <v>D96 Přesuny suti a vybouraných hmot</v>
      </c>
      <c r="D111" s="164"/>
      <c r="E111" s="165"/>
      <c r="F111" s="166"/>
      <c r="G111" s="167">
        <f>SUM(G107:G110)</f>
        <v>0</v>
      </c>
      <c r="O111" s="153">
        <v>4</v>
      </c>
      <c r="BA111" s="168">
        <f>SUM(BA107:BA110)</f>
        <v>0</v>
      </c>
      <c r="BB111" s="168">
        <f>SUM(BB107:BB110)</f>
        <v>0</v>
      </c>
      <c r="BC111" s="168">
        <f>SUM(BC107:BC110)</f>
        <v>0</v>
      </c>
      <c r="BD111" s="168">
        <f>SUM(BD107:BD110)</f>
        <v>0</v>
      </c>
      <c r="BE111" s="168">
        <f>SUM(BE107:BE110)</f>
        <v>0</v>
      </c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ht="12.75">
      <c r="E124" s="132"/>
    </row>
    <row r="125" ht="12.75">
      <c r="E125" s="132"/>
    </row>
    <row r="126" ht="12.75">
      <c r="E126" s="132"/>
    </row>
    <row r="127" ht="12.75">
      <c r="E127" s="132"/>
    </row>
    <row r="128" ht="12.75">
      <c r="E128" s="132"/>
    </row>
    <row r="129" ht="12.75">
      <c r="E129" s="132"/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ht="12.75">
      <c r="E135" s="132"/>
    </row>
    <row r="136" ht="12.75">
      <c r="E136" s="132"/>
    </row>
    <row r="137" ht="12.75">
      <c r="E137" s="132"/>
    </row>
    <row r="138" ht="12.75">
      <c r="E138" s="132"/>
    </row>
    <row r="139" ht="12.75">
      <c r="E139" s="132"/>
    </row>
    <row r="140" ht="12.75">
      <c r="E140" s="132"/>
    </row>
    <row r="141" ht="12.75">
      <c r="E141" s="132"/>
    </row>
    <row r="142" ht="12.75">
      <c r="E142" s="132"/>
    </row>
    <row r="143" ht="12.75">
      <c r="E143" s="132"/>
    </row>
    <row r="144" ht="12.75">
      <c r="E144" s="132"/>
    </row>
    <row r="145" ht="12.75">
      <c r="E145" s="132"/>
    </row>
    <row r="146" ht="12.75">
      <c r="E146" s="132"/>
    </row>
    <row r="147" ht="12.75">
      <c r="E147" s="132"/>
    </row>
    <row r="148" ht="12.75">
      <c r="E148" s="132"/>
    </row>
    <row r="149" ht="12.75">
      <c r="E149" s="132"/>
    </row>
    <row r="150" ht="12.75">
      <c r="E150" s="132"/>
    </row>
    <row r="151" ht="12.75">
      <c r="E151" s="132"/>
    </row>
    <row r="152" ht="12.75">
      <c r="E152" s="132"/>
    </row>
    <row r="153" ht="12.75">
      <c r="E153" s="132"/>
    </row>
    <row r="154" ht="12.75">
      <c r="E154" s="132"/>
    </row>
    <row r="155" ht="12.75">
      <c r="E155" s="132"/>
    </row>
    <row r="156" ht="12.75">
      <c r="E156" s="132"/>
    </row>
    <row r="157" ht="12.75">
      <c r="E157" s="132"/>
    </row>
    <row r="158" ht="12.75">
      <c r="E158" s="132"/>
    </row>
    <row r="159" ht="12.75">
      <c r="E159" s="132"/>
    </row>
    <row r="160" ht="12.75">
      <c r="E160" s="132"/>
    </row>
    <row r="161" ht="12.75">
      <c r="E161" s="132"/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spans="1:2" ht="12.75">
      <c r="A170" s="169"/>
      <c r="B170" s="169"/>
    </row>
    <row r="171" spans="3:7" ht="12.75">
      <c r="C171" s="171"/>
      <c r="D171" s="171"/>
      <c r="E171" s="172"/>
      <c r="F171" s="171"/>
      <c r="G171" s="173"/>
    </row>
    <row r="172" spans="1:2" ht="12.75">
      <c r="A172" s="169"/>
      <c r="B172" s="169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vrana.radek</cp:lastModifiedBy>
  <dcterms:created xsi:type="dcterms:W3CDTF">2020-03-19T08:49:55Z</dcterms:created>
  <dcterms:modified xsi:type="dcterms:W3CDTF">2020-06-11T09:12:48Z</dcterms:modified>
  <cp:category/>
  <cp:version/>
  <cp:contentType/>
  <cp:contentStatus/>
</cp:coreProperties>
</file>