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110" yWindow="32760" windowWidth="24240" windowHeight="12810" tabRatio="50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<sst xmlns="http://schemas.openxmlformats.org/spreadsheetml/2006/main" count="69" uniqueCount="51">
  <si>
    <t>Tabulka stanovení ceny</t>
  </si>
  <si>
    <t>Diagnostické soupravy a kalibrační materiál:</t>
  </si>
  <si>
    <t>Metoda</t>
  </si>
  <si>
    <t>Objednací kód</t>
  </si>
  <si>
    <t>Počet testů za rok</t>
  </si>
  <si>
    <t>Počet testů v soupravě</t>
  </si>
  <si>
    <t>Počet souprav testu za rok</t>
  </si>
  <si>
    <t>Počet za 4 roky</t>
  </si>
  <si>
    <t>Cena soupravy bez DPH</t>
  </si>
  <si>
    <t>Cena bez DPH za 4 roky</t>
  </si>
  <si>
    <t>Kalibrátor metody</t>
  </si>
  <si>
    <t>Počet kalibrací za rok</t>
  </si>
  <si>
    <t>Počet kalibrací z balení</t>
  </si>
  <si>
    <t>Počet testů pro kalibraci</t>
  </si>
  <si>
    <t>Počet balení kalibrátoru za rok</t>
  </si>
  <si>
    <t>Cena kalibrátoru bez DPH</t>
  </si>
  <si>
    <t>TRAK</t>
  </si>
  <si>
    <t>TRAK kalibrátor</t>
  </si>
  <si>
    <t>SCC</t>
  </si>
  <si>
    <t>SCC kalibrátor</t>
  </si>
  <si>
    <t>CA 72-4</t>
  </si>
  <si>
    <t>CA 72-4 kalibrátor</t>
  </si>
  <si>
    <t>CYFRA 21-1</t>
  </si>
  <si>
    <t>CYFRA 21-1 kalibrátor</t>
  </si>
  <si>
    <t>PIGF</t>
  </si>
  <si>
    <t>PIGF kalibrátor</t>
  </si>
  <si>
    <t>sFLT-1</t>
  </si>
  <si>
    <t>sFLT-1 kalibrátor</t>
  </si>
  <si>
    <t>Celkem Kč bez DPH za diagnostické soupravy a kalibrátory k provedení testů (kalibrací, pacientských a kontrolních vzorků) za 4 roky:</t>
  </si>
  <si>
    <t>Pozn.:</t>
  </si>
  <si>
    <t>1. Uchazeč vyplňuje pouze bílá pole tabulky:</t>
  </si>
  <si>
    <t>sloupec B: objednací kód soupravy testu a balení kalibrátoru</t>
  </si>
  <si>
    <t xml:space="preserve">sloupec C: počet kalibrací za rok dle doporučení výrobce (např. při platnosti kalibrace 30 dní je počet kalibrací za rok 12) </t>
  </si>
  <si>
    <t>sloupec D: počet testů v soupravě a počet možných běhů kalibrací z balení kalibrátoru s ohledem na mrtvý objem kalibrátoru a jeho expiraci</t>
  </si>
  <si>
    <t>sloupec E: počet testů pro provedení kalibrace</t>
  </si>
  <si>
    <t>sloupec H: jednotková cena bez DPH soupravy testu a balení kalibrátoru</t>
  </si>
  <si>
    <t>2. Počet testů/rok (sloupec C) zahrnuje testy pro analýzu pacientských i kontrolních vzorků.</t>
  </si>
  <si>
    <t>3. Buňky "F7, F9, F11, F13, F15, F17" jsou počítány na 2 desetinná místa a vyjadřují počet souprav za rok navýšený o testy pro kalibraci.</t>
  </si>
  <si>
    <t>5. Sloupec "G" pro výpočet ceny je zaokrouhlen nahoru.</t>
  </si>
  <si>
    <t>Spotřební materiál a systémové roztoky:</t>
  </si>
  <si>
    <t>Položka</t>
  </si>
  <si>
    <t>MJ</t>
  </si>
  <si>
    <t>Počet MJ za rok</t>
  </si>
  <si>
    <t>Počet MJ za 4 roky</t>
  </si>
  <si>
    <t>-</t>
  </si>
  <si>
    <t>Cena bez DPH za MJ</t>
  </si>
  <si>
    <t>Celkem Kč bez DPH za spotřební materiál a systémové roztoky k provedení všech testů za 4 roky:</t>
  </si>
  <si>
    <t>Pozn:</t>
  </si>
  <si>
    <t>1. Rozpočet potřebných položek k provedení celkového počtu testů za rok.</t>
  </si>
  <si>
    <t>2. MJ - měrná jednotka položky.</t>
  </si>
  <si>
    <t>Celkem Kč bez DPH diagnostické doupravy, kalibrátory, spotřební materiál a systémové roztoky k provedení všech testů za 4 roky:</t>
  </si>
</sst>
</file>

<file path=xl/styles.xml><?xml version="1.0" encoding="utf-8"?>
<styleSheet xmlns="http://schemas.openxmlformats.org/spreadsheetml/2006/main">
  <numFmts count="2">
    <numFmt numFmtId="166" formatCode="0.0"/>
    <numFmt numFmtId="167" formatCode="#,##0.0"/>
  </numFmts>
  <fonts count="5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/>
    </xf>
    <xf numFmtId="166" fontId="0" fillId="2" borderId="3" xfId="0" applyNumberFormat="1" applyFill="1" applyBorder="1" applyAlignment="1" applyProtection="1">
      <alignment horizontal="center"/>
      <protection/>
    </xf>
    <xf numFmtId="167" fontId="0" fillId="0" borderId="4" xfId="0" applyNumberFormat="1" applyBorder="1" applyAlignment="1" applyProtection="1">
      <alignment horizontal="right"/>
      <protection locked="0"/>
    </xf>
    <xf numFmtId="167" fontId="0" fillId="2" borderId="5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left"/>
      <protection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  <protection/>
    </xf>
    <xf numFmtId="167" fontId="0" fillId="0" borderId="9" xfId="0" applyNumberFormat="1" applyBorder="1" applyAlignment="1" applyProtection="1">
      <alignment horizontal="right"/>
      <protection locked="0"/>
    </xf>
    <xf numFmtId="167" fontId="0" fillId="2" borderId="1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3" fillId="2" borderId="11" xfId="0" applyFont="1" applyFill="1" applyBorder="1" applyProtection="1">
      <protection/>
    </xf>
    <xf numFmtId="0" fontId="3" fillId="2" borderId="12" xfId="0" applyFont="1" applyFill="1" applyBorder="1" applyProtection="1">
      <protection/>
    </xf>
    <xf numFmtId="0" fontId="0" fillId="2" borderId="12" xfId="0" applyFill="1" applyBorder="1" applyAlignment="1" applyProtection="1">
      <alignment horizontal="center"/>
      <protection/>
    </xf>
    <xf numFmtId="166" fontId="0" fillId="2" borderId="12" xfId="0" applyNumberFormat="1" applyFill="1" applyBorder="1" applyAlignment="1" applyProtection="1">
      <alignment horizontal="center"/>
      <protection/>
    </xf>
    <xf numFmtId="167" fontId="0" fillId="2" borderId="12" xfId="0" applyNumberFormat="1" applyFill="1" applyBorder="1" applyAlignment="1" applyProtection="1">
      <alignment horizontal="right"/>
      <protection/>
    </xf>
    <xf numFmtId="167" fontId="3" fillId="2" borderId="1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" fillId="2" borderId="14" xfId="0" applyFont="1" applyFill="1" applyBorder="1" applyAlignment="1" applyProtection="1">
      <alignment horizontal="left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right"/>
      <protection locked="0"/>
    </xf>
    <xf numFmtId="3" fontId="0" fillId="2" borderId="20" xfId="0" applyNumberForma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166" fontId="0" fillId="2" borderId="20" xfId="0" applyNumberFormat="1" applyFont="1" applyFill="1" applyBorder="1" applyAlignment="1" applyProtection="1">
      <alignment horizontal="center" vertical="center"/>
      <protection/>
    </xf>
    <xf numFmtId="167" fontId="0" fillId="3" borderId="21" xfId="0" applyNumberFormat="1" applyFill="1" applyBorder="1" applyAlignment="1" applyProtection="1">
      <alignment horizontal="right"/>
      <protection locked="0"/>
    </xf>
    <xf numFmtId="167" fontId="0" fillId="2" borderId="22" xfId="0" applyNumberFormat="1" applyFill="1" applyBorder="1" applyAlignment="1" applyProtection="1">
      <alignment horizontal="right"/>
      <protection/>
    </xf>
    <xf numFmtId="0" fontId="0" fillId="3" borderId="23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166" fontId="0" fillId="2" borderId="24" xfId="0" applyNumberFormat="1" applyFont="1" applyFill="1" applyBorder="1" applyAlignment="1" applyProtection="1">
      <alignment horizontal="center" vertical="center"/>
      <protection/>
    </xf>
    <xf numFmtId="167" fontId="0" fillId="3" borderId="25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left"/>
      <protection locked="0"/>
    </xf>
    <xf numFmtId="3" fontId="0" fillId="3" borderId="27" xfId="0" applyNumberFormat="1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center"/>
      <protection locked="0"/>
    </xf>
    <xf numFmtId="166" fontId="0" fillId="2" borderId="28" xfId="0" applyNumberFormat="1" applyFont="1" applyFill="1" applyBorder="1" applyAlignment="1" applyProtection="1">
      <alignment horizontal="center" vertical="center"/>
      <protection/>
    </xf>
    <xf numFmtId="167" fontId="0" fillId="3" borderId="29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right"/>
      <protection locked="0"/>
    </xf>
    <xf numFmtId="3" fontId="0" fillId="2" borderId="24" xfId="0" applyNumberForma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 vertical="center"/>
      <protection/>
    </xf>
    <xf numFmtId="167" fontId="0" fillId="0" borderId="25" xfId="0" applyNumberFormat="1" applyBorder="1" applyProtection="1">
      <protection locked="0"/>
    </xf>
    <xf numFmtId="167" fontId="0" fillId="2" borderId="31" xfId="0" applyNumberFormat="1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right"/>
      <protection locked="0"/>
    </xf>
    <xf numFmtId="3" fontId="0" fillId="2" borderId="28" xfId="0" applyNumberFormat="1" applyFill="1" applyBorder="1" applyAlignment="1" applyProtection="1">
      <alignment horizontal="center"/>
      <protection/>
    </xf>
    <xf numFmtId="3" fontId="0" fillId="2" borderId="8" xfId="0" applyNumberFormat="1" applyFill="1" applyBorder="1" applyAlignment="1" applyProtection="1">
      <alignment horizontal="center"/>
      <protection/>
    </xf>
    <xf numFmtId="166" fontId="0" fillId="2" borderId="8" xfId="0" applyNumberFormat="1" applyFont="1" applyFill="1" applyBorder="1" applyAlignment="1" applyProtection="1">
      <alignment horizontal="center" vertical="center"/>
      <protection/>
    </xf>
    <xf numFmtId="167" fontId="0" fillId="3" borderId="9" xfId="0" applyNumberFormat="1" applyFill="1" applyBorder="1" applyAlignment="1" applyProtection="1">
      <alignment horizontal="right"/>
      <protection locked="0"/>
    </xf>
    <xf numFmtId="0" fontId="3" fillId="2" borderId="32" xfId="0" applyFont="1" applyFill="1" applyBorder="1" applyProtection="1">
      <protection/>
    </xf>
    <xf numFmtId="0" fontId="3" fillId="2" borderId="33" xfId="0" applyFont="1" applyFill="1" applyBorder="1" applyProtection="1">
      <protection/>
    </xf>
    <xf numFmtId="0" fontId="0" fillId="2" borderId="33" xfId="0" applyFill="1" applyBorder="1" applyProtection="1">
      <protection/>
    </xf>
    <xf numFmtId="0" fontId="0" fillId="2" borderId="12" xfId="0" applyFill="1" applyBorder="1" applyProtection="1">
      <protection/>
    </xf>
    <xf numFmtId="167" fontId="3" fillId="2" borderId="17" xfId="0" applyNumberFormat="1" applyFont="1" applyFill="1" applyBorder="1" applyAlignment="1" applyProtection="1">
      <alignment horizontal="right"/>
      <protection/>
    </xf>
    <xf numFmtId="0" fontId="3" fillId="2" borderId="34" xfId="0" applyFont="1" applyFill="1" applyBorder="1" applyProtection="1">
      <protection/>
    </xf>
    <xf numFmtId="0" fontId="3" fillId="2" borderId="35" xfId="0" applyFont="1" applyFill="1" applyBorder="1" applyProtection="1">
      <protection/>
    </xf>
    <xf numFmtId="0" fontId="0" fillId="2" borderId="35" xfId="0" applyFill="1" applyBorder="1" applyProtection="1">
      <protection/>
    </xf>
    <xf numFmtId="167" fontId="4" fillId="2" borderId="36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selection activeCell="D57" sqref="D57"/>
    </sheetView>
  </sheetViews>
  <sheetFormatPr defaultColWidth="9.140625" defaultRowHeight="15"/>
  <cols>
    <col min="1" max="1" width="34.28125" style="1" customWidth="1"/>
    <col min="2" max="2" width="20.28125" style="1" customWidth="1"/>
    <col min="3" max="3" width="13.140625" style="1" customWidth="1"/>
    <col min="4" max="4" width="15.8515625" style="1" customWidth="1"/>
    <col min="5" max="5" width="14.140625" style="1" customWidth="1"/>
    <col min="6" max="6" width="18.8515625" style="1" customWidth="1"/>
    <col min="7" max="7" width="15.421875" style="1" customWidth="1"/>
    <col min="8" max="9" width="15.7109375" style="1" customWidth="1"/>
    <col min="10" max="16384" width="9.140625" style="1" customWidth="1"/>
  </cols>
  <sheetData>
    <row r="1" spans="1:11" ht="29.2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0.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s="6" customFormat="1" ht="15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5" customHeight="1">
      <c r="A5" s="7" t="s">
        <v>2</v>
      </c>
      <c r="B5" s="8" t="s">
        <v>3</v>
      </c>
      <c r="C5" s="9" t="s">
        <v>4</v>
      </c>
      <c r="D5" s="9" t="s">
        <v>5</v>
      </c>
      <c r="E5" s="9"/>
      <c r="F5" s="9" t="s">
        <v>6</v>
      </c>
      <c r="G5" s="9" t="s">
        <v>7</v>
      </c>
      <c r="H5" s="10" t="s">
        <v>8</v>
      </c>
      <c r="I5" s="11" t="s">
        <v>9</v>
      </c>
      <c r="J5" s="12"/>
      <c r="K5" s="12"/>
    </row>
    <row r="6" spans="1:11" ht="45" customHeight="1">
      <c r="A6" s="13" t="s">
        <v>10</v>
      </c>
      <c r="B6" s="14" t="s">
        <v>3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7</v>
      </c>
      <c r="H6" s="16" t="s">
        <v>15</v>
      </c>
      <c r="I6" s="17" t="s">
        <v>9</v>
      </c>
      <c r="J6" s="18"/>
      <c r="K6" s="19"/>
    </row>
    <row r="7" spans="1:11" ht="20.1" customHeight="1">
      <c r="A7" s="20" t="s">
        <v>16</v>
      </c>
      <c r="B7" s="21"/>
      <c r="C7" s="22">
        <v>900</v>
      </c>
      <c r="D7" s="23"/>
      <c r="E7" s="22"/>
      <c r="F7" s="24" t="e">
        <f>(C7/D7)+(C8*E8/D7)</f>
        <v>#DIV/0!</v>
      </c>
      <c r="G7" s="25" t="e">
        <f aca="true" t="shared" si="0" ref="G7:G18">ROUNDUP(4*F7,0)</f>
        <v>#DIV/0!</v>
      </c>
      <c r="H7" s="26"/>
      <c r="I7" s="27" t="e">
        <f aca="true" t="shared" si="1" ref="I7:I18">G7*H7</f>
        <v>#DIV/0!</v>
      </c>
      <c r="J7" s="28"/>
      <c r="K7" s="29"/>
    </row>
    <row r="8" spans="1:13" ht="20.1" customHeight="1">
      <c r="A8" s="30" t="s">
        <v>17</v>
      </c>
      <c r="B8" s="31"/>
      <c r="C8" s="32"/>
      <c r="D8" s="33"/>
      <c r="E8" s="33"/>
      <c r="F8" s="34" t="e">
        <f>C8/D8</f>
        <v>#DIV/0!</v>
      </c>
      <c r="G8" s="34" t="e">
        <f t="shared" si="0"/>
        <v>#DIV/0!</v>
      </c>
      <c r="H8" s="35"/>
      <c r="I8" s="36" t="e">
        <f t="shared" si="1"/>
        <v>#DIV/0!</v>
      </c>
      <c r="J8" s="37"/>
      <c r="K8" s="38"/>
      <c r="M8" s="38"/>
    </row>
    <row r="9" spans="1:14" ht="20.1" customHeight="1">
      <c r="A9" s="20" t="s">
        <v>18</v>
      </c>
      <c r="B9" s="39"/>
      <c r="C9" s="22">
        <v>600</v>
      </c>
      <c r="D9" s="23"/>
      <c r="E9" s="22"/>
      <c r="F9" s="24" t="e">
        <f>(C9/D9)+(C10*E10/D9)</f>
        <v>#DIV/0!</v>
      </c>
      <c r="G9" s="25" t="e">
        <f t="shared" si="0"/>
        <v>#DIV/0!</v>
      </c>
      <c r="H9" s="26"/>
      <c r="I9" s="27" t="e">
        <f t="shared" si="1"/>
        <v>#DIV/0!</v>
      </c>
      <c r="J9" s="37"/>
      <c r="K9" s="38"/>
      <c r="N9" s="38"/>
    </row>
    <row r="10" spans="1:14" ht="20.1" customHeight="1">
      <c r="A10" s="30" t="s">
        <v>19</v>
      </c>
      <c r="B10" s="31"/>
      <c r="C10" s="32"/>
      <c r="D10" s="33"/>
      <c r="E10" s="33"/>
      <c r="F10" s="34" t="e">
        <f>C10/D10</f>
        <v>#DIV/0!</v>
      </c>
      <c r="G10" s="34" t="e">
        <f t="shared" si="0"/>
        <v>#DIV/0!</v>
      </c>
      <c r="H10" s="35"/>
      <c r="I10" s="36" t="e">
        <f t="shared" si="1"/>
        <v>#DIV/0!</v>
      </c>
      <c r="J10" s="37"/>
      <c r="K10" s="38"/>
      <c r="N10" s="38"/>
    </row>
    <row r="11" spans="1:14" ht="20.1" customHeight="1">
      <c r="A11" s="20" t="s">
        <v>20</v>
      </c>
      <c r="B11" s="39"/>
      <c r="C11" s="22">
        <v>1200</v>
      </c>
      <c r="D11" s="23"/>
      <c r="E11" s="22"/>
      <c r="F11" s="24" t="e">
        <f>(C11/D11)+(C12*E12/D11)</f>
        <v>#DIV/0!</v>
      </c>
      <c r="G11" s="25" t="e">
        <f t="shared" si="0"/>
        <v>#DIV/0!</v>
      </c>
      <c r="H11" s="26"/>
      <c r="I11" s="27" t="e">
        <f t="shared" si="1"/>
        <v>#DIV/0!</v>
      </c>
      <c r="J11" s="37"/>
      <c r="K11" s="38"/>
      <c r="N11" s="38"/>
    </row>
    <row r="12" spans="1:13" ht="20.1" customHeight="1">
      <c r="A12" s="30" t="s">
        <v>21</v>
      </c>
      <c r="B12" s="31"/>
      <c r="C12" s="32"/>
      <c r="D12" s="33"/>
      <c r="E12" s="33"/>
      <c r="F12" s="34" t="e">
        <f>C12/D12</f>
        <v>#DIV/0!</v>
      </c>
      <c r="G12" s="34" t="e">
        <f t="shared" si="0"/>
        <v>#DIV/0!</v>
      </c>
      <c r="H12" s="35"/>
      <c r="I12" s="36" t="e">
        <f t="shared" si="1"/>
        <v>#DIV/0!</v>
      </c>
      <c r="J12" s="37"/>
      <c r="K12" s="38"/>
      <c r="M12" s="38"/>
    </row>
    <row r="13" spans="1:12" ht="20.1" customHeight="1">
      <c r="A13" s="20" t="s">
        <v>22</v>
      </c>
      <c r="B13" s="39"/>
      <c r="C13" s="22">
        <v>600</v>
      </c>
      <c r="D13" s="23"/>
      <c r="E13" s="22"/>
      <c r="F13" s="24" t="e">
        <f>(C13/D13)+(C14*E14/D13)</f>
        <v>#DIV/0!</v>
      </c>
      <c r="G13" s="25" t="e">
        <f t="shared" si="0"/>
        <v>#DIV/0!</v>
      </c>
      <c r="H13" s="26"/>
      <c r="I13" s="27" t="e">
        <f t="shared" si="1"/>
        <v>#DIV/0!</v>
      </c>
      <c r="J13" s="37"/>
      <c r="K13" s="38"/>
      <c r="L13" s="38"/>
    </row>
    <row r="14" spans="1:11" ht="20.1" customHeight="1">
      <c r="A14" s="30" t="s">
        <v>23</v>
      </c>
      <c r="B14" s="31"/>
      <c r="C14" s="32"/>
      <c r="D14" s="33"/>
      <c r="E14" s="33"/>
      <c r="F14" s="34" t="e">
        <f>C14/D14</f>
        <v>#DIV/0!</v>
      </c>
      <c r="G14" s="34" t="e">
        <f t="shared" si="0"/>
        <v>#DIV/0!</v>
      </c>
      <c r="H14" s="35"/>
      <c r="I14" s="36" t="e">
        <f t="shared" si="1"/>
        <v>#DIV/0!</v>
      </c>
      <c r="J14" s="37"/>
      <c r="K14" s="38"/>
    </row>
    <row r="15" spans="1:11" ht="20.1" customHeight="1">
      <c r="A15" s="20" t="s">
        <v>24</v>
      </c>
      <c r="B15" s="39"/>
      <c r="C15" s="22">
        <v>300</v>
      </c>
      <c r="D15" s="23"/>
      <c r="E15" s="22"/>
      <c r="F15" s="24" t="e">
        <f>(C15/D15)+(C16*E16/D15)</f>
        <v>#DIV/0!</v>
      </c>
      <c r="G15" s="25" t="e">
        <f t="shared" si="0"/>
        <v>#DIV/0!</v>
      </c>
      <c r="H15" s="26"/>
      <c r="I15" s="27" t="e">
        <f t="shared" si="1"/>
        <v>#DIV/0!</v>
      </c>
      <c r="J15" s="37"/>
      <c r="K15" s="38"/>
    </row>
    <row r="16" spans="1:11" ht="20.1" customHeight="1">
      <c r="A16" s="30" t="s">
        <v>25</v>
      </c>
      <c r="B16" s="31"/>
      <c r="C16" s="32"/>
      <c r="D16" s="33"/>
      <c r="E16" s="33"/>
      <c r="F16" s="34" t="e">
        <f>C16/D16</f>
        <v>#DIV/0!</v>
      </c>
      <c r="G16" s="34" t="e">
        <f t="shared" si="0"/>
        <v>#DIV/0!</v>
      </c>
      <c r="H16" s="35"/>
      <c r="I16" s="36" t="e">
        <f t="shared" si="1"/>
        <v>#DIV/0!</v>
      </c>
      <c r="J16" s="37"/>
      <c r="K16" s="38"/>
    </row>
    <row r="17" spans="1:11" ht="20.1" customHeight="1">
      <c r="A17" s="20" t="s">
        <v>26</v>
      </c>
      <c r="B17" s="39"/>
      <c r="C17" s="22">
        <v>300</v>
      </c>
      <c r="D17" s="23"/>
      <c r="E17" s="22"/>
      <c r="F17" s="24" t="e">
        <f>(C17/D17)+(C18*E18/D17)</f>
        <v>#DIV/0!</v>
      </c>
      <c r="G17" s="25" t="e">
        <f t="shared" si="0"/>
        <v>#DIV/0!</v>
      </c>
      <c r="H17" s="26"/>
      <c r="I17" s="27" t="e">
        <f t="shared" si="1"/>
        <v>#DIV/0!</v>
      </c>
      <c r="J17" s="37"/>
      <c r="K17" s="38"/>
    </row>
    <row r="18" spans="1:11" ht="20.1" customHeight="1">
      <c r="A18" s="30" t="s">
        <v>27</v>
      </c>
      <c r="B18" s="31"/>
      <c r="C18" s="32"/>
      <c r="D18" s="33"/>
      <c r="E18" s="33"/>
      <c r="F18" s="34" t="e">
        <f>C18/D18</f>
        <v>#DIV/0!</v>
      </c>
      <c r="G18" s="34" t="e">
        <f t="shared" si="0"/>
        <v>#DIV/0!</v>
      </c>
      <c r="H18" s="35"/>
      <c r="I18" s="36" t="e">
        <f t="shared" si="1"/>
        <v>#DIV/0!</v>
      </c>
      <c r="J18" s="37"/>
      <c r="K18" s="38"/>
    </row>
    <row r="19" spans="1:11" ht="30" customHeight="1">
      <c r="A19" s="40" t="s">
        <v>28</v>
      </c>
      <c r="B19" s="41"/>
      <c r="C19" s="42"/>
      <c r="D19" s="42"/>
      <c r="E19" s="42"/>
      <c r="F19" s="43"/>
      <c r="G19" s="43"/>
      <c r="H19" s="44"/>
      <c r="I19" s="45" t="e">
        <f>SUM(I7:I18)</f>
        <v>#DIV/0!</v>
      </c>
      <c r="J19" s="46"/>
      <c r="K19" s="3"/>
    </row>
    <row r="20" s="3" customFormat="1" ht="9" customHeight="1">
      <c r="I20" s="47"/>
    </row>
    <row r="21" s="3" customFormat="1" ht="15">
      <c r="A21" s="3" t="s">
        <v>29</v>
      </c>
    </row>
    <row r="22" s="3" customFormat="1" ht="15">
      <c r="A22" s="3" t="s">
        <v>30</v>
      </c>
    </row>
    <row r="23" s="3" customFormat="1" ht="15">
      <c r="C23" s="3" t="s">
        <v>31</v>
      </c>
    </row>
    <row r="24" s="3" customFormat="1" ht="15">
      <c r="C24" s="3" t="s">
        <v>32</v>
      </c>
    </row>
    <row r="25" s="3" customFormat="1" ht="15">
      <c r="C25" s="3" t="s">
        <v>33</v>
      </c>
    </row>
    <row r="26" s="3" customFormat="1" ht="15">
      <c r="C26" s="3" t="s">
        <v>34</v>
      </c>
    </row>
    <row r="27" s="3" customFormat="1" ht="15">
      <c r="C27" s="3" t="s">
        <v>35</v>
      </c>
    </row>
    <row r="28" s="3" customFormat="1" ht="15">
      <c r="A28" s="3" t="s">
        <v>36</v>
      </c>
    </row>
    <row r="29" s="3" customFormat="1" ht="15">
      <c r="A29" s="3" t="s">
        <v>37</v>
      </c>
    </row>
    <row r="30" s="3" customFormat="1" ht="15">
      <c r="A30" s="3" t="s">
        <v>38</v>
      </c>
    </row>
    <row r="31" s="3" customFormat="1" ht="84.75" customHeight="1"/>
    <row r="32" spans="1:2" s="3" customFormat="1" ht="15">
      <c r="A32" s="4" t="s">
        <v>39</v>
      </c>
      <c r="B32" s="4"/>
    </row>
    <row r="33" s="3" customFormat="1" ht="7.5" customHeight="1"/>
    <row r="34" spans="1:9" s="3" customFormat="1" ht="30" customHeight="1">
      <c r="A34" s="48" t="s">
        <v>40</v>
      </c>
      <c r="B34" s="49" t="s">
        <v>3</v>
      </c>
      <c r="C34" s="50" t="s">
        <v>4</v>
      </c>
      <c r="D34" s="49" t="s">
        <v>41</v>
      </c>
      <c r="E34" s="49" t="s">
        <v>42</v>
      </c>
      <c r="F34" s="49" t="s">
        <v>43</v>
      </c>
      <c r="G34" s="49" t="s">
        <v>44</v>
      </c>
      <c r="H34" s="51" t="s">
        <v>45</v>
      </c>
      <c r="I34" s="52" t="s">
        <v>9</v>
      </c>
    </row>
    <row r="35" spans="1:11" ht="20.1" customHeight="1">
      <c r="A35" s="53"/>
      <c r="B35" s="54"/>
      <c r="C35" s="55">
        <f>SUM(C7,C9,C11,C13,C15,C17)</f>
        <v>3900</v>
      </c>
      <c r="D35" s="56"/>
      <c r="E35" s="57"/>
      <c r="F35" s="55">
        <f aca="true" t="shared" si="2" ref="F35:F46">ROUNDUP(4*E35,0)</f>
        <v>0</v>
      </c>
      <c r="G35" s="58" t="s">
        <v>44</v>
      </c>
      <c r="H35" s="59"/>
      <c r="I35" s="60">
        <f aca="true" t="shared" si="3" ref="I35:I46">F35*H35</f>
        <v>0</v>
      </c>
      <c r="J35" s="3"/>
      <c r="K35" s="3"/>
    </row>
    <row r="36" spans="1:11" ht="20.1" customHeight="1">
      <c r="A36" s="61"/>
      <c r="B36" s="54"/>
      <c r="C36" s="55">
        <f>C35</f>
        <v>3900</v>
      </c>
      <c r="D36" s="56"/>
      <c r="E36" s="57"/>
      <c r="F36" s="55">
        <f t="shared" si="2"/>
        <v>0</v>
      </c>
      <c r="G36" s="58" t="s">
        <v>44</v>
      </c>
      <c r="H36" s="59"/>
      <c r="I36" s="60">
        <f t="shared" si="3"/>
        <v>0</v>
      </c>
      <c r="J36" s="3"/>
      <c r="K36" s="3"/>
    </row>
    <row r="37" spans="1:11" ht="20.1" customHeight="1">
      <c r="A37" s="61"/>
      <c r="B37" s="54"/>
      <c r="C37" s="55">
        <v>3900</v>
      </c>
      <c r="D37" s="56"/>
      <c r="E37" s="57"/>
      <c r="F37" s="55">
        <f t="shared" si="2"/>
        <v>0</v>
      </c>
      <c r="G37" s="58" t="s">
        <v>44</v>
      </c>
      <c r="H37" s="59"/>
      <c r="I37" s="60">
        <f t="shared" si="3"/>
        <v>0</v>
      </c>
      <c r="J37" s="3"/>
      <c r="K37" s="3"/>
    </row>
    <row r="38" spans="1:11" ht="20.1" customHeight="1">
      <c r="A38" s="61"/>
      <c r="B38" s="54"/>
      <c r="C38" s="55">
        <v>3900</v>
      </c>
      <c r="D38" s="56"/>
      <c r="E38" s="57"/>
      <c r="F38" s="55">
        <f t="shared" si="2"/>
        <v>0</v>
      </c>
      <c r="G38" s="58" t="s">
        <v>44</v>
      </c>
      <c r="H38" s="59"/>
      <c r="I38" s="60">
        <f t="shared" si="3"/>
        <v>0</v>
      </c>
      <c r="J38" s="3"/>
      <c r="K38" s="3"/>
    </row>
    <row r="39" spans="1:11" ht="20.1" customHeight="1">
      <c r="A39" s="61"/>
      <c r="B39" s="54"/>
      <c r="C39" s="55">
        <v>3900</v>
      </c>
      <c r="D39" s="56"/>
      <c r="E39" s="57"/>
      <c r="F39" s="55">
        <f t="shared" si="2"/>
        <v>0</v>
      </c>
      <c r="G39" s="58" t="s">
        <v>44</v>
      </c>
      <c r="H39" s="59"/>
      <c r="I39" s="60">
        <f t="shared" si="3"/>
        <v>0</v>
      </c>
      <c r="J39" s="3"/>
      <c r="K39" s="3"/>
    </row>
    <row r="40" spans="1:11" ht="20.1" customHeight="1">
      <c r="A40" s="61"/>
      <c r="B40" s="54"/>
      <c r="C40" s="55">
        <v>3900</v>
      </c>
      <c r="D40" s="56"/>
      <c r="E40" s="57"/>
      <c r="F40" s="55">
        <f t="shared" si="2"/>
        <v>0</v>
      </c>
      <c r="G40" s="58" t="s">
        <v>44</v>
      </c>
      <c r="H40" s="59"/>
      <c r="I40" s="60">
        <f t="shared" si="3"/>
        <v>0</v>
      </c>
      <c r="J40" s="3"/>
      <c r="K40" s="3"/>
    </row>
    <row r="41" spans="1:11" ht="20.1" customHeight="1">
      <c r="A41" s="61"/>
      <c r="B41" s="54"/>
      <c r="C41" s="55">
        <v>3900</v>
      </c>
      <c r="D41" s="56"/>
      <c r="E41" s="57"/>
      <c r="F41" s="55">
        <f t="shared" si="2"/>
        <v>0</v>
      </c>
      <c r="G41" s="58" t="s">
        <v>44</v>
      </c>
      <c r="H41" s="59"/>
      <c r="I41" s="60">
        <f t="shared" si="3"/>
        <v>0</v>
      </c>
      <c r="J41" s="3"/>
      <c r="K41" s="3"/>
    </row>
    <row r="42" spans="1:11" ht="20.1" customHeight="1">
      <c r="A42" s="61"/>
      <c r="B42" s="54"/>
      <c r="C42" s="55">
        <f>C35</f>
        <v>3900</v>
      </c>
      <c r="D42" s="62"/>
      <c r="E42" s="63"/>
      <c r="F42" s="55">
        <f t="shared" si="2"/>
        <v>0</v>
      </c>
      <c r="G42" s="64" t="s">
        <v>44</v>
      </c>
      <c r="H42" s="65"/>
      <c r="I42" s="60">
        <f t="shared" si="3"/>
        <v>0</v>
      </c>
      <c r="J42" s="3"/>
      <c r="K42" s="3"/>
    </row>
    <row r="43" spans="1:11" ht="20.1" customHeight="1">
      <c r="A43" s="61"/>
      <c r="B43" s="54"/>
      <c r="C43" s="55">
        <f>C35</f>
        <v>3900</v>
      </c>
      <c r="D43" s="62"/>
      <c r="E43" s="63"/>
      <c r="F43" s="55">
        <f t="shared" si="2"/>
        <v>0</v>
      </c>
      <c r="G43" s="64" t="s">
        <v>44</v>
      </c>
      <c r="H43" s="65"/>
      <c r="I43" s="60">
        <f t="shared" si="3"/>
        <v>0</v>
      </c>
      <c r="J43" s="3"/>
      <c r="K43" s="3"/>
    </row>
    <row r="44" spans="1:11" ht="20.1" customHeight="1">
      <c r="A44" s="66"/>
      <c r="B44" s="67"/>
      <c r="C44" s="55">
        <f>C35</f>
        <v>3900</v>
      </c>
      <c r="D44" s="62"/>
      <c r="E44" s="68"/>
      <c r="F44" s="55">
        <f t="shared" si="2"/>
        <v>0</v>
      </c>
      <c r="G44" s="69" t="s">
        <v>44</v>
      </c>
      <c r="H44" s="70"/>
      <c r="I44" s="60">
        <f t="shared" si="3"/>
        <v>0</v>
      </c>
      <c r="J44" s="3"/>
      <c r="K44" s="3"/>
    </row>
    <row r="45" spans="1:11" ht="20.1" customHeight="1">
      <c r="A45" s="71"/>
      <c r="B45" s="72"/>
      <c r="C45" s="73">
        <f>C35</f>
        <v>3900</v>
      </c>
      <c r="D45" s="74"/>
      <c r="E45" s="62"/>
      <c r="F45" s="73">
        <f t="shared" si="2"/>
        <v>0</v>
      </c>
      <c r="G45" s="75" t="s">
        <v>44</v>
      </c>
      <c r="H45" s="76"/>
      <c r="I45" s="77">
        <f t="shared" si="3"/>
        <v>0</v>
      </c>
      <c r="J45" s="3"/>
      <c r="K45" s="3"/>
    </row>
    <row r="46" spans="1:11" ht="20.1" customHeight="1">
      <c r="A46" s="78"/>
      <c r="B46" s="79"/>
      <c r="C46" s="80">
        <f>C35</f>
        <v>3900</v>
      </c>
      <c r="D46" s="33"/>
      <c r="E46" s="33"/>
      <c r="F46" s="81">
        <f t="shared" si="2"/>
        <v>0</v>
      </c>
      <c r="G46" s="82" t="s">
        <v>44</v>
      </c>
      <c r="H46" s="83"/>
      <c r="I46" s="36">
        <f t="shared" si="3"/>
        <v>0</v>
      </c>
      <c r="J46" s="3"/>
      <c r="K46" s="3"/>
    </row>
    <row r="47" spans="1:11" ht="30" customHeight="1">
      <c r="A47" s="84" t="s">
        <v>46</v>
      </c>
      <c r="B47" s="85"/>
      <c r="C47" s="85"/>
      <c r="D47" s="86"/>
      <c r="E47" s="86"/>
      <c r="F47" s="87"/>
      <c r="G47" s="86"/>
      <c r="H47" s="86"/>
      <c r="I47" s="88">
        <f>SUM(I35:I46)</f>
        <v>0</v>
      </c>
      <c r="J47" s="3"/>
      <c r="K47" s="3"/>
    </row>
    <row r="48" spans="1:11" ht="15">
      <c r="A48" s="3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3" t="s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30" customHeight="1" thickBot="1">
      <c r="A52" s="89" t="s">
        <v>50</v>
      </c>
      <c r="B52" s="90"/>
      <c r="C52" s="90"/>
      <c r="D52" s="91"/>
      <c r="E52" s="91"/>
      <c r="F52" s="91"/>
      <c r="G52" s="91"/>
      <c r="H52" s="91"/>
      <c r="I52" s="92" t="e">
        <f>SUM(I19,I47)</f>
        <v>#DIV/0!</v>
      </c>
      <c r="J52" s="3"/>
      <c r="K52" s="3"/>
    </row>
  </sheetData>
  <printOptions/>
  <pageMargins left="0.7083333333333334" right="0.7083333333333334" top="0.7479166666666667" bottom="0.9444444444444444" header="0.5118055555555555" footer="0.7083333333333334"/>
  <pageSetup fitToHeight="3" fitToWidth="1" horizontalDpi="300" verticalDpi="300" orientation="landscape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ŠAFÁŘOVÁ Eva</dc:creator>
  <cp:keywords/>
  <dc:description/>
  <cp:lastModifiedBy>8838</cp:lastModifiedBy>
  <cp:lastPrinted>2020-06-10T11:33:32Z</cp:lastPrinted>
  <dcterms:created xsi:type="dcterms:W3CDTF">2020-06-11T14:52:07Z</dcterms:created>
  <dcterms:modified xsi:type="dcterms:W3CDTF">2020-06-11T14:52:08Z</dcterms:modified>
  <cp:category/>
  <cp:version/>
  <cp:contentType/>
  <cp:contentStatus/>
</cp:coreProperties>
</file>