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029"/>
  <workbookPr defaultThemeVersion="124226"/>
  <bookViews>
    <workbookView xWindow="65416" yWindow="65416" windowWidth="29040" windowHeight="16440" activeTab="0"/>
  </bookViews>
  <sheets>
    <sheet name="Stavba 1.NP" sheetId="4" r:id="rId1"/>
    <sheet name="D.1.1." sheetId="6" r:id="rId2"/>
    <sheet name="D.1.4.1." sheetId="7" r:id="rId3"/>
    <sheet name="D.1.4.6." sheetId="8" r:id="rId4"/>
    <sheet name="D.1.4.7." sheetId="9" r:id="rId5"/>
  </sheets>
  <externalReferences>
    <externalReference r:id="rId8"/>
    <externalReference r:id="rId9"/>
  </externalReferences>
  <definedNames>
    <definedName name="CelkemObjekty" localSheetId="0">'Stavba 1.NP'!$F$28</definedName>
    <definedName name="CenaCelkem">'[1]Stavba'!$G$29</definedName>
    <definedName name="cisloobjektu">#REF!</definedName>
    <definedName name="CisloRozpoctu">'[2]Krycí list'!$C$2</definedName>
    <definedName name="cislostavby" localSheetId="1">'[2]Krycí list'!$A$7</definedName>
    <definedName name="CisloStavby" localSheetId="0">'Stavba 1.NP'!$D$5</definedName>
    <definedName name="cislostavby">#REF!</definedName>
    <definedName name="dadresa" localSheetId="0">'Stavba 1.NP'!$D$8</definedName>
    <definedName name="Datum">#REF!</definedName>
    <definedName name="DIČ" localSheetId="0">'Stavba 1.NP'!$K$8</definedName>
    <definedName name="Dil">#REF!</definedName>
    <definedName name="dmisto" localSheetId="0">#REF!</definedName>
    <definedName name="Dodavka">#REF!</definedName>
    <definedName name="Dodavka0">#REF!</definedName>
    <definedName name="DPHSni">'[1]Stavba'!$G$24</definedName>
    <definedName name="DPHZakl">'[1]Stavba'!$G$26</definedName>
    <definedName name="dpsc" localSheetId="0">#REF!</definedName>
    <definedName name="HSV">#REF!</definedName>
    <definedName name="HSV0">#REF!</definedName>
    <definedName name="HZS">#REF!</definedName>
    <definedName name="HZS0">#REF!</definedName>
    <definedName name="IČO" localSheetId="0">'Stavba 1.NP'!$K$7</definedName>
    <definedName name="JKSO">#REF!</definedName>
    <definedName name="Mena">'[1]Stavba'!$J$29</definedName>
    <definedName name="MJ">#REF!</definedName>
    <definedName name="Mont">#REF!</definedName>
    <definedName name="Montaz0">#REF!</definedName>
    <definedName name="NazevDilu">#REF!</definedName>
    <definedName name="NazevObjektu" localSheetId="0">'Stavba 1.NP'!$C$26</definedName>
    <definedName name="nazevobjektu">#REF!</definedName>
    <definedName name="NazevRozpoctu">'[2]Krycí list'!$D$2</definedName>
    <definedName name="nazevstavby" localSheetId="1">'[2]Krycí list'!$C$7</definedName>
    <definedName name="NazevStavby" localSheetId="0">'Stavba 1.NP'!$E$5</definedName>
    <definedName name="nazevstavby">#REF!</definedName>
    <definedName name="Objednatel" localSheetId="0">'Stavba 1.NP'!$D$10</definedName>
    <definedName name="Objekt" localSheetId="0">'Stavba 1.NP'!$B$26</definedName>
    <definedName name="_xlnm.Print_Area" localSheetId="1">'D.1.1.'!$A$1:$G$198</definedName>
    <definedName name="_xlnm.Print_Area" localSheetId="2">'D.1.4.1.'!$A$1:$G$87</definedName>
    <definedName name="_xlnm.Print_Area" localSheetId="3">'D.1.4.6.'!$A$1:$G$140</definedName>
    <definedName name="_xlnm.Print_Area" localSheetId="4">'D.1.4.7.'!$A$1:$G$90</definedName>
    <definedName name="_xlnm.Print_Area" localSheetId="0">'Stavba 1.NP'!$B$1:$J$64</definedName>
    <definedName name="odic" localSheetId="0">'Stavba 1.NP'!$K$11</definedName>
    <definedName name="oico" localSheetId="0">'Stavba 1.NP'!$K$10</definedName>
    <definedName name="omisto" localSheetId="0">#REF!</definedName>
    <definedName name="onazev" localSheetId="0">'Stavba 1.NP'!$D$11</definedName>
    <definedName name="opsc" localSheetId="0">#REF!</definedName>
    <definedName name="PocetMJ" localSheetId="1">#REF!</definedName>
    <definedName name="PocetMJ">#REF!</definedName>
    <definedName name="Poznamka">#REF!</definedName>
    <definedName name="Projektant">#REF!</definedName>
    <definedName name="PSV">#REF!</definedName>
    <definedName name="PSV0">#REF!</definedName>
    <definedName name="s">'Stavba 1.NP'!$D$17</definedName>
    <definedName name="SazbaDPH1" localSheetId="1">'[2]Krycí list'!$C$30</definedName>
    <definedName name="SazbaDPH1" localSheetId="0">'Stavba 1.NP'!$D$17</definedName>
    <definedName name="SazbaDPH1">#REF!</definedName>
    <definedName name="SazbaDPH2" localSheetId="1">'[2]Krycí list'!$C$32</definedName>
    <definedName name="SazbaDPH2" localSheetId="0">'Stavba 1.NP'!$D$19</definedName>
    <definedName name="SazbaDPH2">#REF!</definedName>
    <definedName name="SloupecCC" localSheetId="1">#REF!</definedName>
    <definedName name="SloupecCC">#REF!</definedName>
    <definedName name="SloupecCisloPol" localSheetId="1">#REF!</definedName>
    <definedName name="SloupecCisloPol">#REF!</definedName>
    <definedName name="SloupecJC" localSheetId="1">#REF!</definedName>
    <definedName name="SloupecJC">#REF!</definedName>
    <definedName name="SloupecMJ" localSheetId="1">#REF!</definedName>
    <definedName name="SloupecMJ">#REF!</definedName>
    <definedName name="SloupecMnozstvi" localSheetId="1">#REF!</definedName>
    <definedName name="SloupecMnozstvi">#REF!</definedName>
    <definedName name="SloupecNazPol" localSheetId="1">#REF!</definedName>
    <definedName name="SloupecNazPol">#REF!</definedName>
    <definedName name="SloupecPC" localSheetId="1">#REF!</definedName>
    <definedName name="SloupecPC">#REF!</definedName>
    <definedName name="SoucetDilu" localSheetId="0">#REF!</definedName>
    <definedName name="ss">'Stavba 1.NP'!$D$19</definedName>
    <definedName name="StavbaCelkem" localSheetId="0">'Stavba 1.NP'!$H$28</definedName>
    <definedName name="Typ">#REF!</definedName>
    <definedName name="VRN">#REF!</definedName>
    <definedName name="VRNKc">#REF!</definedName>
    <definedName name="VRNnazev">#REF!</definedName>
    <definedName name="VRNproc">#REF!</definedName>
    <definedName name="VRNzakl">#REF!</definedName>
    <definedName name="Zakazka">#REF!</definedName>
    <definedName name="Zaklad22">#REF!</definedName>
    <definedName name="Zaklad5">#REF!</definedName>
    <definedName name="ZakladDPHSni">'[1]Stavba'!$G$23</definedName>
    <definedName name="ZakladDPHZakl">'[1]Stavba'!$G$25</definedName>
    <definedName name="Zhotovitel" localSheetId="0">'Stavba 1.NP'!$D$7</definedName>
    <definedName name="_xlnm.Print_Titles" localSheetId="1">'D.1.1.'!$1:$7</definedName>
  </definedNames>
  <calcPr calcId="181029"/>
</workbook>
</file>

<file path=xl/comments2.xml><?xml version="1.0" encoding="utf-8"?>
<comments xmlns="http://schemas.openxmlformats.org/spreadsheetml/2006/main">
  <authors>
    <author>iva.janackova@email.cz</author>
  </authors>
  <commentList>
    <comment ref="S6" authorId="0">
      <text>
        <r>
          <rPr>
            <sz val="9"/>
            <rFont val="Tahoma"/>
            <family val="2"/>
          </rPr>
          <t>Jedná se o informaci, zda se jedná o položku, která je do rozpočtu zadána z cenové soustavy RTS, nebo vlastní.</t>
        </r>
      </text>
    </comment>
    <comment ref="T6" authorId="0">
      <text>
        <r>
          <rPr>
            <sz val="9"/>
            <rFont val="Tahoma"/>
            <family val="2"/>
          </rPr>
          <t>Jedná se o název CÚ, která je zadána u položky rozpočtu</t>
        </r>
      </text>
    </comment>
  </commentList>
</comments>
</file>

<file path=xl/sharedStrings.xml><?xml version="1.0" encoding="utf-8"?>
<sst xmlns="http://schemas.openxmlformats.org/spreadsheetml/2006/main" count="1873" uniqueCount="899">
  <si>
    <t xml:space="preserve"> </t>
  </si>
  <si>
    <t>Základ pro DPH</t>
  </si>
  <si>
    <t>Stavba :</t>
  </si>
  <si>
    <t>%</t>
  </si>
  <si>
    <t xml:space="preserve">Položkový rozpočet </t>
  </si>
  <si>
    <t>P.č.</t>
  </si>
  <si>
    <t>Číslo položky</t>
  </si>
  <si>
    <t>Název položky</t>
  </si>
  <si>
    <t>MJ</t>
  </si>
  <si>
    <t>Díl:</t>
  </si>
  <si>
    <t>ks</t>
  </si>
  <si>
    <t>10283</t>
  </si>
  <si>
    <t>Zámeček Střelice,humanizace interiéru soc.zařízení</t>
  </si>
  <si>
    <t>02</t>
  </si>
  <si>
    <t>Architektonicko-stavební řešení 1.NP</t>
  </si>
  <si>
    <t>3</t>
  </si>
  <si>
    <t>Svislé a kompletní konstrukce</t>
  </si>
  <si>
    <t>310237241R00</t>
  </si>
  <si>
    <t>kus</t>
  </si>
  <si>
    <t>342261211RS1</t>
  </si>
  <si>
    <t>Příčka sádrokarton. ocel.kce, 2x oplášť. tl.100 mm desky standard tl. 12,5 mm, izol. minerál tl. 4 cm</t>
  </si>
  <si>
    <t>m2</t>
  </si>
  <si>
    <t>1,2*3,15-0,75*2</t>
  </si>
  <si>
    <t>342261213RS1</t>
  </si>
  <si>
    <t>Příčka sádrokarton. ocel.kce, 2x oplášť. tl.150 mm desky standard tl. 12,5 mm, izol. minerál tl. 8 cm</t>
  </si>
  <si>
    <t>2*3,15-1,8</t>
  </si>
  <si>
    <t>(4,24+0,65+5+2,335+5,97*2+1,26+3,69+2,16+1,685+1,26)*3,15</t>
  </si>
  <si>
    <t>-1,1*2*4</t>
  </si>
  <si>
    <t>342264051RX1</t>
  </si>
  <si>
    <t>Podhled sádrokartonový na zavěšenou ocel. konstr. desky standard tl. 2x12,5 mm, bez izolace</t>
  </si>
  <si>
    <t>Podhled sádrokartonový na zavěšenou ocel. konstr. desky standard impreg. tl. 2x12,5 mm, bez izolace</t>
  </si>
  <si>
    <t>30001z</t>
  </si>
  <si>
    <t>Akustický panel zavěšený 1000x1000 zelený, P1z - viz.technická specifikace PD</t>
  </si>
  <si>
    <t>30002z</t>
  </si>
  <si>
    <t>Akustický panel zavěšený 1200x1200 zelený, P2z - viz.technická specifikace PD</t>
  </si>
  <si>
    <t>6</t>
  </si>
  <si>
    <t>Úpravy povrchu,podlahy</t>
  </si>
  <si>
    <t>611421431R00</t>
  </si>
  <si>
    <t>612421331R00</t>
  </si>
  <si>
    <t>Vyrovnávací stěrka samonivelační anhydritová směs</t>
  </si>
  <si>
    <t>77,4+423,1</t>
  </si>
  <si>
    <t>60001</t>
  </si>
  <si>
    <t>77,45+423,1</t>
  </si>
  <si>
    <t>60002</t>
  </si>
  <si>
    <t>9</t>
  </si>
  <si>
    <t>Ostatní konstrukce, bourání</t>
  </si>
  <si>
    <t>763581802RX0</t>
  </si>
  <si>
    <t>10,83*2,51</t>
  </si>
  <si>
    <t>776511810R00</t>
  </si>
  <si>
    <t>29,15+37,9+4,55+24,2+16,5+31,1+15,5+31,3</t>
  </si>
  <si>
    <t>38,05+4,9+14,5+14,6+4,85+15+14,2+4,3+16,15+15,5+3,85+87</t>
  </si>
  <si>
    <t>941955001R00</t>
  </si>
  <si>
    <t>423,1+77,45</t>
  </si>
  <si>
    <t>962031132R00</t>
  </si>
  <si>
    <t>(1,105*3,15-1,6)*3</t>
  </si>
  <si>
    <t>2,6*3,15*2-1,6*3-1,2*2*2</t>
  </si>
  <si>
    <t>4,24*3,15-1,8</t>
  </si>
  <si>
    <t>962031133R00</t>
  </si>
  <si>
    <t>(5,47*3+4,28+4,715*3+0,7+4,21+3,635+0,2+0,555)*3,15-1,6*3+1*3,15</t>
  </si>
  <si>
    <t>965081713R00</t>
  </si>
  <si>
    <t>18,2+1,8+13,5+8,85+35,1</t>
  </si>
  <si>
    <t>968061125R00</t>
  </si>
  <si>
    <t>968072455R00</t>
  </si>
  <si>
    <t>0,8*2*8</t>
  </si>
  <si>
    <t>0,9*2*2</t>
  </si>
  <si>
    <t>0,6*2</t>
  </si>
  <si>
    <t>968072456R00</t>
  </si>
  <si>
    <t>1,1*2*13</t>
  </si>
  <si>
    <t>1,2*2*2</t>
  </si>
  <si>
    <t>1,6*2</t>
  </si>
  <si>
    <t>978011161R00</t>
  </si>
  <si>
    <t>182,6</t>
  </si>
  <si>
    <t>978013141R00</t>
  </si>
  <si>
    <t>(7,04+5,38+0,1+5,25+0,1+2)*2*3</t>
  </si>
  <si>
    <t>(2,72+7,35+3,2+5,4+3,03+5,18+2,6+5,18+1+1,8+4,91+1,8)*2*3</t>
  </si>
  <si>
    <t>(6+5+10,83+6,92+7,52+8,63+3,3*2*2+25+5,97+6,5+3,5)*2*3</t>
  </si>
  <si>
    <t>978059531R00</t>
  </si>
  <si>
    <t>(5,18+3,03+1+5,18+2,6)*2*2,1</t>
  </si>
  <si>
    <t>(1+1,8)*2*2,1</t>
  </si>
  <si>
    <t>(4,91+1,8)*2*2,1</t>
  </si>
  <si>
    <t>(1,5+1)*2,1*6+(0,6*2+3,9)*0,6</t>
  </si>
  <si>
    <t>90001</t>
  </si>
  <si>
    <t>Demontáž WC kabin s dveřmi vč.likvidace</t>
  </si>
  <si>
    <t>(4,3+1,4*3)*2,1</t>
  </si>
  <si>
    <t>90002</t>
  </si>
  <si>
    <t>Demontáž kuchyňské linky vč.likvidace</t>
  </si>
  <si>
    <t>90003</t>
  </si>
  <si>
    <t>90004</t>
  </si>
  <si>
    <t>90005</t>
  </si>
  <si>
    <t>99</t>
  </si>
  <si>
    <t>Staveništní přesun hmot</t>
  </si>
  <si>
    <t>999281111R00</t>
  </si>
  <si>
    <t>t</t>
  </si>
  <si>
    <t>711</t>
  </si>
  <si>
    <t>Izolace proti vodě</t>
  </si>
  <si>
    <t>711210020RA0</t>
  </si>
  <si>
    <t>9,1+13+15,25+1,6</t>
  </si>
  <si>
    <t>(3,03+5,18+2,6+5,18+1+1,8+4,91+1,8)*2*0,5</t>
  </si>
  <si>
    <t>(1+2+1+2)*1,5</t>
  </si>
  <si>
    <t>766</t>
  </si>
  <si>
    <t>Konstrukce truhlářské</t>
  </si>
  <si>
    <t>76601a</t>
  </si>
  <si>
    <t>Vnitřní dveře, nátěr ocel.zárubně s PO EI30-Sm Td1</t>
  </si>
  <si>
    <t>76601b</t>
  </si>
  <si>
    <t>Vnitřní dveře, nátěr ocel.zárubně s PO EI30-Sm-C Td1</t>
  </si>
  <si>
    <t>76601c</t>
  </si>
  <si>
    <t>Vnitřní dveře, nátěr ocel.zárubně s PO EI15-Sm-C Td1</t>
  </si>
  <si>
    <t>76601d</t>
  </si>
  <si>
    <t>Vnitřní dveře, nátěr ocel.zárubně s PO EW15-C Td1</t>
  </si>
  <si>
    <t>76601e</t>
  </si>
  <si>
    <t>Vnitřní dveře, nátěr ocel.zárubně bez PO Td1</t>
  </si>
  <si>
    <t>76601s</t>
  </si>
  <si>
    <t>Vnitřní dveře, ocel.zárubeň, kování Td1s</t>
  </si>
  <si>
    <t>76602</t>
  </si>
  <si>
    <t>76603</t>
  </si>
  <si>
    <t>Vnitřní dveře,ocel.zárubeň, kování, PO Td3</t>
  </si>
  <si>
    <t>76603s</t>
  </si>
  <si>
    <t>Vnitřní dveře,ocel.zárubeň, kování, PO Td3s</t>
  </si>
  <si>
    <t>76604</t>
  </si>
  <si>
    <t>Vnitřní dveře,ocel.zárubeň, kování, PO Td4</t>
  </si>
  <si>
    <t>76605</t>
  </si>
  <si>
    <t>Vnitřní dveře,pouzdro, kování Td5</t>
  </si>
  <si>
    <t>76606</t>
  </si>
  <si>
    <t>Vnitřní dveře,pouzdro, kování Td6</t>
  </si>
  <si>
    <t>767</t>
  </si>
  <si>
    <t>Konstrukce zámečnické</t>
  </si>
  <si>
    <t>76701</t>
  </si>
  <si>
    <t>Celoprosklená příčka s dveřmi 1600/2100 Cp1 - viz.technická specifikace PD</t>
  </si>
  <si>
    <t>76702</t>
  </si>
  <si>
    <t>Celoskleněná příčka s dveřmi 2120/2680 Cp2 - viz.technická specifikace PD</t>
  </si>
  <si>
    <t>76703</t>
  </si>
  <si>
    <t>Celoskleněná příčka s dveřmi 2520/2680 Cp3 - viz.technická specifikace PD</t>
  </si>
  <si>
    <t>76704</t>
  </si>
  <si>
    <t>Celoskleněná příčka s dveřmi 2450/2500 Cp4 - viz.technická specifikace PD</t>
  </si>
  <si>
    <t>771</t>
  </si>
  <si>
    <t>Podlahy z dlaždic a obklady</t>
  </si>
  <si>
    <t>771475014R00</t>
  </si>
  <si>
    <t>m</t>
  </si>
  <si>
    <t>771479001R00</t>
  </si>
  <si>
    <t>771575119R00</t>
  </si>
  <si>
    <t>38,05</t>
  </si>
  <si>
    <t>238,32</t>
  </si>
  <si>
    <t>771578011R00</t>
  </si>
  <si>
    <t>771579793R00</t>
  </si>
  <si>
    <t>77101</t>
  </si>
  <si>
    <t>Dodávka dlažba keramická,slinutá R10, kalibrovaná mrazuvzdorná,598x598x10,PEI 5, imit.cement.stěrky</t>
  </si>
  <si>
    <t>38,05*1,1+0,145</t>
  </si>
  <si>
    <t>77102</t>
  </si>
  <si>
    <t>Dodávka dlažba keramická,slinutá R10, kalibrovaná mrazuvzdorná,243x995+160x995x10,PEI 5, imit.dub</t>
  </si>
  <si>
    <t>238,32*1,1-0,152</t>
  </si>
  <si>
    <t>998771101R00</t>
  </si>
  <si>
    <t>776</t>
  </si>
  <si>
    <t>Podlahy povlakové</t>
  </si>
  <si>
    <t>776431100R00</t>
  </si>
  <si>
    <t>18,59+17,7</t>
  </si>
  <si>
    <t>776521200R00</t>
  </si>
  <si>
    <t>40,8</t>
  </si>
  <si>
    <t>13,3</t>
  </si>
  <si>
    <t>77601</t>
  </si>
  <si>
    <t>Dodávka - vinyl zátěžová tř.vysoká, protiskluz antibarteriální, žlutozelená</t>
  </si>
  <si>
    <t>45</t>
  </si>
  <si>
    <t>18,59*0,1*1,1</t>
  </si>
  <si>
    <t>77602</t>
  </si>
  <si>
    <t>Dodávka - vinyl zátěžová tř.vysoká šedá - pro schodiště</t>
  </si>
  <si>
    <t>13,3*1,25</t>
  </si>
  <si>
    <t>0,375</t>
  </si>
  <si>
    <t>17,7*0,1*1,1</t>
  </si>
  <si>
    <t>77603</t>
  </si>
  <si>
    <t>Vnitřní čistící zóna jemná, kobercová D+M</t>
  </si>
  <si>
    <t>77604</t>
  </si>
  <si>
    <t>77605</t>
  </si>
  <si>
    <t>998776101R00</t>
  </si>
  <si>
    <t>781</t>
  </si>
  <si>
    <t>Obklady keramické</t>
  </si>
  <si>
    <t>781415016R00</t>
  </si>
  <si>
    <t>18,21+26,77+20,87</t>
  </si>
  <si>
    <t>781419706R00</t>
  </si>
  <si>
    <t>78101</t>
  </si>
  <si>
    <t>Dodávka dlažba keramická, R9, kalibrovaná 150x600x10,PEI 5, imit.dřevo</t>
  </si>
  <si>
    <t>18,21*1,1-0,031</t>
  </si>
  <si>
    <t>78102</t>
  </si>
  <si>
    <t>Dodávka dlažba keramická,slinutá R9, kalibrovaná mrazuvzdorná,298x598x10,PEI 5, imit.cement.stěrky</t>
  </si>
  <si>
    <t>26,77*1,1+0,553</t>
  </si>
  <si>
    <t>78103</t>
  </si>
  <si>
    <t>Dodávka dlažba keramická,slinutá R9, kalibrovaná mrazuvzdorná,598x598x10,PEI 5, imit.cement.stěrky</t>
  </si>
  <si>
    <t>20,87*1,1+0,043</t>
  </si>
  <si>
    <t>998781102R00</t>
  </si>
  <si>
    <t>784</t>
  </si>
  <si>
    <t>Malby</t>
  </si>
  <si>
    <t>784191101R00</t>
  </si>
  <si>
    <t>2*2,28+2*103,493+246+51,2</t>
  </si>
  <si>
    <t>978,66+182,6-65,85</t>
  </si>
  <si>
    <t>784195212R00</t>
  </si>
  <si>
    <t>D96</t>
  </si>
  <si>
    <t>Přesuny suti a vybouraných hmot</t>
  </si>
  <si>
    <t>979081111R00</t>
  </si>
  <si>
    <t>979081121R00</t>
  </si>
  <si>
    <t>979082111R00</t>
  </si>
  <si>
    <t>979082121R00</t>
  </si>
  <si>
    <t>979093111R00</t>
  </si>
  <si>
    <t>979990001R00</t>
  </si>
  <si>
    <t>Ztížené výrobní podmínky</t>
  </si>
  <si>
    <t>Oborová přirážka</t>
  </si>
  <si>
    <t>Přesun stavebních kapacit</t>
  </si>
  <si>
    <t>Mimostaveništní doprava</t>
  </si>
  <si>
    <t>Zařízení staveniště</t>
  </si>
  <si>
    <t>Provoz investora</t>
  </si>
  <si>
    <t>Kompletační činnost (IČD)</t>
  </si>
  <si>
    <t>Rezerva rozpočtu</t>
  </si>
  <si>
    <t>Položkový rozpočet stavby</t>
  </si>
  <si>
    <t xml:space="preserve">Datum: </t>
  </si>
  <si>
    <t xml:space="preserve">Objednatel : </t>
  </si>
  <si>
    <t>IČO :</t>
  </si>
  <si>
    <t>DIČ :</t>
  </si>
  <si>
    <t xml:space="preserve">Zhotovitel : </t>
  </si>
  <si>
    <t>Rozpočtové náklady</t>
  </si>
  <si>
    <t xml:space="preserve">DPH </t>
  </si>
  <si>
    <t>Cena celkem za stavbu</t>
  </si>
  <si>
    <t>Rekapitulace stavebních objektů a provozních souborů</t>
  </si>
  <si>
    <t>Číslo a název objektu / provozního souboru</t>
  </si>
  <si>
    <t>Cena celkem</t>
  </si>
  <si>
    <t>DPH celkem</t>
  </si>
  <si>
    <t>01</t>
  </si>
  <si>
    <t>Celkem za stavbu</t>
  </si>
  <si>
    <t>Rekapitulace stavebních rozpočtů</t>
  </si>
  <si>
    <t>Číslo objektu</t>
  </si>
  <si>
    <t>Číslo a název rozpočtu</t>
  </si>
  <si>
    <t>D 1.1 Architektonicko-stavební řešení</t>
  </si>
  <si>
    <t>D.1.4.1. Zdravotně technická instalace</t>
  </si>
  <si>
    <t>03</t>
  </si>
  <si>
    <t>D.1.4.6. Silnoproudá elektrotechnika</t>
  </si>
  <si>
    <t>04</t>
  </si>
  <si>
    <t>D.1.4.7. Slaboproudá zařízení</t>
  </si>
  <si>
    <t>05</t>
  </si>
  <si>
    <t>Rekapitulace vedlejších rozpočtových nákladů</t>
  </si>
  <si>
    <t>Název vedlejšího nákladu</t>
  </si>
  <si>
    <t>Elektromontáže</t>
  </si>
  <si>
    <t>Svítidla</t>
  </si>
  <si>
    <t>Montáž a dodávka sdělov. a zabezp.techniky</t>
  </si>
  <si>
    <t>Zařizovací předměty</t>
  </si>
  <si>
    <t>Koupelnové doplňky</t>
  </si>
  <si>
    <t>Prováděcí projekt částí D.1.4.1-6-7</t>
  </si>
  <si>
    <t>Budova B, 1.np</t>
  </si>
  <si>
    <t>Vybourání zazdívky ZTI rozvodů vč.likvidace</t>
  </si>
  <si>
    <t>90006</t>
  </si>
  <si>
    <t>90007</t>
  </si>
  <si>
    <t>kpl</t>
  </si>
  <si>
    <t>Vnitřní dveře,nátěr ocel.zárubně, kování, PO Td2</t>
  </si>
  <si>
    <t>#TypZaznamu#</t>
  </si>
  <si>
    <t>S:</t>
  </si>
  <si>
    <t>STA</t>
  </si>
  <si>
    <t>O:</t>
  </si>
  <si>
    <t>OBJ</t>
  </si>
  <si>
    <t>R:</t>
  </si>
  <si>
    <t>10283/01</t>
  </si>
  <si>
    <t>ROZ</t>
  </si>
  <si>
    <t>Množství</t>
  </si>
  <si>
    <t>Cena / MJ</t>
  </si>
  <si>
    <t>Celkem</t>
  </si>
  <si>
    <t>Dodávka</t>
  </si>
  <si>
    <t>Dodávka celk.</t>
  </si>
  <si>
    <t>Montáž</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</si>
  <si>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</si>
  <si>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</si>
  <si>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</si>
  <si>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</si>
  <si>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</si>
  <si>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</si>
  <si>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</si>
  <si>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</si>
  <si>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</si>
  <si>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</si>
  <si>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</si>
  <si>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</si>
  <si>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</si>
  <si>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</si>
  <si>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DIL</t>
  </si>
  <si>
    <t>Zazdívka otvorů pl. 0,25 m2 cihlami, tl. zdi 30 cm</t>
  </si>
  <si>
    <t>RTS 19/ II</t>
  </si>
  <si>
    <t>Práce</t>
  </si>
  <si>
    <t>POL1_1</t>
  </si>
  <si>
    <t>VV</t>
  </si>
  <si>
    <t>342264051R00</t>
  </si>
  <si>
    <t>Vlastní</t>
  </si>
  <si>
    <t>Indiv</t>
  </si>
  <si>
    <t>RTS 12/ I</t>
  </si>
  <si>
    <t>Oprava váp.omítek stropů do 50% plochy - štukových</t>
  </si>
  <si>
    <t>Oprava vápen.omítek stěn do 30 % pl. - štukových</t>
  </si>
  <si>
    <t>632411104R00</t>
  </si>
  <si>
    <t>Očištění povrchu podlah</t>
  </si>
  <si>
    <t>Sanace výtluků v podkladu</t>
  </si>
  <si>
    <t>Lešení lehké pomocné, výška podlahy do 1,2 m</t>
  </si>
  <si>
    <t>Bourání příček cihelných tl. 10 cm</t>
  </si>
  <si>
    <t>RTS 17/ I</t>
  </si>
  <si>
    <t>Bourání příček cihelných tl. 15 cm</t>
  </si>
  <si>
    <t>Bourání dlaždic keramických tl. 1 cm, nad 1 m2</t>
  </si>
  <si>
    <t>Vyvěšení dřevěných dveřních křídel pl. do 2 m2</t>
  </si>
  <si>
    <t>Vybourání kovových dveřních zárubní pl. do 2 m2</t>
  </si>
  <si>
    <t>Vybourání kovových dveřních zárubní pl. nad 2 m2</t>
  </si>
  <si>
    <t>Otlučení omítek vnitřních vápenných stropů do 50 %</t>
  </si>
  <si>
    <t>Otlučení omítek vnitřních stěn v rozsahu do 30 %</t>
  </si>
  <si>
    <t>Odsekání vnitřních obkladů stěn nad 2 m2</t>
  </si>
  <si>
    <t>Odstranění PVC a koberců lepených bez podložky</t>
  </si>
  <si>
    <t>POL1_7</t>
  </si>
  <si>
    <t>Demontáž podhledů</t>
  </si>
  <si>
    <t>Ochrana radiátorů před poškozením</t>
  </si>
  <si>
    <t>Zbroušení a příprava podkladu pod stěrku</t>
  </si>
  <si>
    <t>Polyuretanová barevná stěrka</t>
  </si>
  <si>
    <t>Repase schodišťového zábradlí</t>
  </si>
  <si>
    <t>Přesun hmot pro opravy a údržbu do výšky 25 m</t>
  </si>
  <si>
    <t>POL1_</t>
  </si>
  <si>
    <t>Stěrka hydroizolační těsnicí hmotou</t>
  </si>
  <si>
    <t>Agregovaná položka</t>
  </si>
  <si>
    <t>POL2_7</t>
  </si>
  <si>
    <t>Obklad soklíků keram.rovných, tmel,výška 10 cm</t>
  </si>
  <si>
    <t>Řezání dlaždic keramických pro soklíky</t>
  </si>
  <si>
    <t>Montáž podlah keram.,hladké, tmel, nad 60x60 cm</t>
  </si>
  <si>
    <t>Spára podlaha - stěna, silikonem</t>
  </si>
  <si>
    <t>Příplatek za spárovací hmotu - plošně</t>
  </si>
  <si>
    <t>Přesun hmot pro podlahy z dlaždic, výšky do 6 m</t>
  </si>
  <si>
    <t>Specifikace</t>
  </si>
  <si>
    <t>POL3_7</t>
  </si>
  <si>
    <t>sokl : 16</t>
  </si>
  <si>
    <t>Lepení povlak.podlah, dílce PVC a vinyl, Chemopren</t>
  </si>
  <si>
    <t>Přesun hmot pro podlahy povlakové, výšky do 6 m</t>
  </si>
  <si>
    <t>Hliníková přechodová lišta</t>
  </si>
  <si>
    <t>Voděodolný nátěr omítkoviny</t>
  </si>
  <si>
    <t>Lepení podlahových soklíků k vinylovým podlahám</t>
  </si>
  <si>
    <t>Montáž obkladů stěn, porovin.,tmel, nad 20x25 cm</t>
  </si>
  <si>
    <t>Příplatek za spárovací vodotěsnou hmotu - plošně</t>
  </si>
  <si>
    <t>Přesun hmot pro obklady keramické, výšky do 12 m</t>
  </si>
  <si>
    <t>Penetrace podkladu univerzální Primalex 1x</t>
  </si>
  <si>
    <t>Malba tekutá, bílá, 2 x</t>
  </si>
  <si>
    <t>Odvoz suti a vybour. hmot na skládku do 1 km</t>
  </si>
  <si>
    <t>Příplatek k odvozu za každý další 1 km</t>
  </si>
  <si>
    <t>Vnitrostaveništní doprava suti do 10 m</t>
  </si>
  <si>
    <t>Příplatek k vnitrost. dopravě suti za dalších 5 m</t>
  </si>
  <si>
    <t>Poplatek za skládku stavební suti</t>
  </si>
  <si>
    <t>Uložení suti na skládku bez zhutnění</t>
  </si>
  <si>
    <t>VN</t>
  </si>
  <si>
    <t>Vedlejší náklady</t>
  </si>
  <si>
    <t>005121R</t>
  </si>
  <si>
    <t>Soubor</t>
  </si>
  <si>
    <t>VRN</t>
  </si>
  <si>
    <t>POL99_8</t>
  </si>
  <si>
    <t>VRN0</t>
  </si>
  <si>
    <t>VRN1</t>
  </si>
  <si>
    <t>VRN2</t>
  </si>
  <si>
    <t>VRN3</t>
  </si>
  <si>
    <t>VRN5</t>
  </si>
  <si>
    <t>VRN6</t>
  </si>
  <si>
    <t>VRN7</t>
  </si>
  <si>
    <t>SUM</t>
  </si>
  <si>
    <t>Poznámky uchazeče k zadání</t>
  </si>
  <si>
    <t>POPUZIV</t>
  </si>
  <si>
    <t>END</t>
  </si>
  <si>
    <t>10283 Zámeček Střelice,humanizace interiéru soc.zařízení</t>
  </si>
  <si>
    <t>Objekt :</t>
  </si>
  <si>
    <t>Rozpočet:</t>
  </si>
  <si>
    <t>Zdravotně technická instalace</t>
  </si>
  <si>
    <t>množství</t>
  </si>
  <si>
    <t>cena / MJ</t>
  </si>
  <si>
    <t>celkem (Kč)</t>
  </si>
  <si>
    <t>720</t>
  </si>
  <si>
    <t>Zdravotechnická instalace</t>
  </si>
  <si>
    <t>720A</t>
  </si>
  <si>
    <t>Zdravotně technická instalace - zařizovací předměty</t>
  </si>
  <si>
    <t>720A1</t>
  </si>
  <si>
    <t>soub</t>
  </si>
  <si>
    <t>720A2</t>
  </si>
  <si>
    <t>ZP2 / WC ZÁVĚSNÉ  540x355x430 Bílé
hl. splachování, vodor.odtok, povrchová ú.proti usazování vodního kamene vč. příslušenství - upevňovací sady, …      
PŘÍSLUŠENSTVÍ:
sanitární modul, ovládací tlačítko,
standardní duroplastové wc sedátko 
Bílé</t>
  </si>
  <si>
    <t>720A3</t>
  </si>
  <si>
    <t>ZP3 / UMÝVÁTKO ZÁVĚSNÉ  450x250x160  Bílé
  s přepadem a otvorem pro      stojánkovou baterii  povrchová ú. proti usazování vodního kamene vč. příslušenství - upevňovací sady, designového celokovového kulatého sifonu,  rohových ventilů,                        
PŘÍSLUŠENSTVÍ např.  sifon umyvadlový,     celokovový, kulatý 20,0 se závitem 5/4“, průměr odpadu 32 mm, určený pro baterie s    uzávěrem výpusti, provedení: chrom, 
rohový ventil chrom,
ventil se zakrytým výtokovým šroubením
tělo z leštěné mosazi s prodloužením
masivní mosazná rozeta s kluzným těsněním kónické svěrné šroubení pevné v tahu s 
délkovým vyrovnáním,  připojení: ½",</t>
  </si>
  <si>
    <t>720A4</t>
  </si>
  <si>
    <t>ZP4 / WC ZÁVĚSNÉ - INVALIDNÍ 700x370x460-480 
bílé, hluboké splachování,      vodorovný odtok,  se standardním sedátkem  povrchová ú.proti usazování           vodního kamene vč. příslušenství - upevňovací sady,...       
PŘÍSLUŠENSTVÍ:
sanitární modul, ovládací tlačítko,standardní wc sedátko bez sklápěcí aut., prodloužené</t>
  </si>
  <si>
    <t>720A5</t>
  </si>
  <si>
    <t>ZP5 / AKRYLÁTOVÁ VANA   1800x860 - 165l             BB23  -  bílá k obezdění  vč. příslušenství  - podpěr  a madel ve  stříbrošedé barvě, odtokové a přepadové   armatůry</t>
  </si>
  <si>
    <t>720A6</t>
  </si>
  <si>
    <t>ZP6 / SANITÁRNÍ WC  rozměry: 1120 x 500 x 140    WC modul pro závěsné WC s nádrží  do SDK    pro závěsné klozety se samonosným, výškově stavitelným, ocelovým rámem, s nosností 400 kg. Modul se fixuje do podlahy a zadní zdi, nebo do rámové konstrukce sádrokartonových příček. Splachovací ventil je univerzální, umožňuje následnou výměnu tlačítka Start-Stop za Dual Flush.
 OVLÁDACÍ TLAČÍTKO  „PL8 Dual Flush“ bílé/zelený kroužek (plastové)
• pro 2 množství splachování
• rozměry 250 x 160x8 mm
• vhodné pro soupravu na vhazování tablet</t>
  </si>
  <si>
    <t>720A7</t>
  </si>
  <si>
    <t>ZP7 /  SANITÁRNÍ WC MODUL           pro tělesně postižené        rozměry: 1155 x 545 x 165 WC modul pro závěsné WC s nádrží  do SDK  příček (samonosný prvek), 
Pro bezbariérové stavby a stavby vyhovující invalidům,vč.  ovládacího tlačítka pro  ovládání zepředu
KOMPLET vč. TLAČÍTKA
• pro 2 množství splachování</t>
  </si>
  <si>
    <t>720A8</t>
  </si>
  <si>
    <t>ZP8 / BATERIE UMYVADLOVÁ   SENZOROVÁ  310x190x105 Elektronická umyvadlová baterie bez automat. výpusti, průtok 6l/min, 2x rohový ventil s filtrem, chrom, vč. trafa, snímací zóna s režimem vypnutí přívodu vody od 0,25 do necelých 8 vteřin od vzdálení rukou</t>
  </si>
  <si>
    <t>720A9</t>
  </si>
  <si>
    <t>ZP9 / BATERIE UMYVADLOVÁ páková stojánková umyvadlová baterie s odtokovou soupravou, výškou 197 mm, chromovaná. Keramická    kartuše průměru 35mm.</t>
  </si>
  <si>
    <t>720A10</t>
  </si>
  <si>
    <t>ZP10 /  BIDETOVÁ BAT. SE SRCHOU  jednootvorová nástěnná páková baterie s ruční sprškou a držákem, na sprše regulace – start/stop</t>
  </si>
  <si>
    <t>720A11</t>
  </si>
  <si>
    <t>ZP11 / VOLNĚ STOJÍCÍ PÁKOVÁ  VANOVÁ BATERIE SE SPRCHOU Celková výška baterie včetně podstavce a ruční sprchy je 962 mm, výška baterie včetně podstavce po výtokové rameno je 828 mm, délka výtokového ramene od hrany baterie po vnější hranu výtoku je 245 mm,
výška kohoutku na baterii od podlahy je 750 mm, velikost krytu základny je 150 mm
Sprchová hadice má délku 1500 mm.</t>
  </si>
  <si>
    <t>720A12</t>
  </si>
  <si>
    <t>ZP12 /  BATERIE TERMOSTATICKÁ sprchová Nástěnná termostatická sprchová baterie se sprchovou sadou – ruční sprcha průměr 100mm, 3 funkce, držák sprchy, sprchová hadice 1,7m.</t>
  </si>
  <si>
    <t>720A13</t>
  </si>
  <si>
    <t>ZP13 /  BATERIE VANOVÁ  RAV Nástěnná sprchová baterie bez sprchy,rozteč   baterie 100 mm, kartuš KA3504,kartuše o průměru 35 mm.</t>
  </si>
  <si>
    <t>720A14</t>
  </si>
  <si>
    <t>ZP14 / SKLOPNÉ MADLO K WC dl.               813 ve tvaru „U“        s držákem tolateního papíru Popis produktu„ standardní podpůrné sklopné madlo k WC, délka 813 mm.
Odolné madlo v nerez provedení. Madlo má pružinový mechanismus, pomocí kterého se vyklápí nahoru a které umožňuje lehké sklopení při použití. Upevňovací prvky nejsou součástí dodávky.</t>
  </si>
  <si>
    <t>720A15</t>
  </si>
  <si>
    <t>ZP15/  SPRCHOVÁ BEZRÁMOVÁ          ZÁSTĚNA ČTVERCOVÁ         PEVNÝ DÍL + OTVÍRAVÉ  DVEŘE    pro rozměr 900x900mm Bezrámová sprchová zástěna čtvercová pro rozměr koutu 900x900mm
Parametry:
Rozměr: 900x900x2000 mm, bezrámový pevný díl a otvíravé dveře, sklopné ke zdi.
Povrchová úprava proti usazování vodního kamene. 
Výplň: 8 mm tvrzené bezpečnostní čiré sklo
Rám: matný chrom</t>
  </si>
  <si>
    <t>720A16</t>
  </si>
  <si>
    <t>ZP16 / ODTOKOVÝ ŽLAB DO STĚNY       s možností vkládání           dlažby/obkladu, dl. 900 mm Žlab určený pro zabudování do stěny,min. tl.  Betonu 100 mm, max. tl. obkladu/dlažby 12 mm, hl. zapuštění do stěny 64 mm. 
S odtokem cca 60 l / min. 
Pro výrobu je používána kvalitní nerezová ocel DIN 1.4301 (ČSN 17240), odtokový systém žlabu je umístěn mimo oblast mechanického namáhání, které vzniká při došlápnutí na rošt běžného žlabu. Tím je vhodný i pro prostory s vysokým pohybem osob.</t>
  </si>
  <si>
    <t>720A17</t>
  </si>
  <si>
    <t>ZP17 / ODTOKOVÝ ŽLAB DO STĚNY       s možností vkládání           dlažby/obkladu, dl. 900 mm  Podlahová vpusť se zápachovou uzávěrkou, zpětnou klapkou a nerezovou mřížkou  rozměru cca 105 x 105 mm z kvalitní nerezové oceli, s odtokem cca 50 l / min</t>
  </si>
  <si>
    <t>720A18</t>
  </si>
  <si>
    <t>720A19</t>
  </si>
  <si>
    <t>Přesun hmot</t>
  </si>
  <si>
    <t>Celkem za</t>
  </si>
  <si>
    <t>720A Zdravotně technická instalace - zařizovací předměty dodávka + montáž</t>
  </si>
  <si>
    <t>720B</t>
  </si>
  <si>
    <t>Zdravotně technická instalace - koupelnové doplňky</t>
  </si>
  <si>
    <t>720B1</t>
  </si>
  <si>
    <t>KD1 / KOUPELNOVÝ KOŠ  BEZDOTYKOVÝ 8l                      285x195x345 Bezdotykový odpadkový koš řady MINI s infračerveným senzorem nabízí hygienické nakládání s odpadem. Při přiložení ruky 20 cm nad infračervený senzor koše se víko automaticky a velice tiše otevře. Po vhození odpadu se víko samo zavře. Koše Helpmation se vyznačují tichým systémem otevírání a zavírání víka.                                    POPIS :      100% bezdotykový provoz sníží                        výskyt bakterií
                     Koš vyroben z matné nerez oceli
                     Tiché otevírání a zavírání víka
                     Vnitřní plastová nádoba
                     Víko z ABS plastu
                    Provoz koše na baterie - 2×                               LR20/D (1,5 V)
                     Výška s otevřeným víkem 50 cm</t>
  </si>
  <si>
    <t>720B2</t>
  </si>
  <si>
    <t>KD2 / DRŽÁK TOALETNÍHO PAPÍRU
délka 12 cm Materiál: nerezová ocel 18/10                                                                    POZN.: možno připevnit lepením</t>
  </si>
  <si>
    <t>720B3</t>
  </si>
  <si>
    <t xml:space="preserve">KD4 /MÝDLENKA s úchytem acryl
Šířka 28 cm Materiál: nerez / akryl                                        Barva: stříbrná matná/průledná   Rozměr: 4,5x11,5 </t>
  </si>
  <si>
    <t>720B4</t>
  </si>
  <si>
    <t>KD5 /WC ŠTĚTKA s úchytem nerez matná 
Materiál:  nerez  Barva: stříbrná matná Rozměr: 95x400mm</t>
  </si>
  <si>
    <t>720B5</t>
  </si>
  <si>
    <t>KD6 /KOUPELNOVÝ HÁČEK   
Rozměr: 35x40, hl.18 mm KOUPELNOVÝ HÁČEK                                                                                                                   -hranatý design -úchyt, který umožňuje nalepit                            Materiál: nerez Barva: stříbrná matná                            Rozměr: 35x40, hl.18 mm</t>
  </si>
  <si>
    <t>720B6</t>
  </si>
  <si>
    <t>720B Zdravotně technická instalace - koupelnové doplňky dodávka + motáž</t>
  </si>
  <si>
    <t>720C</t>
  </si>
  <si>
    <t xml:space="preserve">Zdravotně technická instalace - ostatní/propočet (odhad)
-rozvody vody, kanalizace, vč.inst.materiálu, potrubí </t>
  </si>
  <si>
    <t>Zdravotně technická instalace - kanalizace dodávka + montáž</t>
  </si>
  <si>
    <t xml:space="preserve">Potrubí plastové připojovací a odpadní - systém HT - dodávka, montáž </t>
  </si>
  <si>
    <t>720C1</t>
  </si>
  <si>
    <t>DN 40</t>
  </si>
  <si>
    <t>720C2</t>
  </si>
  <si>
    <t>DN 50</t>
  </si>
  <si>
    <t>720C3</t>
  </si>
  <si>
    <t>DN 100</t>
  </si>
  <si>
    <t>720C4</t>
  </si>
  <si>
    <t>DN 125</t>
  </si>
  <si>
    <t>Potrubí plastové svodné - systém KG dodávka, montáž</t>
  </si>
  <si>
    <t>720C5</t>
  </si>
  <si>
    <t>720C6</t>
  </si>
  <si>
    <t>720C7</t>
  </si>
  <si>
    <t>DN 150</t>
  </si>
  <si>
    <t>720C8</t>
  </si>
  <si>
    <t xml:space="preserve">Vyvedení a upevnění odpadních výpustek </t>
  </si>
  <si>
    <t>720C9</t>
  </si>
  <si>
    <t>720C10</t>
  </si>
  <si>
    <t xml:space="preserve">Zkouška těsnosti kanalizace vodou </t>
  </si>
  <si>
    <t>Zdravotně technická instalace - vodovod dodávka + montáž</t>
  </si>
  <si>
    <t xml:space="preserve">Potrubí plastové - dodávka, montáž </t>
  </si>
  <si>
    <t>720C11</t>
  </si>
  <si>
    <t>d20</t>
  </si>
  <si>
    <t>720C12</t>
  </si>
  <si>
    <t>d25</t>
  </si>
  <si>
    <t>720C13</t>
  </si>
  <si>
    <t>d32</t>
  </si>
  <si>
    <t>720C14</t>
  </si>
  <si>
    <t>d40</t>
  </si>
  <si>
    <t xml:space="preserve">Návleková izolace na potrubí tl. 9 mm - dodávka, montáž </t>
  </si>
  <si>
    <t>720C15</t>
  </si>
  <si>
    <t>DN15</t>
  </si>
  <si>
    <t>720C16</t>
  </si>
  <si>
    <t>DN20</t>
  </si>
  <si>
    <t>720C17</t>
  </si>
  <si>
    <t>DN25</t>
  </si>
  <si>
    <t>720C18</t>
  </si>
  <si>
    <t>DN32</t>
  </si>
  <si>
    <t>720C19</t>
  </si>
  <si>
    <t>DN40</t>
  </si>
  <si>
    <t>720C20</t>
  </si>
  <si>
    <t>Kulový kohout voda DN 20</t>
  </si>
  <si>
    <t>720C21</t>
  </si>
  <si>
    <t xml:space="preserve">Kulový kohout voda DN 20 s vypouštěním </t>
  </si>
  <si>
    <t>720C22</t>
  </si>
  <si>
    <t xml:space="preserve">Kulový kohout voda DN 25 </t>
  </si>
  <si>
    <t>720C23</t>
  </si>
  <si>
    <t xml:space="preserve">Kulový kohout voda DN 32 s vypouštěním </t>
  </si>
  <si>
    <t>720C24</t>
  </si>
  <si>
    <t xml:space="preserve">Vyvedení a upevnění výpustek </t>
  </si>
  <si>
    <t>720C25</t>
  </si>
  <si>
    <t>720C26</t>
  </si>
  <si>
    <t xml:space="preserve">Tlaková zkouška potrubí </t>
  </si>
  <si>
    <t>720C27</t>
  </si>
  <si>
    <t xml:space="preserve">Proplach a desinfekce potrubí </t>
  </si>
  <si>
    <t>720C28</t>
  </si>
  <si>
    <t>vybourání otvorů, kapes, rýh a zapravení</t>
  </si>
  <si>
    <t>kompl</t>
  </si>
  <si>
    <t>720C Zdravotně technická instalace - kanalizace vodovod dodávka + motáž</t>
  </si>
  <si>
    <t>Realizační dokumentace (RD) ZTI, vč, zajištění ověření stávajících rozvodů ZTI</t>
  </si>
  <si>
    <t>720C29</t>
  </si>
  <si>
    <t>Dokumentace skutečného provedení (SP) ZTI</t>
  </si>
  <si>
    <t>720C Zdravotně technická instalace - projektové práce na RD a SP</t>
  </si>
  <si>
    <t>720 Zdravotechnická instalace</t>
  </si>
  <si>
    <t>Silnoproudá elektrotechnika</t>
  </si>
  <si>
    <t>M21</t>
  </si>
  <si>
    <t>Silnoproudá elektrotechnika - osvětlovací tělesa</t>
  </si>
  <si>
    <t>21001</t>
  </si>
  <si>
    <t>21002</t>
  </si>
  <si>
    <t>21003</t>
  </si>
  <si>
    <t>21004</t>
  </si>
  <si>
    <t>21005</t>
  </si>
  <si>
    <t>21006</t>
  </si>
  <si>
    <t>21007</t>
  </si>
  <si>
    <t>21008</t>
  </si>
  <si>
    <t>21009</t>
  </si>
  <si>
    <t>21010</t>
  </si>
  <si>
    <t>21011</t>
  </si>
  <si>
    <t>Silnoproudá elektrotechnika - ostatní/propočet (odhad)
-el.instalace v rekonstr.částech
-koncové prvky v rekonstr.částech (vypínače, zásuvky, ovládání text.rolet)
-rozvadeč</t>
  </si>
  <si>
    <t>C21M - Elektromontáže</t>
  </si>
  <si>
    <t>21017</t>
  </si>
  <si>
    <t>trubka oheb.el.inst. typ 23 R=23mm (PO)</t>
  </si>
  <si>
    <t>21018</t>
  </si>
  <si>
    <t>trubka oheb.el.inst. typ SUPER MONOFLEX 1240 (PO)</t>
  </si>
  <si>
    <t>21019</t>
  </si>
  <si>
    <t>lišta inst.z PH bez krab.typ LH20 protahovací (PU)</t>
  </si>
  <si>
    <t>21020</t>
  </si>
  <si>
    <t>lišta inst.z PH bez krab.typ LH40 protahovací (PU)</t>
  </si>
  <si>
    <t>21021</t>
  </si>
  <si>
    <t>lišta inst.z PH bez krab.protahovací (PU)</t>
  </si>
  <si>
    <t>21022</t>
  </si>
  <si>
    <t>21023</t>
  </si>
  <si>
    <t>trubka ochr.z PE vnitřní do R=38mm (PU)</t>
  </si>
  <si>
    <t>21024</t>
  </si>
  <si>
    <t>trubka ochr.z PE vnitřní do R=47mm (PU)</t>
  </si>
  <si>
    <t>21025</t>
  </si>
  <si>
    <t>trubka ochr.z PE vnitřní do R=80mm (PU)</t>
  </si>
  <si>
    <t>21026</t>
  </si>
  <si>
    <t>trubka ochr.z PE vnitřní do R=100mm (PU)</t>
  </si>
  <si>
    <t>21027</t>
  </si>
  <si>
    <t>krab.přístrojová (1901; KP 68; KZ 3) bez zapojení</t>
  </si>
  <si>
    <t>21028</t>
  </si>
  <si>
    <t>krab.odbočná s víčkem (KO 125) čtverc. bez zap.</t>
  </si>
  <si>
    <t>21029</t>
  </si>
  <si>
    <t>krab.odboč.s víčkem.svor.(1903;KR 68) kruh.vč.zap.</t>
  </si>
  <si>
    <t>21030</t>
  </si>
  <si>
    <t>krab.odbočná s víčkem;svor.(KR 97) kruh. vč.zapoj.</t>
  </si>
  <si>
    <t>21031</t>
  </si>
  <si>
    <t>krab.rozvodka typ 6455-11 do 4mm2 vč.zapoj.</t>
  </si>
  <si>
    <t>21032</t>
  </si>
  <si>
    <t>osazení lustr.svorky do 3x4 vč.zapoj.</t>
  </si>
  <si>
    <t>21033</t>
  </si>
  <si>
    <t>držák svazkový</t>
  </si>
  <si>
    <t>21034</t>
  </si>
  <si>
    <t>kab.rošty š.300mm</t>
  </si>
  <si>
    <t>21035</t>
  </si>
  <si>
    <t>kab.rošty š.400mm</t>
  </si>
  <si>
    <t>21036</t>
  </si>
  <si>
    <t>kab.žlab MARS 125/100mm vč. víka a podpěrek</t>
  </si>
  <si>
    <t>21037</t>
  </si>
  <si>
    <t>kab.žlab MARS 250/100mm vč. víka a podpěrek</t>
  </si>
  <si>
    <t>21038</t>
  </si>
  <si>
    <t>ukonč.vod.v rozv.vč.zap.a konc.do 2.5mm2</t>
  </si>
  <si>
    <t>21039</t>
  </si>
  <si>
    <t>ukonč.vod.v rozv.vč.zap.a konc.do 6mm2</t>
  </si>
  <si>
    <t>21040</t>
  </si>
  <si>
    <t>ukonč.vod.v rozv.vč.zap.a konc.do 16mm2</t>
  </si>
  <si>
    <t>21041</t>
  </si>
  <si>
    <t>ukonč.vod.v rozv.vč.zap.a konc.do 35 mm2</t>
  </si>
  <si>
    <t>21042</t>
  </si>
  <si>
    <t>ukonč.vod.v rozv.vč.zap.a konc.do 95 mm2</t>
  </si>
  <si>
    <t>21043</t>
  </si>
  <si>
    <t>ukonč.vod.v rozv.vč.zap.a konc.do 150 mm2</t>
  </si>
  <si>
    <t>21044</t>
  </si>
  <si>
    <t>ucpávka kab.vč.ukonč.kab.a zapoj.do 4žil,s=do 1mm2</t>
  </si>
  <si>
    <t>21045</t>
  </si>
  <si>
    <t>spín.zápust.prost.obyč. 1-pólový - řazení 1S</t>
  </si>
  <si>
    <t>21046</t>
  </si>
  <si>
    <t>spín.zapuštěný, prost.vlhké, řazení 5</t>
  </si>
  <si>
    <t>21047</t>
  </si>
  <si>
    <t>spín.zápust.vč.zap.1-pólový - řazení 1</t>
  </si>
  <si>
    <t>21048</t>
  </si>
  <si>
    <t>spín.zápust.vč.zap.1-pólový - řazení 5</t>
  </si>
  <si>
    <t>21049</t>
  </si>
  <si>
    <t>dvojitý přep.stříd. - řazení 5B zápust.vč.zap.</t>
  </si>
  <si>
    <t>21050</t>
  </si>
  <si>
    <t>střídavý přepínač - řazení 6 zápust.vč.zap.</t>
  </si>
  <si>
    <t>21051</t>
  </si>
  <si>
    <t>křížový přepínač - řazení 7 zápust.vč.zap.</t>
  </si>
  <si>
    <t>21052</t>
  </si>
  <si>
    <t>sporák.přípojka zápust.vč.doutn.</t>
  </si>
  <si>
    <t>21053</t>
  </si>
  <si>
    <t>dvojzás.polozap./zapuštěné 10/16A 250V 2P+Z</t>
  </si>
  <si>
    <t>21054</t>
  </si>
  <si>
    <t>zás.polozap./zapuštěné 10/16A 250V 2P+Z</t>
  </si>
  <si>
    <t>21055</t>
  </si>
  <si>
    <t>zás.zapust., prost.vlhké 10/16A 250V 2P+Z</t>
  </si>
  <si>
    <t>C801-3 - Stavební práce - výseky, kapsy, rýhy</t>
  </si>
  <si>
    <t>21056</t>
  </si>
  <si>
    <t>21057</t>
  </si>
  <si>
    <t>vybour.otv.bet.zdi do R=60mm tl.do 450mm</t>
  </si>
  <si>
    <t>Výchozí revize elektro</t>
  </si>
  <si>
    <t>21058</t>
  </si>
  <si>
    <t>Celk.prohl.el.zar.a vyhot.rev.zpr.do 500.tis.mont.</t>
  </si>
  <si>
    <t>Materiály</t>
  </si>
  <si>
    <t>21059</t>
  </si>
  <si>
    <t>trubka KF09040</t>
  </si>
  <si>
    <t>21060</t>
  </si>
  <si>
    <t>trubka KF09063</t>
  </si>
  <si>
    <t>21061</t>
  </si>
  <si>
    <t>trubka KF09075</t>
  </si>
  <si>
    <t>21062</t>
  </si>
  <si>
    <t>trubka KF 09110</t>
  </si>
  <si>
    <t>21063</t>
  </si>
  <si>
    <t>lišta el.instalační LHD 20/20</t>
  </si>
  <si>
    <t>21064</t>
  </si>
  <si>
    <t>lišta el.instalační LHD 40/20</t>
  </si>
  <si>
    <t>21065</t>
  </si>
  <si>
    <t>lišta el.instalační 40/40</t>
  </si>
  <si>
    <t>21066</t>
  </si>
  <si>
    <t>lišta el.instalační 60/40</t>
  </si>
  <si>
    <t>21067</t>
  </si>
  <si>
    <t>krabice odbočná do ziva KU 68 - 1903</t>
  </si>
  <si>
    <t>21068</t>
  </si>
  <si>
    <t>krabice KR 97</t>
  </si>
  <si>
    <t>21069</t>
  </si>
  <si>
    <t>krabice KO 125</t>
  </si>
  <si>
    <t>21070</t>
  </si>
  <si>
    <t>krabice přstrojová do zdiva KU 68 - 1901</t>
  </si>
  <si>
    <t>21071</t>
  </si>
  <si>
    <t>krabice ACIDUR 6455-11P</t>
  </si>
  <si>
    <t>21072</t>
  </si>
  <si>
    <t>svorka lustrová 3x1,5mm2</t>
  </si>
  <si>
    <t>21073</t>
  </si>
  <si>
    <t>kabel.žlab MARS 125/100</t>
  </si>
  <si>
    <t>21074</t>
  </si>
  <si>
    <t>kabel.žlab MARS 250/100</t>
  </si>
  <si>
    <t>21075</t>
  </si>
  <si>
    <t>víko MARS 125</t>
  </si>
  <si>
    <t>21076</t>
  </si>
  <si>
    <t>víko MARS 250</t>
  </si>
  <si>
    <t>21077</t>
  </si>
  <si>
    <t>hl. ochr. Svorkovnice</t>
  </si>
  <si>
    <t>21078</t>
  </si>
  <si>
    <t>sporáková přípojka 400V, 16A zápustěná, vč.krytu, rámečku a sign.</t>
  </si>
  <si>
    <t>21079</t>
  </si>
  <si>
    <t>spínač velkoplošný řaz.1S vč. kryu, rámečku a sign.</t>
  </si>
  <si>
    <t>21080</t>
  </si>
  <si>
    <t>spínač žaluziový vč.kryu a rámečku</t>
  </si>
  <si>
    <t>21081</t>
  </si>
  <si>
    <t>dvojzásuvka velkoplošná</t>
  </si>
  <si>
    <t>21082</t>
  </si>
  <si>
    <t>zásuvka velkoplošná vč. rámečku</t>
  </si>
  <si>
    <t>21083</t>
  </si>
  <si>
    <t>zásuvka zapuštěná velkoplošná, IP44</t>
  </si>
  <si>
    <t>21084</t>
  </si>
  <si>
    <t>spínač velkoplošný řaz.1 vč. krytu a rámečku</t>
  </si>
  <si>
    <t>21085</t>
  </si>
  <si>
    <t>spínač velkoplošný řaz.5 vč.krytu a rámečku</t>
  </si>
  <si>
    <t>21086</t>
  </si>
  <si>
    <t>spínač velkoplošný řaz. 5B vč. krytu a rámečku</t>
  </si>
  <si>
    <t>21087</t>
  </si>
  <si>
    <t>spínač velkoplošný řaz.6 vč.krytu a rámečku</t>
  </si>
  <si>
    <t>21088</t>
  </si>
  <si>
    <t>spínač velkoplošný řaz.7 vč.kryu a rámečku</t>
  </si>
  <si>
    <t>21089</t>
  </si>
  <si>
    <t>1-YY 1x 95mm2 č</t>
  </si>
  <si>
    <t>21090</t>
  </si>
  <si>
    <t>1-YY 1x 95mm2 z/žl.</t>
  </si>
  <si>
    <t>21091</t>
  </si>
  <si>
    <t>1-YY 1x 150mm2 č</t>
  </si>
  <si>
    <t>21092</t>
  </si>
  <si>
    <t>1-YY 1x 150mm2 z/žl.</t>
  </si>
  <si>
    <t>21093</t>
  </si>
  <si>
    <t>CYY  4mm2 zelenožlutý</t>
  </si>
  <si>
    <t>21094</t>
  </si>
  <si>
    <t>CY  6mm2 zelenožlutý</t>
  </si>
  <si>
    <t>21095</t>
  </si>
  <si>
    <t>CYY 25mm2 zelenožlutý</t>
  </si>
  <si>
    <t>21096</t>
  </si>
  <si>
    <t>CYY 10mm2 zelenožlutý</t>
  </si>
  <si>
    <t>21097</t>
  </si>
  <si>
    <t>CYKY 2Ax1.5mm2</t>
  </si>
  <si>
    <t>21098</t>
  </si>
  <si>
    <t>CYKY 3Ax1.5mm2</t>
  </si>
  <si>
    <t>21099</t>
  </si>
  <si>
    <t>CYKY 3Cx1.5mm2</t>
  </si>
  <si>
    <t>21100</t>
  </si>
  <si>
    <t>CYKY 3Cx2.5mm2</t>
  </si>
  <si>
    <t>21101</t>
  </si>
  <si>
    <t>CYKY 4Bx10mm2</t>
  </si>
  <si>
    <t>21102</t>
  </si>
  <si>
    <t>CYKY 5Cx1.5mm2</t>
  </si>
  <si>
    <t>21103</t>
  </si>
  <si>
    <t>CYKY 5Cx2.5mm2</t>
  </si>
  <si>
    <t>21104</t>
  </si>
  <si>
    <t>CYKY 5Cx6mm2</t>
  </si>
  <si>
    <t>21105</t>
  </si>
  <si>
    <t>CYKY 5Cx35mm2</t>
  </si>
  <si>
    <t>21106</t>
  </si>
  <si>
    <t>21107</t>
  </si>
  <si>
    <t>pojistková vložka PNA, 400A</t>
  </si>
  <si>
    <t>21108</t>
  </si>
  <si>
    <t>čas.relé SMR-T</t>
  </si>
  <si>
    <t>21109</t>
  </si>
  <si>
    <t>označovací štítek na kabel</t>
  </si>
  <si>
    <t>Dodávky zařízení (specifikace)</t>
  </si>
  <si>
    <t>21110</t>
  </si>
  <si>
    <t>Rozvaděč 01</t>
  </si>
  <si>
    <t>21111</t>
  </si>
  <si>
    <t>Rozvaděč 02</t>
  </si>
  <si>
    <t>21112</t>
  </si>
  <si>
    <t>Realizační dokumentace (RD) NN, vč.zajištění ověření stávajících rozvodů NN</t>
  </si>
  <si>
    <t>Dokumentace skutečného provedení (SP) NN</t>
  </si>
  <si>
    <t>Projektová dokumentace</t>
  </si>
  <si>
    <t>M21 Elektromontáže</t>
  </si>
  <si>
    <t>Slaboproudá zařízení</t>
  </si>
  <si>
    <t>M22</t>
  </si>
  <si>
    <t>Montáž sdělovací a zabezp. techniky</t>
  </si>
  <si>
    <t>22001</t>
  </si>
  <si>
    <t>22002</t>
  </si>
  <si>
    <t>Zařízení autonomní detekce a signalizace - montáž + dodávka</t>
  </si>
  <si>
    <t>22003</t>
  </si>
  <si>
    <t>Montáž autonomního hlásiče požáru s akustickou signalizací</t>
  </si>
  <si>
    <t>22004</t>
  </si>
  <si>
    <t>Vložení baterie, nastavení, oživení přezkoušení autonomního hlásiče</t>
  </si>
  <si>
    <t>22005</t>
  </si>
  <si>
    <t>Autonomní optickokouřový hlásič napájený z 9 V baterie s 85 decibelovou sirénou</t>
  </si>
  <si>
    <t>22006</t>
  </si>
  <si>
    <t>Baterie 9V</t>
  </si>
  <si>
    <t>Rozvod společné televizní antény - montáž + dodávka</t>
  </si>
  <si>
    <t>22007</t>
  </si>
  <si>
    <t>Montáž koaxiálního kabelu do trubky, lišty</t>
  </si>
  <si>
    <t>22008</t>
  </si>
  <si>
    <t>Plombovaní rozvodu TV signálů</t>
  </si>
  <si>
    <t>22009</t>
  </si>
  <si>
    <t>Montáž koax. kab. do konektoru</t>
  </si>
  <si>
    <t>22010</t>
  </si>
  <si>
    <t>Montáž koax.kab. do spojů</t>
  </si>
  <si>
    <t>22011</t>
  </si>
  <si>
    <t>Ukončení kabelů koaxiálních do průměru 10 mm</t>
  </si>
  <si>
    <t>22012</t>
  </si>
  <si>
    <t>Montáž rozbočovače na body</t>
  </si>
  <si>
    <t>22013</t>
  </si>
  <si>
    <t>Závěrečné měření na účastnické zásuvce 1 kanál</t>
  </si>
  <si>
    <t>22014</t>
  </si>
  <si>
    <t>Závěrečné měření na účastnické zásuvce všechny kanály</t>
  </si>
  <si>
    <t>22015</t>
  </si>
  <si>
    <t>Montáž rozvodnice STA na zeď</t>
  </si>
  <si>
    <t>22016</t>
  </si>
  <si>
    <t>Montáž TV zesilovače</t>
  </si>
  <si>
    <t>22017</t>
  </si>
  <si>
    <t>Montáž modulu stavebnicového systému STA + nastavení</t>
  </si>
  <si>
    <t>22018</t>
  </si>
  <si>
    <t>Pomocné montážní práce</t>
  </si>
  <si>
    <t>hod</t>
  </si>
  <si>
    <t>22019</t>
  </si>
  <si>
    <t>Nezměřitelné pracovní výkony</t>
  </si>
  <si>
    <t>22020</t>
  </si>
  <si>
    <t>Montáž účast.zásuvky</t>
  </si>
  <si>
    <t>22021</t>
  </si>
  <si>
    <t>Rám pro zdroj a 8 modulů ( rozměr500x240x20mm)</t>
  </si>
  <si>
    <t>22022</t>
  </si>
  <si>
    <t>Širokopásmový zesilovač, 1 vstup 45-862/790 MHz, 118 dBµV</t>
  </si>
  <si>
    <t>22023</t>
  </si>
  <si>
    <t>Koax.kabel H125 Cu PE</t>
  </si>
  <si>
    <t>22024</t>
  </si>
  <si>
    <t>Konektor F</t>
  </si>
  <si>
    <t>22025</t>
  </si>
  <si>
    <t>Odbočovač_1 odboč. 6.5 dB</t>
  </si>
  <si>
    <t>22026</t>
  </si>
  <si>
    <t>Rozbočovač 1/2, 3.9 dB</t>
  </si>
  <si>
    <t>22027</t>
  </si>
  <si>
    <t>Rozbočovač 1/4, 7,9 dB</t>
  </si>
  <si>
    <t>22028</t>
  </si>
  <si>
    <t>Přístroj zásuvky anténní televizní a rozhlasové - koncové  (design shodný dle NN)</t>
  </si>
  <si>
    <t>22029</t>
  </si>
  <si>
    <t xml:space="preserve"> Kryt zásuvky anténní, s vylamovacím otvorem(design shodný dle NN) </t>
  </si>
  <si>
    <t>22030</t>
  </si>
  <si>
    <t>22031</t>
  </si>
  <si>
    <t>22032</t>
  </si>
  <si>
    <t>22033</t>
  </si>
  <si>
    <t>22034</t>
  </si>
  <si>
    <t>22035</t>
  </si>
  <si>
    <t>22036</t>
  </si>
  <si>
    <t>22037</t>
  </si>
  <si>
    <t>Závěrečné práce ve skříni RACK</t>
  </si>
  <si>
    <t>22038</t>
  </si>
  <si>
    <t>22039</t>
  </si>
  <si>
    <t>22040</t>
  </si>
  <si>
    <t>22041</t>
  </si>
  <si>
    <t>22042</t>
  </si>
  <si>
    <t>22043</t>
  </si>
  <si>
    <t>22044</t>
  </si>
  <si>
    <t>22045</t>
  </si>
  <si>
    <t>22046</t>
  </si>
  <si>
    <t>22047</t>
  </si>
  <si>
    <t>22048</t>
  </si>
  <si>
    <t>22049</t>
  </si>
  <si>
    <t>22050</t>
  </si>
  <si>
    <t>22051</t>
  </si>
  <si>
    <t>22052</t>
  </si>
  <si>
    <t>22053</t>
  </si>
  <si>
    <t>22054</t>
  </si>
  <si>
    <t>22055</t>
  </si>
  <si>
    <t>22056</t>
  </si>
  <si>
    <t>22057</t>
  </si>
  <si>
    <t>22058</t>
  </si>
  <si>
    <t>22059</t>
  </si>
  <si>
    <t>22060</t>
  </si>
  <si>
    <t>22061</t>
  </si>
  <si>
    <t>Rozvod univ.kabelové sítě - montáž + dodávka</t>
  </si>
  <si>
    <t>Montáž 19" panelu do 24 portů RJ 45 - nestín.</t>
  </si>
  <si>
    <t>Montáž 19" pomocného panelu do 4U</t>
  </si>
  <si>
    <t>Uložení kabelu 5.-6.kat. nestín. do trubky, žlabu, na rošt</t>
  </si>
  <si>
    <t>Ukončení - forma na kabelu 5.-6.kat. nestín.</t>
  </si>
  <si>
    <t>Měření 1 segmentu kabelu 5.-6.kat. nestín.</t>
  </si>
  <si>
    <t>Sestavení a montáž zásuvky do 2 modulů RJ 45</t>
  </si>
  <si>
    <t>Montáž modulu zásuvky RJ 45 - nestín.</t>
  </si>
  <si>
    <t>Údaj do měř. protokolu pro 1 segment sítě 5.-6. kat. nestín.</t>
  </si>
  <si>
    <t>Kompletace a vyhotovení měřícího protokolu</t>
  </si>
  <si>
    <t>Montáž nástěnného 19" skříně (RACKu) nad 15U</t>
  </si>
  <si>
    <t>Montáž 19" police pro nestandardní komponenty</t>
  </si>
  <si>
    <t>Montáž kompletního panelu přívodu NN</t>
  </si>
  <si>
    <t>Svorka uzemňovací (mont. vč. materiálu)</t>
  </si>
  <si>
    <t>Změření zemního odporu</t>
  </si>
  <si>
    <t>CY 4 H</t>
  </si>
  <si>
    <t>Uzem.rozvaděče (mont. vč. materiálu)</t>
  </si>
  <si>
    <t>Vodič v trubkovodu CY 4</t>
  </si>
  <si>
    <t>Kabel UTP, kat.5E, PVC plášť šedý, 4 páry, krabice 305m</t>
  </si>
  <si>
    <t>Keystone modul 1xRJ45 UTP Cat 5E, bílý</t>
  </si>
  <si>
    <t>Nosná maska pro 2 Keystone moduly, černá</t>
  </si>
  <si>
    <t>Kryt komunikační zásuvky, design dle zásuvek rozvodu NN</t>
  </si>
  <si>
    <t>Instalační rámeček, design dle zásuvek rozvodu NN</t>
  </si>
  <si>
    <t>Patch panel 2U, 48xRJ45, UTP kat.5E, 568B</t>
  </si>
  <si>
    <t>19" jumper ring panel 2U, 5 úchytů hlubokých 64 mm, šedý</t>
  </si>
  <si>
    <t>Propojovací kabel UTP kat.5E, 1 metr, barva šedá</t>
  </si>
  <si>
    <t>POL 400 (hloubka 400mm, výška 2U )</t>
  </si>
  <si>
    <t>PAN EL (6xzás., dvoj. jistič, šňůra  s přepěťovou ochranou)</t>
  </si>
  <si>
    <t>RACK 19" nástěnný 18U, kovový, skleněná čelní strana</t>
  </si>
  <si>
    <t>Konektor RJ45 na kabel UTP 5e kat.</t>
  </si>
  <si>
    <t>Wifi přístupový bod - 
Technologie:
2,4 GHz: 3×3
5 GHz: 2×2
Maximální výkon TX:
2,4 GHz: 24 dBm
5 GHz: 22 dBm</t>
  </si>
  <si>
    <t>Stavební práce - výseky, kapsy, rýhy</t>
  </si>
  <si>
    <t>Realizační dokumentace (RD) SLP, vč.zajištění ověření stávajících rozvodů SLP</t>
  </si>
  <si>
    <t>Dokumentace skutečného provedení (SP) SLP</t>
  </si>
  <si>
    <t>M22 Montáž sdělovací a zabezp. techniky</t>
  </si>
  <si>
    <t>Budova B, 1.np Zámeček Střelice,humanizace interiéru soc.zařízení</t>
  </si>
  <si>
    <t>S1 / přisazené stropní svítidlo z bíle lakovaného kovu, ∅103mm, v.120mm, nastavitelné, LED 350lm</t>
  </si>
  <si>
    <t>S2 / přisazené stropní svítidlo z foukaného třívrstvého opálového skla tvaru dopadající kapky, těleso svítidla bíle lakovaný plech, ∅400mm, v.185mm, LED 1400lm</t>
  </si>
  <si>
    <t>S3 / závěsné svítidlo z foukaného třívrstvého opálového sklatvaru dopadající kapky, těleso svítidla bíle lakovaný plech, ∅400mm, v.185mm, lankový závěs, max.délka závěru 2000mm, LED 1400lm</t>
  </si>
  <si>
    <t>S5 / závěsný LED panel 40W 4000K, stmívatelný, hiníkový rámeček, světlovodivý opálový difuzer. 600x600mm</t>
  </si>
  <si>
    <t>S6 / přisazený LED panel 40W 4000K, stmívatelný, hliníkový rámeček, světlovodivý opálový difuzer. 600x600mm</t>
  </si>
  <si>
    <t>S7 / přisazený LED panel 40W 4000K, Hliníkový rámeček, světlovodivý opálový difuzer. 1200x300mm</t>
  </si>
  <si>
    <t>S10 / LED vestavný profil pro zafrézování, osazeno satinovaným krytem, délka 1200mm, vč. Napaječe</t>
  </si>
  <si>
    <t>S10/1 / LED vestavný profil pro zafrézování, osazeno satinovaným krytem, délka 1000mm, vč. Napaječe</t>
  </si>
  <si>
    <t>S12 / LED sestava do SDK kapsy, vysocesvítící, 1080lm/m, teplá bílá, včetně chladicího AL profilu a napaječů</t>
  </si>
  <si>
    <t>76607</t>
  </si>
  <si>
    <t>76608</t>
  </si>
  <si>
    <t>K 1 sestava 3 wc kabinek rozměru cca 930 x 1265 x 2000 mm s dveřmi š.700mm,
pro oddělení jednotlivých wc a toalet od předsíňky.</t>
  </si>
  <si>
    <t>K2 stěna odělující wc pro imobilní dl. cca 2485 mm s dveřmi š.1000mm</t>
  </si>
  <si>
    <t>782</t>
  </si>
  <si>
    <t>O1 / Plát tl. 1 mm, výška 1100 mm, (plný plát bez frézovaných motivů) výběr ze 40 barev</t>
  </si>
  <si>
    <t>78201.1</t>
  </si>
  <si>
    <t>78201.2</t>
  </si>
  <si>
    <t>Montáž, kotevní materiál, doprava</t>
  </si>
  <si>
    <t>Obklady ochranné speciální třída požární odolnosti B-s1 -d0 dle EN 13501 -1, povrch odolný dezinfekčním prostředkům</t>
  </si>
  <si>
    <t>78202.1</t>
  </si>
  <si>
    <t>78202.2</t>
  </si>
  <si>
    <t>78203.1</t>
  </si>
  <si>
    <t>78203.2</t>
  </si>
  <si>
    <t>78204.1</t>
  </si>
  <si>
    <t>78204.2</t>
  </si>
  <si>
    <t>78205.1</t>
  </si>
  <si>
    <t>78205.2</t>
  </si>
  <si>
    <t>78206.1</t>
  </si>
  <si>
    <t>78206.2</t>
  </si>
  <si>
    <t>78207.1</t>
  </si>
  <si>
    <t>78207.2</t>
  </si>
  <si>
    <t>78208.1</t>
  </si>
  <si>
    <t>78208.2</t>
  </si>
  <si>
    <t>78209.1</t>
  </si>
  <si>
    <t>78209.2</t>
  </si>
  <si>
    <t>78210.1</t>
  </si>
  <si>
    <t>78210.2</t>
  </si>
  <si>
    <t>Malba tekutá, bílá voděodolná, paropropustná 2 x</t>
  </si>
  <si>
    <t>784195213R00</t>
  </si>
  <si>
    <t>784195214R00</t>
  </si>
  <si>
    <t>Malba tekutá, barevná, 2 x (limetková zelená)</t>
  </si>
  <si>
    <t>784195215R00</t>
  </si>
  <si>
    <t>nalepovací pravoúhlé kryty rohů 50x50x1100mm v barvě výmalby omítky</t>
  </si>
  <si>
    <t>78104</t>
  </si>
  <si>
    <t>rohový profil z ušlechtilé oceli na vnější rohy obkladů kartáčovaná nerez pro tl.obkladu 10mm</t>
  </si>
  <si>
    <t>78105</t>
  </si>
  <si>
    <t>ukončovací profil z ušlechtilé oceli na vnější rohy obkladů kartáčovaná nerez pro tl.obkladu 10mm</t>
  </si>
  <si>
    <t>Cena celkem bez projektové dokumentace</t>
  </si>
  <si>
    <t>Cena celkem včetně projektové dokumentace</t>
  </si>
  <si>
    <t>ZP1 / UMYVADLO ZÁVĚSNÉ 600x450x165 Bílé
s přepadem a otvorem pro   stojánkovou baterii, povrchová ú. proti usazování          vodního kamene  vč. příslušenství - upevňovací sady, designového celokovového kulatého Sifonu, rohových ventilů,                   
PŘÍSLUŠENSTVÍ :
Sifon umyvadlový chromovaný ABS, nastavitelný od 175-270mm, v. zápachové uzávěry 75mm, kapacita průtoku 45l , umyvadlová výpusť s rotační zátkou   antivandal - chrom připojení: 5/4 -75mm"</t>
  </si>
  <si>
    <t>ZP18 / PEVNÉ MADLO PRAVÉ 406 x 813 mm  broušená nerez Upevňovací příruba pr. 80,3 mm se 3 otvory zahloubenými pr. 7 mm.
K uchycení jsou dodávány nerez šrouby podle DIN 95, 6×60 mm s hmoždinkami z plastu pro montáž do plných cihel a betonu.
Pomocné prostředky a bezpečnostní madla jsou zhotovena z nerez trubek d = 32 mm, materiál: 1.4301.</t>
  </si>
  <si>
    <t>KD3 / stoličk ado sprchy
 Konstrukce – ocel, sedátko termoplast.                              Nosnost 160kg. Rozměr – 370x435x323mm</t>
  </si>
  <si>
    <t>720B7</t>
  </si>
  <si>
    <t>Z1 / DĚLENÉ ZRCADLO cca 2420 x 750 mm Koupelnové zrcadlo tl.5mm se zabroušenou hranou, lepené do bkladu
Rozměr: 2x 110x750 + 3x cca 400x750 + 2x 500x750 mm</t>
  </si>
  <si>
    <t>720B8</t>
  </si>
  <si>
    <t>Z2 / ZRCADLO cca 1000 x 450 mm Koupelnové zrcadlo tl.5mm se zabroušenou hranou, je součástí nábytkové položky Zs/2. Rozměr: 1x 1000x450 mm</t>
  </si>
  <si>
    <t>Z3 / KRUHOVÉ ZRCADLO průměr 600mm Kruhové zrcadlo tl.5mm se zabroušenou hranou, je součástí nábytkové položky Zs/1 + 1x volně zavěšené nad umyvadlem. Rozměr: 2x 600 m</t>
  </si>
  <si>
    <t>Kanalizace, vodovod</t>
  </si>
  <si>
    <t>Slaboproudá zařízení - ostatní/propočet (odhad)
-dat.rozvody (den.místnost, ošetřovna)
-EPS (pokoje, den.místnost, ošetřovna, rehabilitace,chodby,schodiště)
-wifi (den.místnost, pokoje, oštřovna, rehabilitace)
-STA (pokoje, den.místnost, ošetřovna, rehabilitace)</t>
  </si>
  <si>
    <t>O2 / Plát  tl. 1 mm, rozměr 1400 x 900 mm, frézovaný motiv dle zadání, výběr ze 40 barev</t>
  </si>
  <si>
    <t>O3 / Plát  tl. 1 mm, rozměr 1600 x 1600 mm, frézovaný motiv dle zadání, výběr ze 40 barev</t>
  </si>
  <si>
    <t>O4 / Plát  tl. 1 mm, rozměr 8900 x 1100 mm, frézovaný motiv dle zadání, výběr ze 40 barev</t>
  </si>
  <si>
    <t>O5 / Plát  tl. 1 mm, výška 1100 mm, (plný plát bez frézovaných motivů) výběr ze 40 barev</t>
  </si>
  <si>
    <t>O6 / Plát  tl. 1 mm, výška 1400 mm, (plný plát bez frézovaných motivů) výběr ze 40 barev</t>
  </si>
  <si>
    <t>O7 / Plát  tl. 1 mm, výška 1400 mm, (plný plát bez frézovaných motivů) výběr ze 40 barev</t>
  </si>
  <si>
    <t>O8 / Plát  tl. 1 mm, rozměr 2300 x 2300 mm, frézovaný motiv dle zadání, výběr ze 40 barev</t>
  </si>
  <si>
    <t>O9 / Plát  tl. 1 mm, rozměr 2650 x 2600 mm, frézované číslo rozměr 1800 x 800 mm, výběr ze 40 barev</t>
  </si>
  <si>
    <t>O10 / Plát  tl. 1 mm, rozměr 3050 x 2550 mm, frézovaný nápis rozměr 1700 x 200 mm, výběr ze 40 barev</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</si>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</sst>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00"/>
    <numFmt numFmtId="167" formatCode="#,##0\ _K_č"/>
  </numFmts>
  <fonts count="26">
    <font>
      <sz val="10"/>
      <name val="Arial CE"/>
      <family val="2"/>
    </font>
    <font>
      <sz val="10"/>
      <name val="Arial"/>
      <family val="2"/>
    </font>
    <font>
      <b/>
      <sz val="14"/>
      <name val="Arial CE"/>
      <family val="2"/>
    </font>
    <font>
      <b/>
      <sz val="10"/>
      <name val="Arial CE"/>
      <family val="2"/>
    </font>
    <font>
      <sz val="9"/>
      <name val="Arial CE"/>
      <family val="2"/>
    </font>
    <font>
      <b/>
      <sz val="9"/>
      <name val="Arial CE"/>
      <family val="2"/>
    </font>
    <font>
      <b/>
      <sz val="12"/>
      <name val="Arial CE"/>
      <family val="2"/>
    </font>
    <font>
      <sz val="12"/>
      <name val="Arial CE"/>
      <family val="2"/>
    </font>
    <font>
      <i/>
      <sz val="9"/>
      <name val="Arial CE"/>
      <family val="2"/>
    </font>
    <font>
      <i/>
      <sz val="10"/>
      <name val="Arial CE"/>
      <family val="2"/>
    </font>
    <font>
      <b/>
      <sz val="8"/>
      <name val="Arial CE"/>
      <family val="2"/>
    </font>
    <font>
      <sz val="8"/>
      <name val="Arial CE"/>
      <family val="2"/>
    </font>
    <font>
      <sz val="8"/>
      <color indexed="12"/>
      <name val="Arial CE"/>
      <family val="2"/>
    </font>
    <font>
      <sz val="9"/>
      <name val="Tahoma"/>
      <family val="2"/>
    </font>
    <font>
      <b/>
      <u val="single"/>
      <sz val="12"/>
      <name val="Arial CE"/>
      <family val="2"/>
    </font>
    <font>
      <b/>
      <u val="single"/>
      <sz val="10"/>
      <name val="Arial CE"/>
      <family val="2"/>
    </font>
    <font>
      <u val="single"/>
      <sz val="10"/>
      <name val="Arial CE"/>
      <family val="2"/>
    </font>
    <font>
      <sz val="10"/>
      <color indexed="9"/>
      <name val="Arial CE"/>
      <family val="2"/>
    </font>
    <font>
      <sz val="8"/>
      <color rgb="FFFF0000"/>
      <name val="Arial CE"/>
      <family val="2"/>
    </font>
    <font>
      <b/>
      <i/>
      <sz val="10"/>
      <name val="Arial CE"/>
      <family val="2"/>
    </font>
    <font>
      <i/>
      <sz val="8"/>
      <name val="Arial CE"/>
      <family val="2"/>
    </font>
    <font>
      <sz val="10"/>
      <color rgb="FFFF0000"/>
      <name val="Arial CE"/>
      <family val="2"/>
    </font>
    <font>
      <sz val="9"/>
      <color rgb="FFFF0000"/>
      <name val="Arial CE"/>
      <family val="2"/>
    </font>
    <font>
      <i/>
      <sz val="8"/>
      <color rgb="FFFF0000"/>
      <name val="Arial CE"/>
      <family val="2"/>
    </font>
    <font>
      <i/>
      <sz val="9"/>
      <color rgb="FFFF0000"/>
      <name val="Arial CE"/>
      <family val="2"/>
    </font>
    <font>
      <b/>
      <i/>
      <sz val="9"/>
      <name val="Arial CE"/>
      <family val="2"/>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rgb="FFD6E1EE"/>
        <bgColor indexed="64"/>
      </patternFill>
    </fill>
    <fill>
      <patternFill patternType="solid">
        <fgColor rgb="FFDBDBDB"/>
        <bgColor indexed="64"/>
      </patternFill>
    </fill>
    <fill>
      <patternFill patternType="solid">
        <fgColor rgb="FF99CCFF"/>
        <bgColor indexed="64"/>
      </patternFill>
    </fill>
    <fill>
      <patternFill patternType="solid">
        <fgColor indexed="22"/>
        <bgColor indexed="64"/>
      </patternFill>
    </fill>
    <fill>
      <patternFill patternType="solid">
        <fgColor indexed="43"/>
        <bgColor indexed="64"/>
      </patternFill>
    </fill>
  </fills>
  <borders count="50">
    <border>
      <left/>
      <right/>
      <top/>
      <bottom/>
      <diagonal/>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thin"/>
      <bottom/>
    </border>
    <border>
      <left style="thin"/>
      <right/>
      <top/>
      <bottom style="medium"/>
    </border>
    <border>
      <left style="medium"/>
      <right/>
      <top style="medium"/>
      <bottom style="medium"/>
    </border>
    <border>
      <left/>
      <right/>
      <top style="medium"/>
      <bottom style="medium"/>
    </border>
    <border>
      <left style="thin"/>
      <right style="thin"/>
      <top style="thin"/>
      <bottom style="thin"/>
    </border>
    <border>
      <left/>
      <right/>
      <top style="thin"/>
      <bottom/>
    </border>
    <border>
      <left/>
      <right style="thin"/>
      <top style="thin"/>
      <bottom/>
    </border>
    <border>
      <left style="thin"/>
      <right style="thin"/>
      <top style="thin"/>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style="thin">
        <color indexed="23"/>
      </left>
      <right style="thin">
        <color indexed="23"/>
      </right>
      <top style="thin"/>
      <bottom/>
    </border>
    <border>
      <left style="thin">
        <color indexed="23"/>
      </left>
      <right style="thin">
        <color indexed="23"/>
      </right>
      <top style="thin"/>
      <bottom style="thin"/>
    </border>
    <border>
      <left/>
      <right/>
      <top/>
      <bottom style="double">
        <color indexed="8"/>
      </bottom>
    </border>
    <border>
      <left style="thin">
        <color indexed="8"/>
      </left>
      <right/>
      <top/>
      <bottom style="double">
        <color indexed="8"/>
      </bottom>
    </border>
    <border>
      <left/>
      <right style="double">
        <color indexed="8"/>
      </right>
      <top/>
      <bottom style="double">
        <color indexed="8"/>
      </bottom>
    </border>
    <border>
      <left style="double">
        <color indexed="8"/>
      </left>
      <right/>
      <top style="double">
        <color indexed="8"/>
      </top>
      <bottom style="double">
        <color indexed="8"/>
      </bottom>
    </border>
    <border>
      <left/>
      <right style="thin">
        <color indexed="8"/>
      </right>
      <top style="double">
        <color indexed="8"/>
      </top>
      <bottom style="double">
        <color indexed="8"/>
      </bottom>
    </border>
    <border>
      <left/>
      <right/>
      <top style="double">
        <color indexed="8"/>
      </top>
      <bottom style="double">
        <color indexed="8"/>
      </bottom>
    </border>
    <border>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border>
    <border>
      <left/>
      <right/>
      <top style="medium">
        <color indexed="8"/>
      </top>
      <bottom style="medium">
        <color indexed="8"/>
      </bottom>
    </border>
    <border>
      <left style="thin">
        <color indexed="8"/>
      </left>
      <right style="thin">
        <color indexed="8"/>
      </right>
      <top/>
      <bottom/>
    </border>
    <border>
      <left style="thin">
        <color indexed="8"/>
      </left>
      <right/>
      <top style="thin">
        <color indexed="8"/>
      </top>
      <bottom style="thin">
        <color indexed="8"/>
      </bottom>
    </border>
    <border>
      <left style="medium">
        <color indexed="8"/>
      </left>
      <right/>
      <top style="medium">
        <color indexed="8"/>
      </top>
      <bottom style="medium">
        <color indexed="8"/>
      </bottom>
    </border>
    <border>
      <left style="thin">
        <color indexed="8"/>
      </left>
      <right/>
      <top style="thin">
        <color indexed="8"/>
      </top>
      <bottom/>
    </border>
    <border>
      <left/>
      <right/>
      <top style="thin">
        <color indexed="8"/>
      </top>
      <bottom/>
    </border>
    <border>
      <left/>
      <right style="medium">
        <color indexed="8"/>
      </right>
      <top style="medium">
        <color indexed="8"/>
      </top>
      <bottom style="medium">
        <color indexed="8"/>
      </bottom>
    </border>
    <border>
      <left/>
      <right/>
      <top/>
      <bottom style="medium"/>
    </border>
    <border>
      <left style="thin"/>
      <right style="thin">
        <color indexed="23"/>
      </right>
      <top style="thin"/>
      <bottom/>
    </border>
    <border>
      <left style="thin"/>
      <right style="thin">
        <color indexed="23"/>
      </right>
      <top style="thin"/>
      <bottom style="thin"/>
    </border>
    <border>
      <left style="thin">
        <color indexed="23"/>
      </left>
      <right style="thin"/>
      <top style="thin"/>
      <bottom/>
    </border>
    <border>
      <left style="thin">
        <color indexed="23"/>
      </left>
      <right style="thin"/>
      <top style="thin"/>
      <bottom style="thin"/>
    </border>
    <border>
      <left/>
      <right style="thin"/>
      <top/>
      <bottom style="medium"/>
    </border>
    <border>
      <left/>
      <right style="thin"/>
      <top style="medium"/>
      <bottom style="medium"/>
    </border>
    <border>
      <left style="double">
        <color indexed="8"/>
      </left>
      <right style="thin">
        <color indexed="8"/>
      </right>
      <top style="double">
        <color indexed="8"/>
      </top>
      <bottom/>
    </border>
    <border>
      <left style="thin">
        <color indexed="8"/>
      </left>
      <right style="double">
        <color indexed="8"/>
      </right>
      <top style="double">
        <color indexed="8"/>
      </top>
      <bottom/>
    </border>
    <border>
      <left style="double">
        <color indexed="8"/>
      </left>
      <right style="thin">
        <color indexed="8"/>
      </right>
      <top/>
      <bottom style="double">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cellStyleXfs>
  <cellXfs count="422">
    <xf numFmtId="0" fontId="0" fillId="0" borderId="0" xfId="0"/>
    <xf numFmtId="0" fontId="0" fillId="0" borderId="0" xfId="0" applyAlignment="1">
      <alignment/>
    </xf>
    <xf numFmtId="0" fontId="4" fillId="0" borderId="0" xfId="0" applyFont="1" applyBorder="1"/>
    <xf numFmtId="0" fontId="3" fillId="0" borderId="0" xfId="0" applyFont="1"/>
    <xf numFmtId="4" fontId="0" fillId="0" borderId="0" xfId="0" applyNumberFormat="1"/>
    <xf numFmtId="0" fontId="2" fillId="0" borderId="0" xfId="0" applyFont="1"/>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xf>
    <xf numFmtId="0" fontId="4" fillId="0" borderId="0" xfId="0" applyFont="1" applyAlignment="1">
      <alignment horizontal="right"/>
    </xf>
    <xf numFmtId="14" fontId="4" fillId="0" borderId="0" xfId="0" applyNumberFormat="1" applyFont="1" applyAlignment="1">
      <alignment horizontal="left"/>
    </xf>
    <xf numFmtId="0" fontId="5" fillId="0" borderId="0" xfId="0" applyFont="1" applyAlignment="1">
      <alignment horizontal="right"/>
    </xf>
    <xf numFmtId="49" fontId="0" fillId="0" borderId="0" xfId="0" applyNumberFormat="1"/>
    <xf numFmtId="0" fontId="7" fillId="0" borderId="0" xfId="0" applyFont="1" applyAlignment="1">
      <alignment horizontal="right"/>
    </xf>
    <xf numFmtId="49" fontId="6" fillId="0" borderId="0" xfId="0" applyNumberFormat="1" applyFont="1" applyAlignment="1">
      <alignment horizontal="left"/>
    </xf>
    <xf numFmtId="0" fontId="6"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0" fillId="0" borderId="0" xfId="0" applyAlignment="1">
      <alignment horizontal="left"/>
    </xf>
    <xf numFmtId="0" fontId="0" fillId="0" borderId="0" xfId="0" applyAlignment="1">
      <alignment horizontal="right"/>
    </xf>
    <xf numFmtId="0" fontId="5" fillId="2" borderId="1" xfId="0" applyFont="1" applyFill="1" applyBorder="1" applyAlignment="1">
      <alignment wrapText="1"/>
    </xf>
    <xf numFmtId="0" fontId="5" fillId="2" borderId="2" xfId="0" applyFont="1" applyFill="1" applyBorder="1" applyAlignment="1">
      <alignment wrapText="1"/>
    </xf>
    <xf numFmtId="0" fontId="5" fillId="2" borderId="3" xfId="0" applyFont="1" applyFill="1" applyBorder="1" applyAlignment="1">
      <alignment wrapText="1"/>
    </xf>
    <xf numFmtId="0" fontId="5" fillId="2" borderId="1" xfId="0" applyFont="1" applyFill="1" applyBorder="1" applyAlignment="1">
      <alignment horizontal="right" wrapText="1"/>
    </xf>
    <xf numFmtId="0" fontId="0" fillId="2" borderId="2" xfId="0" applyFill="1" applyBorder="1" applyAlignment="1">
      <alignment/>
    </xf>
    <xf numFmtId="0" fontId="5" fillId="2" borderId="2" xfId="0" applyFont="1" applyFill="1" applyBorder="1" applyAlignment="1">
      <alignment horizontal="right" wrapText="1"/>
    </xf>
    <xf numFmtId="0" fontId="5" fillId="2" borderId="3" xfId="0" applyFont="1" applyFill="1" applyBorder="1" applyAlignment="1">
      <alignment horizontal="right" vertical="center"/>
    </xf>
    <xf numFmtId="0" fontId="5" fillId="3" borderId="0" xfId="0" applyFont="1" applyFill="1" applyBorder="1" applyAlignment="1">
      <alignment horizontal="right" wrapText="1"/>
    </xf>
    <xf numFmtId="0" fontId="0" fillId="0" borderId="4" xfId="0" applyBorder="1" applyAlignment="1">
      <alignment vertical="center"/>
    </xf>
    <xf numFmtId="0" fontId="0" fillId="0" borderId="0" xfId="0" applyBorder="1" applyAlignment="1">
      <alignment vertical="center"/>
    </xf>
    <xf numFmtId="1" fontId="0" fillId="0" borderId="0" xfId="0" applyNumberFormat="1" applyBorder="1" applyAlignment="1">
      <alignment horizontal="right" vertical="center"/>
    </xf>
    <xf numFmtId="0" fontId="0" fillId="0" borderId="5" xfId="0" applyBorder="1" applyAlignment="1">
      <alignment vertical="center"/>
    </xf>
    <xf numFmtId="4" fontId="0" fillId="0" borderId="6" xfId="0" applyNumberFormat="1" applyBorder="1" applyAlignment="1">
      <alignment horizontal="right" vertical="center"/>
    </xf>
    <xf numFmtId="4" fontId="0" fillId="3" borderId="0" xfId="0" applyNumberFormat="1" applyFont="1" applyFill="1" applyBorder="1" applyAlignment="1">
      <alignment vertical="center"/>
    </xf>
    <xf numFmtId="4" fontId="0" fillId="0" borderId="4" xfId="0" applyNumberFormat="1" applyBorder="1" applyAlignment="1">
      <alignment horizontal="right" vertical="center"/>
    </xf>
    <xf numFmtId="4" fontId="0" fillId="3" borderId="0" xfId="0" applyNumberFormat="1" applyFill="1" applyBorder="1" applyAlignment="1">
      <alignment vertical="center"/>
    </xf>
    <xf numFmtId="4" fontId="0" fillId="0" borderId="7" xfId="0" applyNumberFormat="1" applyBorder="1" applyAlignment="1">
      <alignment horizontal="right" vertical="center"/>
    </xf>
    <xf numFmtId="0" fontId="6" fillId="4" borderId="1" xfId="0" applyFont="1" applyFill="1" applyBorder="1" applyAlignment="1">
      <alignment vertical="center"/>
    </xf>
    <xf numFmtId="0" fontId="3" fillId="4" borderId="2" xfId="0" applyFont="1" applyFill="1" applyBorder="1" applyAlignment="1">
      <alignment vertical="center"/>
    </xf>
    <xf numFmtId="0" fontId="0" fillId="4" borderId="2" xfId="0" applyFill="1" applyBorder="1" applyAlignment="1">
      <alignment vertical="center"/>
    </xf>
    <xf numFmtId="4" fontId="6" fillId="4" borderId="8" xfId="0" applyNumberFormat="1" applyFont="1" applyFill="1" applyBorder="1" applyAlignment="1">
      <alignment horizontal="right" vertical="center"/>
    </xf>
    <xf numFmtId="4" fontId="6" fillId="4" borderId="9" xfId="0" applyNumberFormat="1" applyFont="1" applyFill="1" applyBorder="1" applyAlignment="1">
      <alignment horizontal="right" vertical="center"/>
    </xf>
    <xf numFmtId="4" fontId="3" fillId="3" borderId="0" xfId="0" applyNumberFormat="1" applyFont="1" applyFill="1" applyBorder="1" applyAlignment="1">
      <alignment vertical="center"/>
    </xf>
    <xf numFmtId="0" fontId="2" fillId="0" borderId="0" xfId="0" applyFont="1" applyAlignment="1">
      <alignment horizontal="center"/>
    </xf>
    <xf numFmtId="0" fontId="5"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4" fillId="0" borderId="6" xfId="0" applyNumberFormat="1" applyFont="1" applyBorder="1" applyAlignment="1">
      <alignment horizontal="left"/>
    </xf>
    <xf numFmtId="0" fontId="4" fillId="0" borderId="11" xfId="0" applyFont="1" applyBorder="1" applyAlignment="1">
      <alignment horizontal="left"/>
    </xf>
    <xf numFmtId="0" fontId="4" fillId="0" borderId="11" xfId="0" applyFont="1" applyBorder="1"/>
    <xf numFmtId="165" fontId="4" fillId="0" borderId="12" xfId="0" applyNumberFormat="1" applyFont="1" applyBorder="1"/>
    <xf numFmtId="3" fontId="5" fillId="0" borderId="13" xfId="0" applyNumberFormat="1" applyFont="1" applyBorder="1" applyAlignment="1">
      <alignment horizontal="right"/>
    </xf>
    <xf numFmtId="3" fontId="4" fillId="0" borderId="12" xfId="0" applyNumberFormat="1" applyFont="1" applyBorder="1" applyAlignment="1">
      <alignment horizontal="right"/>
    </xf>
    <xf numFmtId="3" fontId="4" fillId="0" borderId="13" xfId="0" applyNumberFormat="1" applyFont="1" applyBorder="1" applyAlignment="1">
      <alignment horizontal="right"/>
    </xf>
    <xf numFmtId="3" fontId="4" fillId="0" borderId="13" xfId="0" applyNumberFormat="1" applyFont="1" applyBorder="1" applyAlignment="1">
      <alignment horizontal="right"/>
    </xf>
    <xf numFmtId="164" fontId="0" fillId="0" borderId="14" xfId="0" applyNumberFormat="1" applyBorder="1"/>
    <xf numFmtId="0" fontId="5" fillId="4" borderId="1" xfId="0" applyFont="1" applyFill="1" applyBorder="1" applyAlignment="1">
      <alignment vertical="center"/>
    </xf>
    <xf numFmtId="49" fontId="5" fillId="4" borderId="2" xfId="0" applyNumberFormat="1" applyFont="1" applyFill="1" applyBorder="1" applyAlignment="1">
      <alignment horizontal="left" vertical="center"/>
    </xf>
    <xf numFmtId="0" fontId="5" fillId="4" borderId="2" xfId="0" applyFont="1" applyFill="1" applyBorder="1" applyAlignment="1">
      <alignment vertical="center"/>
    </xf>
    <xf numFmtId="165" fontId="4" fillId="4" borderId="3" xfId="0" applyNumberFormat="1" applyFont="1" applyFill="1" applyBorder="1"/>
    <xf numFmtId="3" fontId="5" fillId="4" borderId="10" xfId="0" applyNumberFormat="1" applyFont="1" applyFill="1" applyBorder="1" applyAlignment="1">
      <alignment horizontal="right" vertical="center"/>
    </xf>
    <xf numFmtId="164" fontId="5" fillId="4" borderId="10" xfId="0" applyNumberFormat="1" applyFont="1" applyFill="1" applyBorder="1" applyAlignment="1">
      <alignment horizontal="right" vertical="center"/>
    </xf>
    <xf numFmtId="0" fontId="5" fillId="2" borderId="10" xfId="0" applyFont="1" applyFill="1" applyBorder="1" applyAlignment="1">
      <alignment vertical="center" wrapText="1"/>
    </xf>
    <xf numFmtId="0" fontId="3" fillId="2" borderId="1" xfId="0" applyFont="1" applyFill="1" applyBorder="1" applyAlignment="1">
      <alignment vertical="center"/>
    </xf>
    <xf numFmtId="3" fontId="4" fillId="0" borderId="5" xfId="0" applyNumberFormat="1" applyFont="1" applyBorder="1" applyAlignment="1">
      <alignment horizontal="right"/>
    </xf>
    <xf numFmtId="49" fontId="4" fillId="0" borderId="14" xfId="0" applyNumberFormat="1" applyFont="1" applyBorder="1" applyAlignment="1">
      <alignment horizontal="left"/>
    </xf>
    <xf numFmtId="0" fontId="4" fillId="0" borderId="4" xfId="0" applyFont="1" applyBorder="1" applyAlignment="1">
      <alignment horizontal="left"/>
    </xf>
    <xf numFmtId="165" fontId="4" fillId="0" borderId="5" xfId="0" applyNumberFormat="1" applyFont="1" applyBorder="1"/>
    <xf numFmtId="3" fontId="5" fillId="0" borderId="14" xfId="0" applyNumberFormat="1" applyFont="1" applyBorder="1" applyAlignment="1">
      <alignment horizontal="right"/>
    </xf>
    <xf numFmtId="3" fontId="4" fillId="0" borderId="14" xfId="0" applyNumberFormat="1" applyFont="1" applyBorder="1" applyAlignment="1">
      <alignment horizontal="right"/>
    </xf>
    <xf numFmtId="49" fontId="4" fillId="0" borderId="15" xfId="0" applyNumberFormat="1" applyFont="1" applyBorder="1" applyAlignment="1">
      <alignment horizontal="left"/>
    </xf>
    <xf numFmtId="3" fontId="5" fillId="0" borderId="14" xfId="0" applyNumberFormat="1" applyFont="1" applyBorder="1" applyAlignment="1">
      <alignment horizontal="right"/>
    </xf>
    <xf numFmtId="3" fontId="5" fillId="0" borderId="5" xfId="0" applyNumberFormat="1" applyFont="1" applyBorder="1" applyAlignment="1">
      <alignment horizontal="right"/>
    </xf>
    <xf numFmtId="164" fontId="3" fillId="0" borderId="14" xfId="0" applyNumberFormat="1" applyFont="1" applyBorder="1"/>
    <xf numFmtId="3" fontId="8" fillId="0" borderId="5" xfId="0" applyNumberFormat="1" applyFont="1" applyBorder="1" applyAlignment="1">
      <alignment horizontal="right"/>
    </xf>
    <xf numFmtId="3" fontId="8" fillId="0" borderId="14" xfId="0" applyNumberFormat="1" applyFont="1" applyBorder="1" applyAlignment="1">
      <alignment horizontal="right"/>
    </xf>
    <xf numFmtId="164" fontId="9" fillId="0" borderId="14" xfId="0" applyNumberFormat="1" applyFont="1" applyBorder="1"/>
    <xf numFmtId="0" fontId="8" fillId="0" borderId="4" xfId="0" applyFont="1" applyBorder="1" applyAlignment="1">
      <alignment horizontal="left"/>
    </xf>
    <xf numFmtId="0" fontId="8" fillId="0" borderId="0" xfId="0" applyFont="1" applyBorder="1"/>
    <xf numFmtId="165" fontId="8" fillId="0" borderId="5" xfId="0" applyNumberFormat="1" applyFont="1" applyBorder="1"/>
    <xf numFmtId="0" fontId="9" fillId="0" borderId="0" xfId="0" applyFont="1"/>
    <xf numFmtId="0" fontId="8" fillId="0" borderId="4" xfId="0" applyFont="1" applyFill="1" applyBorder="1" applyAlignment="1">
      <alignment horizontal="left"/>
    </xf>
    <xf numFmtId="0" fontId="8" fillId="0" borderId="16" xfId="0" applyFont="1" applyBorder="1" applyAlignment="1">
      <alignment horizontal="left"/>
    </xf>
    <xf numFmtId="0" fontId="8" fillId="0" borderId="17" xfId="0" applyFont="1" applyBorder="1"/>
    <xf numFmtId="3" fontId="8" fillId="0" borderId="15" xfId="0" applyNumberFormat="1" applyFont="1" applyBorder="1" applyAlignment="1">
      <alignment horizontal="right"/>
    </xf>
    <xf numFmtId="164" fontId="9" fillId="0" borderId="15" xfId="0" applyNumberFormat="1" applyFont="1" applyBorder="1"/>
    <xf numFmtId="165" fontId="8" fillId="0" borderId="0" xfId="0" applyNumberFormat="1" applyFont="1" applyBorder="1"/>
    <xf numFmtId="165" fontId="8" fillId="0" borderId="17" xfId="0" applyNumberFormat="1" applyFont="1" applyBorder="1"/>
    <xf numFmtId="164" fontId="9" fillId="0" borderId="5" xfId="0" applyNumberFormat="1" applyFont="1" applyBorder="1"/>
    <xf numFmtId="3" fontId="8" fillId="0" borderId="16" xfId="0" applyNumberFormat="1" applyFont="1" applyBorder="1" applyAlignment="1">
      <alignment horizontal="right"/>
    </xf>
    <xf numFmtId="164" fontId="9" fillId="0" borderId="18" xfId="0" applyNumberFormat="1" applyFont="1" applyBorder="1"/>
    <xf numFmtId="49" fontId="5" fillId="0" borderId="13" xfId="0" applyNumberFormat="1" applyFont="1" applyBorder="1" applyAlignment="1">
      <alignment horizontal="left"/>
    </xf>
    <xf numFmtId="0" fontId="5" fillId="0" borderId="6" xfId="0" applyFont="1" applyBorder="1" applyAlignment="1">
      <alignment horizontal="left"/>
    </xf>
    <xf numFmtId="0" fontId="5" fillId="0" borderId="11" xfId="0" applyFont="1" applyBorder="1"/>
    <xf numFmtId="165" fontId="5" fillId="0" borderId="11" xfId="0" applyNumberFormat="1" applyFont="1" applyBorder="1"/>
    <xf numFmtId="3" fontId="5" fillId="0" borderId="13" xfId="0" applyNumberFormat="1" applyFont="1" applyBorder="1" applyAlignment="1">
      <alignment horizontal="right"/>
    </xf>
    <xf numFmtId="164" fontId="3" fillId="0" borderId="12" xfId="0" applyNumberFormat="1" applyFont="1" applyBorder="1"/>
    <xf numFmtId="165" fontId="5" fillId="0" borderId="12" xfId="0" applyNumberFormat="1" applyFont="1" applyBorder="1"/>
    <xf numFmtId="3" fontId="5" fillId="0" borderId="6" xfId="0" applyNumberFormat="1" applyFont="1" applyBorder="1" applyAlignment="1">
      <alignment horizontal="right"/>
    </xf>
    <xf numFmtId="49" fontId="5" fillId="0" borderId="14" xfId="0" applyNumberFormat="1" applyFont="1" applyBorder="1" applyAlignment="1">
      <alignment horizontal="left"/>
    </xf>
    <xf numFmtId="0" fontId="5" fillId="0" borderId="4" xfId="0" applyFont="1" applyBorder="1" applyAlignment="1">
      <alignment horizontal="left"/>
    </xf>
    <xf numFmtId="0" fontId="5" fillId="0" borderId="0" xfId="0" applyFont="1" applyBorder="1"/>
    <xf numFmtId="165" fontId="5" fillId="0" borderId="5" xfId="0" applyNumberFormat="1" applyFont="1" applyBorder="1"/>
    <xf numFmtId="49" fontId="5" fillId="0" borderId="10" xfId="0" applyNumberFormat="1" applyFont="1" applyBorder="1" applyAlignment="1">
      <alignment horizontal="left"/>
    </xf>
    <xf numFmtId="0" fontId="5" fillId="0" borderId="1" xfId="0" applyFont="1" applyBorder="1" applyAlignment="1">
      <alignment horizontal="left"/>
    </xf>
    <xf numFmtId="0" fontId="5" fillId="0" borderId="2" xfId="0" applyFont="1" applyBorder="1"/>
    <xf numFmtId="165" fontId="5" fillId="0" borderId="3" xfId="0" applyNumberFormat="1" applyFont="1" applyBorder="1"/>
    <xf numFmtId="3" fontId="5" fillId="0" borderId="10" xfId="0" applyNumberFormat="1" applyFont="1" applyBorder="1" applyAlignment="1">
      <alignment horizontal="right"/>
    </xf>
    <xf numFmtId="3" fontId="5" fillId="0" borderId="3" xfId="0" applyNumberFormat="1" applyFont="1" applyBorder="1" applyAlignment="1">
      <alignment horizontal="right"/>
    </xf>
    <xf numFmtId="164" fontId="3" fillId="0" borderId="10" xfId="0" applyNumberFormat="1" applyFont="1" applyBorder="1"/>
    <xf numFmtId="164" fontId="3" fillId="0" borderId="13" xfId="0" applyNumberFormat="1" applyFont="1" applyBorder="1"/>
    <xf numFmtId="49" fontId="5" fillId="0" borderId="6" xfId="0" applyNumberFormat="1" applyFont="1" applyBorder="1" applyAlignment="1">
      <alignment horizontal="left"/>
    </xf>
    <xf numFmtId="49" fontId="4" fillId="0" borderId="16" xfId="0" applyNumberFormat="1" applyFont="1" applyBorder="1" applyAlignment="1">
      <alignment horizontal="left"/>
    </xf>
    <xf numFmtId="0" fontId="6" fillId="0" borderId="0" xfId="0" applyFont="1"/>
    <xf numFmtId="0" fontId="10" fillId="0" borderId="0" xfId="0" applyFont="1" applyAlignment="1">
      <alignment horizontal="left"/>
    </xf>
    <xf numFmtId="0" fontId="10" fillId="0" borderId="0" xfId="0" applyFont="1" applyAlignment="1">
      <alignment horizontal="center"/>
    </xf>
    <xf numFmtId="0" fontId="11" fillId="0" borderId="0" xfId="0" applyFont="1"/>
    <xf numFmtId="0" fontId="11" fillId="0" borderId="0" xfId="0" applyFont="1" applyAlignment="1">
      <alignment/>
    </xf>
    <xf numFmtId="0" fontId="10" fillId="2" borderId="1" xfId="0" applyFont="1" applyFill="1" applyBorder="1" applyAlignment="1">
      <alignment vertical="center"/>
    </xf>
    <xf numFmtId="0" fontId="10" fillId="2" borderId="2" xfId="0" applyFont="1" applyFill="1" applyBorder="1" applyAlignment="1">
      <alignment vertical="center"/>
    </xf>
    <xf numFmtId="0" fontId="10" fillId="2" borderId="2" xfId="0" applyFont="1" applyFill="1" applyBorder="1" applyAlignment="1">
      <alignmen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0" xfId="0" applyFont="1" applyFill="1" applyBorder="1" applyAlignment="1">
      <alignment horizontal="center" vertical="center" wrapText="1"/>
    </xf>
    <xf numFmtId="49" fontId="11" fillId="0" borderId="6" xfId="0" applyNumberFormat="1" applyFont="1" applyBorder="1" applyAlignment="1">
      <alignment horizontal="left"/>
    </xf>
    <xf numFmtId="0" fontId="11" fillId="0" borderId="11" xfId="0" applyFont="1" applyBorder="1" applyAlignment="1">
      <alignment horizontal="left"/>
    </xf>
    <xf numFmtId="0" fontId="11" fillId="0" borderId="11" xfId="0" applyFont="1" applyBorder="1"/>
    <xf numFmtId="165" fontId="11" fillId="0" borderId="11" xfId="0" applyNumberFormat="1" applyFont="1" applyBorder="1"/>
    <xf numFmtId="3" fontId="10" fillId="0" borderId="11" xfId="0" applyNumberFormat="1" applyFont="1" applyBorder="1" applyAlignment="1">
      <alignment horizontal="right"/>
    </xf>
    <xf numFmtId="3" fontId="11" fillId="0" borderId="12" xfId="0" applyNumberFormat="1" applyFont="1" applyBorder="1" applyAlignment="1">
      <alignment horizontal="right"/>
    </xf>
    <xf numFmtId="3" fontId="11" fillId="0" borderId="13" xfId="0" applyNumberFormat="1" applyFont="1" applyBorder="1" applyAlignment="1">
      <alignment horizontal="right"/>
    </xf>
    <xf numFmtId="49" fontId="11" fillId="0" borderId="4" xfId="0" applyNumberFormat="1" applyFont="1" applyBorder="1" applyAlignment="1">
      <alignment horizontal="left"/>
    </xf>
    <xf numFmtId="0" fontId="11" fillId="0" borderId="0" xfId="0" applyFont="1" applyBorder="1" applyAlignment="1">
      <alignment horizontal="left"/>
    </xf>
    <xf numFmtId="0" fontId="11" fillId="0" borderId="0" xfId="0" applyFont="1" applyBorder="1"/>
    <xf numFmtId="165" fontId="11" fillId="0" borderId="0" xfId="0" applyNumberFormat="1" applyFont="1" applyBorder="1"/>
    <xf numFmtId="3" fontId="10" fillId="0" borderId="0" xfId="0" applyNumberFormat="1" applyFont="1" applyBorder="1" applyAlignment="1">
      <alignment horizontal="right"/>
    </xf>
    <xf numFmtId="3" fontId="11" fillId="0" borderId="5" xfId="0" applyNumberFormat="1" applyFont="1" applyBorder="1" applyAlignment="1">
      <alignment horizontal="right"/>
    </xf>
    <xf numFmtId="3" fontId="11" fillId="0" borderId="14" xfId="0" applyNumberFormat="1" applyFont="1" applyBorder="1" applyAlignment="1">
      <alignment horizontal="right"/>
    </xf>
    <xf numFmtId="0" fontId="10" fillId="4" borderId="1" xfId="0" applyFont="1" applyFill="1" applyBorder="1" applyAlignment="1">
      <alignment vertical="center"/>
    </xf>
    <xf numFmtId="49" fontId="10" fillId="4" borderId="2" xfId="0" applyNumberFormat="1" applyFont="1" applyFill="1" applyBorder="1" applyAlignment="1">
      <alignment horizontal="left" vertical="center"/>
    </xf>
    <xf numFmtId="0" fontId="10" fillId="4" borderId="2" xfId="0" applyFont="1" applyFill="1" applyBorder="1" applyAlignment="1">
      <alignment vertical="center"/>
    </xf>
    <xf numFmtId="165" fontId="11" fillId="4" borderId="2" xfId="0" applyNumberFormat="1" applyFont="1" applyFill="1" applyBorder="1"/>
    <xf numFmtId="3" fontId="10" fillId="4" borderId="2" xfId="0" applyNumberFormat="1" applyFont="1" applyFill="1" applyBorder="1" applyAlignment="1">
      <alignment horizontal="right" vertical="center"/>
    </xf>
    <xf numFmtId="3" fontId="10" fillId="4" borderId="3" xfId="0" applyNumberFormat="1" applyFont="1" applyFill="1" applyBorder="1" applyAlignment="1">
      <alignment horizontal="right" vertical="center"/>
    </xf>
    <xf numFmtId="3" fontId="10" fillId="4" borderId="10" xfId="0" applyNumberFormat="1" applyFont="1" applyFill="1" applyBorder="1" applyAlignment="1">
      <alignment horizontal="right" vertical="center"/>
    </xf>
    <xf numFmtId="0" fontId="0" fillId="0" borderId="10" xfId="0" applyFont="1" applyBorder="1" applyAlignment="1">
      <alignment vertical="center"/>
    </xf>
    <xf numFmtId="49" fontId="0" fillId="0" borderId="2" xfId="0" applyNumberFormat="1" applyBorder="1" applyAlignment="1">
      <alignment vertical="center"/>
    </xf>
    <xf numFmtId="0" fontId="0" fillId="5" borderId="10" xfId="0" applyFont="1" applyFill="1" applyBorder="1" applyAlignment="1">
      <alignment vertical="center"/>
    </xf>
    <xf numFmtId="49" fontId="0" fillId="5" borderId="2" xfId="0" applyNumberFormat="1" applyFill="1" applyBorder="1" applyAlignment="1">
      <alignment vertical="center"/>
    </xf>
    <xf numFmtId="0" fontId="0" fillId="0" borderId="0" xfId="0" applyAlignment="1">
      <alignment horizontal="center"/>
    </xf>
    <xf numFmtId="0" fontId="0" fillId="6" borderId="1" xfId="0" applyFill="1" applyBorder="1"/>
    <xf numFmtId="0" fontId="0" fillId="6" borderId="10" xfId="0" applyFill="1" applyBorder="1" applyAlignment="1">
      <alignment wrapText="1"/>
    </xf>
    <xf numFmtId="0" fontId="0" fillId="0" borderId="0" xfId="0" applyAlignment="1">
      <alignment vertical="top"/>
    </xf>
    <xf numFmtId="49" fontId="0" fillId="0" borderId="0" xfId="0" applyNumberFormat="1" applyAlignment="1">
      <alignment vertical="top"/>
    </xf>
    <xf numFmtId="0" fontId="0" fillId="0" borderId="0" xfId="0" applyAlignment="1">
      <alignment horizontal="center" vertical="top"/>
    </xf>
    <xf numFmtId="4" fontId="0" fillId="0" borderId="0" xfId="0" applyNumberFormat="1" applyAlignment="1">
      <alignment vertical="top"/>
    </xf>
    <xf numFmtId="4" fontId="3" fillId="5" borderId="11" xfId="0" applyNumberFormat="1" applyFont="1" applyFill="1" applyBorder="1" applyAlignment="1">
      <alignment vertical="top" shrinkToFit="1"/>
    </xf>
    <xf numFmtId="4" fontId="3" fillId="5" borderId="0" xfId="0" applyNumberFormat="1" applyFont="1" applyFill="1" applyBorder="1" applyAlignment="1">
      <alignment vertical="top" shrinkToFit="1"/>
    </xf>
    <xf numFmtId="4" fontId="11" fillId="7" borderId="19" xfId="0" applyNumberFormat="1" applyFont="1" applyFill="1" applyBorder="1" applyAlignment="1" applyProtection="1">
      <alignment vertical="top" shrinkToFit="1"/>
      <protection locked="0"/>
    </xf>
    <xf numFmtId="4" fontId="11" fillId="7" borderId="0" xfId="0" applyNumberFormat="1" applyFont="1" applyFill="1" applyBorder="1" applyAlignment="1" applyProtection="1">
      <alignment vertical="top" shrinkToFit="1"/>
      <protection locked="0"/>
    </xf>
    <xf numFmtId="4" fontId="11" fillId="0" borderId="0" xfId="0" applyNumberFormat="1" applyFont="1" applyBorder="1" applyAlignment="1">
      <alignment vertical="top" shrinkToFit="1"/>
    </xf>
    <xf numFmtId="4" fontId="11" fillId="7" borderId="20" xfId="0" applyNumberFormat="1" applyFont="1" applyFill="1" applyBorder="1" applyAlignment="1" applyProtection="1">
      <alignment vertical="top" shrinkToFit="1"/>
      <protection locked="0"/>
    </xf>
    <xf numFmtId="49" fontId="0" fillId="0" borderId="0" xfId="0" applyNumberFormat="1" applyAlignment="1">
      <alignment horizontal="left" vertical="top" wrapText="1"/>
    </xf>
    <xf numFmtId="0" fontId="3" fillId="5" borderId="1" xfId="0" applyFont="1" applyFill="1" applyBorder="1" applyAlignment="1">
      <alignment vertical="top"/>
    </xf>
    <xf numFmtId="49" fontId="3" fillId="5" borderId="2" xfId="0" applyNumberFormat="1" applyFont="1" applyFill="1" applyBorder="1" applyAlignment="1">
      <alignment vertical="top"/>
    </xf>
    <xf numFmtId="49" fontId="3" fillId="5" borderId="2" xfId="0" applyNumberFormat="1" applyFont="1" applyFill="1" applyBorder="1" applyAlignment="1">
      <alignment horizontal="left" vertical="top" wrapText="1"/>
    </xf>
    <xf numFmtId="0" fontId="3" fillId="5" borderId="2" xfId="0" applyFont="1" applyFill="1" applyBorder="1" applyAlignment="1">
      <alignment horizontal="center" vertical="top"/>
    </xf>
    <xf numFmtId="0" fontId="3" fillId="5" borderId="2" xfId="0" applyFont="1" applyFill="1" applyBorder="1" applyAlignment="1">
      <alignment vertical="top"/>
    </xf>
    <xf numFmtId="4" fontId="3" fillId="5" borderId="3" xfId="0" applyNumberFormat="1" applyFont="1" applyFill="1" applyBorder="1" applyAlignment="1">
      <alignment vertical="top"/>
    </xf>
    <xf numFmtId="49" fontId="0" fillId="0" borderId="0" xfId="0" applyNumberFormat="1" applyAlignment="1">
      <alignment horizontal="left" wrapText="1"/>
    </xf>
    <xf numFmtId="0" fontId="0" fillId="0" borderId="0" xfId="21">
      <alignment/>
      <protection/>
    </xf>
    <xf numFmtId="0" fontId="15" fillId="0" borderId="0" xfId="21" applyFont="1" applyAlignment="1">
      <alignment horizontal="center"/>
      <protection/>
    </xf>
    <xf numFmtId="0" fontId="16" fillId="0" borderId="0" xfId="21" applyFont="1" applyAlignment="1">
      <alignment horizontal="center"/>
      <protection/>
    </xf>
    <xf numFmtId="0" fontId="16" fillId="0" borderId="0" xfId="21" applyFont="1" applyAlignment="1">
      <alignment horizontal="right"/>
      <protection/>
    </xf>
    <xf numFmtId="167" fontId="16" fillId="0" borderId="0" xfId="21" applyNumberFormat="1" applyFont="1" applyAlignment="1">
      <alignment horizontal="center"/>
      <protection/>
    </xf>
    <xf numFmtId="0" fontId="3" fillId="0" borderId="21" xfId="21" applyFont="1" applyBorder="1">
      <alignment/>
      <protection/>
    </xf>
    <xf numFmtId="0" fontId="0" fillId="0" borderId="21" xfId="21" applyBorder="1">
      <alignment/>
      <protection/>
    </xf>
    <xf numFmtId="0" fontId="0" fillId="0" borderId="22" xfId="21" applyBorder="1" applyAlignment="1">
      <alignment shrinkToFit="1"/>
      <protection/>
    </xf>
    <xf numFmtId="167" fontId="0" fillId="0" borderId="21" xfId="21" applyNumberFormat="1" applyBorder="1" applyAlignment="1">
      <alignment shrinkToFit="1"/>
      <protection/>
    </xf>
    <xf numFmtId="0" fontId="0" fillId="0" borderId="23" xfId="21" applyBorder="1" applyAlignment="1">
      <alignment shrinkToFit="1"/>
      <protection/>
    </xf>
    <xf numFmtId="49" fontId="0" fillId="0" borderId="24" xfId="21" applyNumberFormat="1" applyFont="1" applyBorder="1" applyAlignment="1">
      <alignment horizontal="center"/>
      <protection/>
    </xf>
    <xf numFmtId="0" fontId="0" fillId="0" borderId="25" xfId="21" applyFont="1" applyBorder="1" applyAlignment="1">
      <alignment horizontal="left"/>
      <protection/>
    </xf>
    <xf numFmtId="0" fontId="3" fillId="0" borderId="26" xfId="21" applyFont="1" applyBorder="1">
      <alignment/>
      <protection/>
    </xf>
    <xf numFmtId="0" fontId="0" fillId="0" borderId="26" xfId="21" applyBorder="1">
      <alignment/>
      <protection/>
    </xf>
    <xf numFmtId="0" fontId="0" fillId="0" borderId="26" xfId="21" applyBorder="1" applyAlignment="1">
      <alignment horizontal="center" shrinkToFit="1"/>
      <protection/>
    </xf>
    <xf numFmtId="167" fontId="0" fillId="0" borderId="26" xfId="21" applyNumberFormat="1" applyBorder="1" applyAlignment="1">
      <alignment horizontal="center" shrinkToFit="1"/>
      <protection/>
    </xf>
    <xf numFmtId="0" fontId="0" fillId="0" borderId="27" xfId="21" applyBorder="1" applyAlignment="1">
      <alignment horizontal="center" shrinkToFit="1"/>
      <protection/>
    </xf>
    <xf numFmtId="0" fontId="4" fillId="0" borderId="0" xfId="21" applyFont="1">
      <alignment/>
      <protection/>
    </xf>
    <xf numFmtId="0" fontId="0" fillId="0" borderId="0" xfId="21" applyFont="1">
      <alignment/>
      <protection/>
    </xf>
    <xf numFmtId="0" fontId="0" fillId="0" borderId="0" xfId="21" applyAlignment="1">
      <alignment horizontal="right"/>
      <protection/>
    </xf>
    <xf numFmtId="167" fontId="0" fillId="0" borderId="0" xfId="21" applyNumberFormat="1">
      <alignment/>
      <protection/>
    </xf>
    <xf numFmtId="49" fontId="4" fillId="8" borderId="28" xfId="21" applyNumberFormat="1" applyFont="1" applyFill="1" applyBorder="1">
      <alignment/>
      <protection/>
    </xf>
    <xf numFmtId="0" fontId="4" fillId="8" borderId="29" xfId="21" applyFont="1" applyFill="1" applyBorder="1" applyAlignment="1">
      <alignment horizontal="center"/>
      <protection/>
    </xf>
    <xf numFmtId="167" fontId="4" fillId="8" borderId="29" xfId="21" applyNumberFormat="1" applyFont="1" applyFill="1" applyBorder="1" applyAlignment="1">
      <alignment horizontal="center"/>
      <protection/>
    </xf>
    <xf numFmtId="167" fontId="0" fillId="0" borderId="30" xfId="21" applyNumberFormat="1" applyBorder="1" applyAlignment="1">
      <alignment horizontal="right"/>
      <protection/>
    </xf>
    <xf numFmtId="0" fontId="17" fillId="0" borderId="0" xfId="21" applyFont="1">
      <alignment/>
      <protection/>
    </xf>
    <xf numFmtId="0" fontId="10" fillId="0" borderId="31" xfId="21" applyFont="1" applyBorder="1" applyAlignment="1">
      <alignment vertical="top" wrapText="1"/>
      <protection/>
    </xf>
    <xf numFmtId="167" fontId="18" fillId="0" borderId="31" xfId="21" applyNumberFormat="1" applyFont="1" applyBorder="1" applyAlignment="1">
      <alignment horizontal="right"/>
      <protection/>
    </xf>
    <xf numFmtId="167" fontId="11" fillId="0" borderId="31" xfId="21" applyNumberFormat="1" applyFont="1" applyBorder="1" applyAlignment="1">
      <alignment horizontal="right"/>
      <protection/>
    </xf>
    <xf numFmtId="167" fontId="0" fillId="8" borderId="29" xfId="21" applyNumberFormat="1" applyFill="1" applyBorder="1" applyAlignment="1">
      <alignment horizontal="right"/>
      <protection/>
    </xf>
    <xf numFmtId="3" fontId="0" fillId="0" borderId="0" xfId="21" applyNumberFormat="1">
      <alignment/>
      <protection/>
    </xf>
    <xf numFmtId="0" fontId="11" fillId="0" borderId="31" xfId="21" applyFont="1" applyBorder="1" applyAlignment="1">
      <alignment vertical="top" wrapText="1"/>
      <protection/>
    </xf>
    <xf numFmtId="167" fontId="11" fillId="0" borderId="32" xfId="21" applyNumberFormat="1" applyFont="1" applyBorder="1" applyAlignment="1">
      <alignment horizontal="right"/>
      <protection/>
    </xf>
    <xf numFmtId="167" fontId="3" fillId="0" borderId="33" xfId="21" applyNumberFormat="1" applyFont="1" applyBorder="1">
      <alignment/>
      <protection/>
    </xf>
    <xf numFmtId="0" fontId="20" fillId="0" borderId="0" xfId="21" applyFont="1">
      <alignment/>
      <protection/>
    </xf>
    <xf numFmtId="0" fontId="8" fillId="0" borderId="0" xfId="21" applyFont="1">
      <alignment/>
      <protection/>
    </xf>
    <xf numFmtId="3" fontId="8" fillId="0" borderId="0" xfId="21" applyNumberFormat="1" applyFont="1" applyAlignment="1">
      <alignment horizontal="right"/>
      <protection/>
    </xf>
    <xf numFmtId="167" fontId="8" fillId="0" borderId="0" xfId="21" applyNumberFormat="1" applyFont="1">
      <alignment/>
      <protection/>
    </xf>
    <xf numFmtId="4" fontId="8" fillId="0" borderId="0" xfId="21" applyNumberFormat="1" applyFont="1">
      <alignment/>
      <protection/>
    </xf>
    <xf numFmtId="167" fontId="18" fillId="0" borderId="32" xfId="21" applyNumberFormat="1" applyFont="1" applyBorder="1" applyAlignment="1">
      <alignment horizontal="right"/>
      <protection/>
    </xf>
    <xf numFmtId="0" fontId="21" fillId="0" borderId="0" xfId="21" applyFont="1">
      <alignment/>
      <protection/>
    </xf>
    <xf numFmtId="0" fontId="22" fillId="0" borderId="0" xfId="21" applyFont="1">
      <alignment/>
      <protection/>
    </xf>
    <xf numFmtId="0" fontId="21" fillId="0" borderId="0" xfId="21" applyFont="1" applyAlignment="1">
      <alignment horizontal="right"/>
      <protection/>
    </xf>
    <xf numFmtId="167" fontId="21" fillId="0" borderId="0" xfId="21" applyNumberFormat="1" applyFont="1">
      <alignment/>
      <protection/>
    </xf>
    <xf numFmtId="0" fontId="18" fillId="0" borderId="31" xfId="21" applyFont="1" applyBorder="1" applyAlignment="1">
      <alignment horizontal="center" vertical="top"/>
      <protection/>
    </xf>
    <xf numFmtId="49" fontId="18" fillId="0" borderId="31" xfId="21" applyNumberFormat="1" applyFont="1" applyBorder="1" applyAlignment="1">
      <alignment horizontal="left" vertical="top"/>
      <protection/>
    </xf>
    <xf numFmtId="0" fontId="18" fillId="0" borderId="31" xfId="21" applyFont="1" applyBorder="1" applyAlignment="1">
      <alignment vertical="top" wrapText="1"/>
      <protection/>
    </xf>
    <xf numFmtId="49" fontId="18" fillId="0" borderId="31" xfId="21" applyNumberFormat="1" applyFont="1" applyBorder="1" applyAlignment="1">
      <alignment horizontal="center" shrinkToFit="1"/>
      <protection/>
    </xf>
    <xf numFmtId="4" fontId="18" fillId="0" borderId="31" xfId="21" applyNumberFormat="1" applyFont="1" applyBorder="1" applyAlignment="1">
      <alignment horizontal="right"/>
      <protection/>
    </xf>
    <xf numFmtId="167" fontId="18" fillId="0" borderId="31" xfId="21" applyNumberFormat="1" applyFont="1" applyBorder="1" applyAlignment="1">
      <alignment horizontal="right"/>
      <protection/>
    </xf>
    <xf numFmtId="4" fontId="18" fillId="0" borderId="31" xfId="21" applyNumberFormat="1" applyFont="1" applyBorder="1">
      <alignment/>
      <protection/>
    </xf>
    <xf numFmtId="3" fontId="21" fillId="0" borderId="0" xfId="21" applyNumberFormat="1" applyFont="1">
      <alignment/>
      <protection/>
    </xf>
    <xf numFmtId="0" fontId="23" fillId="0" borderId="0" xfId="21" applyFont="1">
      <alignment/>
      <protection/>
    </xf>
    <xf numFmtId="0" fontId="24" fillId="0" borderId="0" xfId="21" applyFont="1">
      <alignment/>
      <protection/>
    </xf>
    <xf numFmtId="3" fontId="24" fillId="0" borderId="0" xfId="21" applyNumberFormat="1" applyFont="1" applyAlignment="1">
      <alignment horizontal="right"/>
      <protection/>
    </xf>
    <xf numFmtId="167" fontId="24" fillId="0" borderId="0" xfId="21" applyNumberFormat="1" applyFont="1">
      <alignment/>
      <protection/>
    </xf>
    <xf numFmtId="4" fontId="24" fillId="0" borderId="0" xfId="21" applyNumberFormat="1" applyFont="1">
      <alignment/>
      <protection/>
    </xf>
    <xf numFmtId="0" fontId="0" fillId="0" borderId="0" xfId="0" applyFont="1"/>
    <xf numFmtId="0" fontId="3" fillId="0" borderId="21" xfId="21" applyFont="1" applyBorder="1">
      <alignment/>
      <protection/>
    </xf>
    <xf numFmtId="0" fontId="0" fillId="0" borderId="21" xfId="21" applyFont="1" applyBorder="1">
      <alignment/>
      <protection/>
    </xf>
    <xf numFmtId="0" fontId="0" fillId="0" borderId="22" xfId="21" applyFont="1" applyBorder="1" applyAlignment="1">
      <alignment shrinkToFit="1"/>
      <protection/>
    </xf>
    <xf numFmtId="167" fontId="0" fillId="0" borderId="21" xfId="21" applyNumberFormat="1" applyFont="1" applyBorder="1" applyAlignment="1">
      <alignment shrinkToFit="1"/>
      <protection/>
    </xf>
    <xf numFmtId="0" fontId="0" fillId="0" borderId="23" xfId="21" applyFont="1" applyBorder="1" applyAlignment="1">
      <alignment shrinkToFit="1"/>
      <protection/>
    </xf>
    <xf numFmtId="0" fontId="0" fillId="0" borderId="0" xfId="21" applyFont="1">
      <alignment/>
      <protection/>
    </xf>
    <xf numFmtId="49" fontId="0" fillId="0" borderId="24" xfId="21" applyNumberFormat="1" applyFont="1" applyBorder="1" applyAlignment="1">
      <alignment horizontal="center"/>
      <protection/>
    </xf>
    <xf numFmtId="0" fontId="0" fillId="0" borderId="25" xfId="21" applyFont="1" applyBorder="1" applyAlignment="1">
      <alignment horizontal="left"/>
      <protection/>
    </xf>
    <xf numFmtId="0" fontId="3" fillId="0" borderId="26" xfId="21" applyFont="1" applyBorder="1">
      <alignment/>
      <protection/>
    </xf>
    <xf numFmtId="0" fontId="0" fillId="0" borderId="26" xfId="21" applyFont="1" applyBorder="1">
      <alignment/>
      <protection/>
    </xf>
    <xf numFmtId="0" fontId="0" fillId="0" borderId="26" xfId="21" applyFont="1" applyBorder="1" applyAlignment="1">
      <alignment horizontal="center" shrinkToFit="1"/>
      <protection/>
    </xf>
    <xf numFmtId="167" fontId="0" fillId="0" borderId="26" xfId="21" applyNumberFormat="1" applyFont="1" applyBorder="1" applyAlignment="1">
      <alignment horizontal="center" shrinkToFit="1"/>
      <protection/>
    </xf>
    <xf numFmtId="0" fontId="0" fillId="0" borderId="27" xfId="21" applyFont="1" applyBorder="1" applyAlignment="1">
      <alignment horizontal="center" shrinkToFit="1"/>
      <protection/>
    </xf>
    <xf numFmtId="0" fontId="4" fillId="0" borderId="0" xfId="21" applyFont="1">
      <alignment/>
      <protection/>
    </xf>
    <xf numFmtId="0" fontId="0" fillId="0" borderId="0" xfId="21" applyFont="1" applyAlignment="1">
      <alignment horizontal="right"/>
      <protection/>
    </xf>
    <xf numFmtId="167" fontId="0" fillId="0" borderId="0" xfId="21" applyNumberFormat="1" applyFont="1">
      <alignment/>
      <protection/>
    </xf>
    <xf numFmtId="49" fontId="4" fillId="8" borderId="28" xfId="21" applyNumberFormat="1" applyFont="1" applyFill="1" applyBorder="1">
      <alignment/>
      <protection/>
    </xf>
    <xf numFmtId="0" fontId="4" fillId="8" borderId="29" xfId="21" applyFont="1" applyFill="1" applyBorder="1" applyAlignment="1">
      <alignment horizontal="center"/>
      <protection/>
    </xf>
    <xf numFmtId="167" fontId="4" fillId="8" borderId="29" xfId="21" applyNumberFormat="1" applyFont="1" applyFill="1" applyBorder="1" applyAlignment="1">
      <alignment horizontal="center"/>
      <protection/>
    </xf>
    <xf numFmtId="0" fontId="4" fillId="8" borderId="28" xfId="21" applyFont="1" applyFill="1" applyBorder="1" applyAlignment="1">
      <alignment horizontal="center"/>
      <protection/>
    </xf>
    <xf numFmtId="0" fontId="3" fillId="0" borderId="34" xfId="21" applyFont="1" applyBorder="1" applyAlignment="1">
      <alignment horizontal="center"/>
      <protection/>
    </xf>
    <xf numFmtId="49" fontId="3" fillId="0" borderId="34" xfId="21" applyNumberFormat="1" applyFont="1" applyBorder="1" applyAlignment="1">
      <alignment horizontal="left"/>
      <protection/>
    </xf>
    <xf numFmtId="0" fontId="3" fillId="0" borderId="35" xfId="21" applyFont="1" applyBorder="1">
      <alignment/>
      <protection/>
    </xf>
    <xf numFmtId="0" fontId="0" fillId="0" borderId="30" xfId="21" applyFont="1" applyBorder="1" applyAlignment="1">
      <alignment horizontal="center"/>
      <protection/>
    </xf>
    <xf numFmtId="0" fontId="0" fillId="0" borderId="30" xfId="21" applyFont="1" applyBorder="1" applyAlignment="1">
      <alignment horizontal="right"/>
      <protection/>
    </xf>
    <xf numFmtId="167" fontId="0" fillId="0" borderId="30" xfId="21" applyNumberFormat="1" applyFont="1" applyBorder="1" applyAlignment="1">
      <alignment horizontal="right"/>
      <protection/>
    </xf>
    <xf numFmtId="0" fontId="0" fillId="0" borderId="29" xfId="21" applyFont="1" applyBorder="1">
      <alignment/>
      <protection/>
    </xf>
    <xf numFmtId="0" fontId="11" fillId="0" borderId="31" xfId="21" applyFont="1" applyBorder="1" applyAlignment="1">
      <alignment horizontal="center" vertical="top"/>
      <protection/>
    </xf>
    <xf numFmtId="49" fontId="11" fillId="0" borderId="31" xfId="21" applyNumberFormat="1" applyFont="1" applyBorder="1" applyAlignment="1">
      <alignment horizontal="center" shrinkToFit="1"/>
      <protection/>
    </xf>
    <xf numFmtId="4" fontId="11" fillId="0" borderId="31" xfId="21" applyNumberFormat="1" applyFont="1" applyBorder="1" applyAlignment="1">
      <alignment horizontal="right"/>
      <protection/>
    </xf>
    <xf numFmtId="167" fontId="11" fillId="0" borderId="31" xfId="21" applyNumberFormat="1" applyFont="1" applyBorder="1" applyAlignment="1">
      <alignment horizontal="right"/>
      <protection/>
    </xf>
    <xf numFmtId="4" fontId="11" fillId="0" borderId="31" xfId="21" applyNumberFormat="1" applyFont="1" applyBorder="1">
      <alignment/>
      <protection/>
    </xf>
    <xf numFmtId="49" fontId="11" fillId="0" borderId="31" xfId="21" applyNumberFormat="1" applyFont="1" applyBorder="1" applyAlignment="1">
      <alignment horizontal="left" vertical="top"/>
      <protection/>
    </xf>
    <xf numFmtId="0" fontId="0" fillId="8" borderId="28" xfId="21" applyFont="1" applyFill="1" applyBorder="1" applyAlignment="1">
      <alignment horizontal="center"/>
      <protection/>
    </xf>
    <xf numFmtId="49" fontId="19" fillId="8" borderId="28" xfId="21" applyNumberFormat="1" applyFont="1" applyFill="1" applyBorder="1" applyAlignment="1">
      <alignment horizontal="left"/>
      <protection/>
    </xf>
    <xf numFmtId="0" fontId="0" fillId="8" borderId="30" xfId="21" applyFont="1" applyFill="1" applyBorder="1" applyAlignment="1">
      <alignment horizontal="center"/>
      <protection/>
    </xf>
    <xf numFmtId="4" fontId="0" fillId="8" borderId="30" xfId="21" applyNumberFormat="1" applyFont="1" applyFill="1" applyBorder="1" applyAlignment="1">
      <alignment horizontal="right"/>
      <protection/>
    </xf>
    <xf numFmtId="167" fontId="0" fillId="8" borderId="29" xfId="21" applyNumberFormat="1" applyFont="1" applyFill="1" applyBorder="1" applyAlignment="1">
      <alignment horizontal="right"/>
      <protection/>
    </xf>
    <xf numFmtId="3" fontId="0" fillId="0" borderId="0" xfId="21" applyNumberFormat="1" applyFont="1">
      <alignment/>
      <protection/>
    </xf>
    <xf numFmtId="0" fontId="15" fillId="0" borderId="0" xfId="21" applyFont="1" applyAlignment="1">
      <alignment horizontal="center"/>
      <protection/>
    </xf>
    <xf numFmtId="0" fontId="16" fillId="0" borderId="0" xfId="21" applyFont="1" applyAlignment="1">
      <alignment horizontal="center"/>
      <protection/>
    </xf>
    <xf numFmtId="0" fontId="16" fillId="0" borderId="0" xfId="21" applyFont="1" applyAlignment="1">
      <alignment horizontal="right"/>
      <protection/>
    </xf>
    <xf numFmtId="167" fontId="16" fillId="0" borderId="0" xfId="21" applyNumberFormat="1" applyFont="1" applyAlignment="1">
      <alignment horizontal="center"/>
      <protection/>
    </xf>
    <xf numFmtId="167" fontId="11" fillId="0" borderId="32" xfId="21" applyNumberFormat="1" applyFont="1" applyBorder="1" applyAlignment="1">
      <alignment horizontal="right"/>
      <protection/>
    </xf>
    <xf numFmtId="0" fontId="19" fillId="8" borderId="35" xfId="21" applyFont="1" applyFill="1" applyBorder="1">
      <alignment/>
      <protection/>
    </xf>
    <xf numFmtId="0" fontId="3" fillId="0" borderId="36" xfId="21" applyFont="1" applyBorder="1">
      <alignment/>
      <protection/>
    </xf>
    <xf numFmtId="0" fontId="3" fillId="0" borderId="33" xfId="21" applyFont="1" applyBorder="1">
      <alignment/>
      <protection/>
    </xf>
    <xf numFmtId="167" fontId="3" fillId="0" borderId="33" xfId="21" applyNumberFormat="1" applyFont="1" applyBorder="1">
      <alignment/>
      <protection/>
    </xf>
    <xf numFmtId="0" fontId="3" fillId="0" borderId="37" xfId="21" applyFont="1" applyBorder="1">
      <alignment/>
      <protection/>
    </xf>
    <xf numFmtId="0" fontId="0" fillId="0" borderId="38" xfId="21" applyFont="1" applyBorder="1" applyAlignment="1">
      <alignment horizontal="center"/>
      <protection/>
    </xf>
    <xf numFmtId="0" fontId="0" fillId="0" borderId="38" xfId="21" applyFont="1" applyBorder="1" applyAlignment="1">
      <alignment horizontal="right"/>
      <protection/>
    </xf>
    <xf numFmtId="167" fontId="0" fillId="0" borderId="38" xfId="21" applyNumberFormat="1" applyFont="1" applyBorder="1" applyAlignment="1">
      <alignment horizontal="right"/>
      <protection/>
    </xf>
    <xf numFmtId="0" fontId="0" fillId="0" borderId="32" xfId="21" applyFont="1" applyBorder="1">
      <alignment/>
      <protection/>
    </xf>
    <xf numFmtId="4" fontId="3" fillId="8" borderId="28" xfId="21" applyNumberFormat="1" applyFont="1" applyFill="1" applyBorder="1">
      <alignment/>
      <protection/>
    </xf>
    <xf numFmtId="4" fontId="3" fillId="0" borderId="39" xfId="21" applyNumberFormat="1" applyFont="1" applyBorder="1">
      <alignment/>
      <protection/>
    </xf>
    <xf numFmtId="4" fontId="0" fillId="0" borderId="11" xfId="0" applyNumberFormat="1" applyBorder="1" applyAlignment="1">
      <alignment horizontal="right" vertical="center"/>
    </xf>
    <xf numFmtId="4" fontId="0" fillId="0" borderId="0" xfId="0" applyNumberFormat="1" applyBorder="1" applyAlignment="1">
      <alignment horizontal="right" vertical="center"/>
    </xf>
    <xf numFmtId="4" fontId="0" fillId="0" borderId="40" xfId="0" applyNumberFormat="1" applyBorder="1" applyAlignment="1">
      <alignment horizontal="right" vertical="center"/>
    </xf>
    <xf numFmtId="0" fontId="0" fillId="0" borderId="0" xfId="0" applyAlignment="1">
      <alignment horizontal="left" vertical="top" wrapText="1"/>
    </xf>
    <xf numFmtId="0" fontId="11" fillId="0" borderId="41" xfId="0" applyFont="1" applyBorder="1" applyAlignment="1" applyProtection="1">
      <alignment vertical="top"/>
      <protection/>
    </xf>
    <xf numFmtId="49" fontId="11" fillId="0" borderId="19" xfId="0" applyNumberFormat="1" applyFont="1" applyBorder="1" applyAlignment="1" applyProtection="1">
      <alignment vertical="top"/>
      <protection/>
    </xf>
    <xf numFmtId="49" fontId="11" fillId="0" borderId="19" xfId="0" applyNumberFormat="1" applyFont="1" applyBorder="1" applyAlignment="1" applyProtection="1">
      <alignment horizontal="left" vertical="top" wrapText="1"/>
      <protection/>
    </xf>
    <xf numFmtId="0" fontId="11" fillId="0" borderId="19" xfId="0" applyFont="1" applyBorder="1" applyAlignment="1" applyProtection="1">
      <alignment horizontal="center" vertical="top" shrinkToFit="1"/>
      <protection/>
    </xf>
    <xf numFmtId="166" fontId="11" fillId="0" borderId="19" xfId="0" applyNumberFormat="1" applyFont="1" applyBorder="1" applyAlignment="1" applyProtection="1">
      <alignment vertical="top" shrinkToFit="1"/>
      <protection/>
    </xf>
    <xf numFmtId="0" fontId="11" fillId="0" borderId="42" xfId="0" applyFont="1" applyBorder="1" applyAlignment="1" applyProtection="1">
      <alignment vertical="top"/>
      <protection/>
    </xf>
    <xf numFmtId="49" fontId="11" fillId="0" borderId="20" xfId="0" applyNumberFormat="1" applyFont="1" applyBorder="1" applyAlignment="1" applyProtection="1">
      <alignment vertical="top"/>
      <protection/>
    </xf>
    <xf numFmtId="49" fontId="11" fillId="0" borderId="20" xfId="0" applyNumberFormat="1" applyFont="1" applyBorder="1" applyAlignment="1" applyProtection="1">
      <alignment horizontal="left" vertical="top" wrapText="1"/>
      <protection/>
    </xf>
    <xf numFmtId="0" fontId="11" fillId="0" borderId="20" xfId="0" applyFont="1" applyBorder="1" applyAlignment="1" applyProtection="1">
      <alignment horizontal="center" vertical="top" shrinkToFit="1"/>
      <protection/>
    </xf>
    <xf numFmtId="166" fontId="11" fillId="0" borderId="20" xfId="0" applyNumberFormat="1" applyFont="1" applyBorder="1" applyAlignment="1" applyProtection="1">
      <alignment vertical="top" shrinkToFit="1"/>
      <protection/>
    </xf>
    <xf numFmtId="0" fontId="11" fillId="0" borderId="0" xfId="0" applyFont="1" applyBorder="1" applyAlignment="1" applyProtection="1">
      <alignment vertical="top"/>
      <protection/>
    </xf>
    <xf numFmtId="49" fontId="11" fillId="0" borderId="0" xfId="0" applyNumberFormat="1" applyFont="1" applyBorder="1" applyAlignment="1" applyProtection="1">
      <alignment vertical="top"/>
      <protection/>
    </xf>
    <xf numFmtId="166" fontId="12" fillId="0" borderId="0" xfId="0" applyNumberFormat="1" applyFont="1" applyBorder="1" applyAlignment="1" applyProtection="1" quotePrefix="1">
      <alignment horizontal="left" vertical="top" wrapText="1"/>
      <protection/>
    </xf>
    <xf numFmtId="166" fontId="12" fillId="0" borderId="0" xfId="0" applyNumberFormat="1" applyFont="1" applyBorder="1" applyAlignment="1" applyProtection="1">
      <alignment horizontal="center" vertical="top" wrapText="1" shrinkToFit="1"/>
      <protection/>
    </xf>
    <xf numFmtId="166" fontId="12" fillId="0" borderId="0" xfId="0" applyNumberFormat="1" applyFont="1" applyBorder="1" applyAlignment="1" applyProtection="1">
      <alignment vertical="top" wrapText="1" shrinkToFit="1"/>
      <protection/>
    </xf>
    <xf numFmtId="0" fontId="3" fillId="5" borderId="6" xfId="0" applyFont="1" applyFill="1" applyBorder="1" applyAlignment="1" applyProtection="1">
      <alignment vertical="top"/>
      <protection/>
    </xf>
    <xf numFmtId="49" fontId="3" fillId="5" borderId="11" xfId="0" applyNumberFormat="1" applyFont="1" applyFill="1" applyBorder="1" applyAlignment="1" applyProtection="1">
      <alignment vertical="top"/>
      <protection/>
    </xf>
    <xf numFmtId="49" fontId="3" fillId="5" borderId="11" xfId="0" applyNumberFormat="1" applyFont="1" applyFill="1" applyBorder="1" applyAlignment="1" applyProtection="1">
      <alignment horizontal="left" vertical="top" wrapText="1"/>
      <protection/>
    </xf>
    <xf numFmtId="0" fontId="3" fillId="5" borderId="11" xfId="0" applyFont="1" applyFill="1" applyBorder="1" applyAlignment="1" applyProtection="1">
      <alignment horizontal="center" vertical="top" shrinkToFit="1"/>
      <protection/>
    </xf>
    <xf numFmtId="166" fontId="3" fillId="5" borderId="11" xfId="0" applyNumberFormat="1" applyFont="1" applyFill="1" applyBorder="1" applyAlignment="1" applyProtection="1">
      <alignment vertical="top" shrinkToFit="1"/>
      <protection/>
    </xf>
    <xf numFmtId="0" fontId="0" fillId="6" borderId="10" xfId="0" applyFill="1" applyBorder="1" applyProtection="1">
      <protection/>
    </xf>
    <xf numFmtId="49" fontId="0" fillId="6" borderId="10" xfId="0" applyNumberFormat="1" applyFill="1" applyBorder="1" applyProtection="1">
      <protection/>
    </xf>
    <xf numFmtId="0" fontId="0" fillId="6" borderId="10" xfId="0" applyFill="1" applyBorder="1" applyAlignment="1" applyProtection="1">
      <alignment horizontal="center"/>
      <protection/>
    </xf>
    <xf numFmtId="0" fontId="0" fillId="0" borderId="0" xfId="0" applyAlignment="1" applyProtection="1">
      <alignment vertical="top"/>
      <protection/>
    </xf>
    <xf numFmtId="49" fontId="0" fillId="0" borderId="0" xfId="0" applyNumberFormat="1" applyAlignment="1" applyProtection="1">
      <alignment vertical="top"/>
      <protection/>
    </xf>
    <xf numFmtId="0" fontId="0" fillId="0" borderId="0" xfId="0" applyAlignment="1" applyProtection="1">
      <alignment horizontal="center" vertical="top"/>
      <protection/>
    </xf>
    <xf numFmtId="166" fontId="0" fillId="0" borderId="0" xfId="0" applyNumberFormat="1" applyAlignment="1" applyProtection="1">
      <alignment vertical="top"/>
      <protection/>
    </xf>
    <xf numFmtId="4" fontId="0" fillId="0" borderId="0" xfId="0" applyNumberFormat="1" applyAlignment="1" applyProtection="1">
      <alignment vertical="top"/>
      <protection/>
    </xf>
    <xf numFmtId="4" fontId="3" fillId="5" borderId="12" xfId="0" applyNumberFormat="1" applyFont="1" applyFill="1" applyBorder="1" applyAlignment="1" applyProtection="1">
      <alignment vertical="top" shrinkToFit="1"/>
      <protection/>
    </xf>
    <xf numFmtId="4" fontId="11" fillId="0" borderId="43" xfId="0" applyNumberFormat="1" applyFont="1" applyBorder="1" applyAlignment="1" applyProtection="1">
      <alignment vertical="top" shrinkToFit="1"/>
      <protection/>
    </xf>
    <xf numFmtId="4" fontId="11" fillId="0" borderId="44" xfId="0" applyNumberFormat="1" applyFont="1" applyBorder="1" applyAlignment="1" applyProtection="1">
      <alignment vertical="top" shrinkToFit="1"/>
      <protection/>
    </xf>
    <xf numFmtId="4" fontId="11" fillId="0" borderId="0" xfId="0" applyNumberFormat="1" applyFont="1" applyBorder="1" applyAlignment="1" applyProtection="1">
      <alignment vertical="top" shrinkToFit="1"/>
      <protection/>
    </xf>
    <xf numFmtId="49" fontId="4" fillId="8" borderId="28" xfId="21" applyNumberFormat="1" applyFont="1" applyFill="1" applyBorder="1" applyProtection="1">
      <alignment/>
      <protection/>
    </xf>
    <xf numFmtId="0" fontId="4" fillId="8" borderId="29" xfId="21" applyFont="1" applyFill="1" applyBorder="1" applyAlignment="1" applyProtection="1">
      <alignment horizontal="center"/>
      <protection/>
    </xf>
    <xf numFmtId="0" fontId="3" fillId="0" borderId="34" xfId="21" applyFont="1" applyBorder="1" applyAlignment="1" applyProtection="1">
      <alignment horizontal="center"/>
      <protection/>
    </xf>
    <xf numFmtId="49" fontId="3" fillId="0" borderId="34" xfId="21" applyNumberFormat="1" applyFont="1" applyBorder="1" applyAlignment="1" applyProtection="1">
      <alignment horizontal="left"/>
      <protection/>
    </xf>
    <xf numFmtId="0" fontId="3" fillId="0" borderId="35" xfId="21" applyFont="1" applyBorder="1" applyProtection="1">
      <alignment/>
      <protection/>
    </xf>
    <xf numFmtId="0" fontId="0" fillId="0" borderId="30" xfId="21" applyFont="1" applyBorder="1" applyAlignment="1" applyProtection="1">
      <alignment horizontal="center"/>
      <protection/>
    </xf>
    <xf numFmtId="0" fontId="0" fillId="0" borderId="30" xfId="21" applyFont="1" applyBorder="1" applyAlignment="1" applyProtection="1">
      <alignment horizontal="right"/>
      <protection/>
    </xf>
    <xf numFmtId="0" fontId="11" fillId="0" borderId="31" xfId="21" applyFont="1" applyBorder="1" applyAlignment="1" applyProtection="1">
      <alignment horizontal="center" vertical="top"/>
      <protection/>
    </xf>
    <xf numFmtId="49" fontId="10" fillId="0" borderId="31" xfId="21" applyNumberFormat="1" applyFont="1" applyBorder="1" applyAlignment="1" applyProtection="1">
      <alignment horizontal="left" vertical="top"/>
      <protection/>
    </xf>
    <xf numFmtId="0" fontId="10" fillId="0" borderId="31" xfId="21" applyFont="1" applyBorder="1" applyAlignment="1" applyProtection="1">
      <alignment vertical="top" wrapText="1"/>
      <protection/>
    </xf>
    <xf numFmtId="49" fontId="11" fillId="0" borderId="31" xfId="21" applyNumberFormat="1" applyFont="1" applyBorder="1" applyAlignment="1" applyProtection="1">
      <alignment horizontal="center" shrinkToFit="1"/>
      <protection/>
    </xf>
    <xf numFmtId="4" fontId="11" fillId="0" borderId="31" xfId="21" applyNumberFormat="1" applyFont="1" applyBorder="1" applyAlignment="1" applyProtection="1">
      <alignment horizontal="right"/>
      <protection/>
    </xf>
    <xf numFmtId="49" fontId="11" fillId="0" borderId="31" xfId="21" applyNumberFormat="1" applyFont="1" applyBorder="1" applyAlignment="1" applyProtection="1">
      <alignment horizontal="left" vertical="top"/>
      <protection/>
    </xf>
    <xf numFmtId="0" fontId="11" fillId="0" borderId="31" xfId="21" applyFont="1" applyBorder="1" applyAlignment="1" applyProtection="1">
      <alignment vertical="top" wrapText="1"/>
      <protection/>
    </xf>
    <xf numFmtId="10" fontId="11" fillId="0" borderId="31" xfId="21" applyNumberFormat="1" applyFont="1" applyBorder="1" applyAlignment="1" applyProtection="1">
      <alignment horizontal="right"/>
      <protection/>
    </xf>
    <xf numFmtId="0" fontId="0" fillId="8" borderId="28" xfId="21" applyFont="1" applyFill="1" applyBorder="1" applyAlignment="1" applyProtection="1">
      <alignment horizontal="center"/>
      <protection/>
    </xf>
    <xf numFmtId="49" fontId="19" fillId="8" borderId="28" xfId="21" applyNumberFormat="1" applyFont="1" applyFill="1" applyBorder="1" applyAlignment="1" applyProtection="1">
      <alignment horizontal="left"/>
      <protection/>
    </xf>
    <xf numFmtId="0" fontId="25" fillId="8" borderId="35" xfId="21" applyFont="1" applyFill="1" applyBorder="1" applyProtection="1">
      <alignment/>
      <protection/>
    </xf>
    <xf numFmtId="0" fontId="0" fillId="8" borderId="30" xfId="21" applyFont="1" applyFill="1" applyBorder="1" applyAlignment="1" applyProtection="1">
      <alignment horizontal="center"/>
      <protection/>
    </xf>
    <xf numFmtId="4" fontId="0" fillId="8" borderId="30" xfId="21" applyNumberFormat="1" applyFont="1" applyFill="1" applyBorder="1" applyAlignment="1" applyProtection="1">
      <alignment horizontal="right"/>
      <protection/>
    </xf>
    <xf numFmtId="0" fontId="11" fillId="0" borderId="37" xfId="21" applyFont="1" applyBorder="1" applyAlignment="1" applyProtection="1">
      <alignment vertical="top" wrapText="1"/>
      <protection/>
    </xf>
    <xf numFmtId="49" fontId="11" fillId="0" borderId="38" xfId="21" applyNumberFormat="1" applyFont="1" applyBorder="1" applyAlignment="1" applyProtection="1">
      <alignment horizontal="center" shrinkToFit="1"/>
      <protection/>
    </xf>
    <xf numFmtId="4" fontId="11" fillId="0" borderId="38" xfId="21" applyNumberFormat="1" applyFont="1" applyBorder="1" applyAlignment="1" applyProtection="1">
      <alignment horizontal="right"/>
      <protection/>
    </xf>
    <xf numFmtId="0" fontId="19" fillId="8" borderId="35" xfId="21" applyFont="1" applyFill="1" applyBorder="1" applyProtection="1">
      <alignment/>
      <protection/>
    </xf>
    <xf numFmtId="0" fontId="4" fillId="8" borderId="28" xfId="21" applyFont="1" applyFill="1" applyBorder="1" applyAlignment="1" applyProtection="1">
      <alignment horizontal="center"/>
      <protection/>
    </xf>
    <xf numFmtId="0" fontId="0" fillId="0" borderId="29" xfId="21" applyFont="1" applyBorder="1" applyProtection="1">
      <alignment/>
      <protection/>
    </xf>
    <xf numFmtId="4" fontId="11" fillId="0" borderId="31" xfId="21" applyNumberFormat="1" applyFont="1" applyBorder="1" applyProtection="1">
      <alignment/>
      <protection/>
    </xf>
    <xf numFmtId="3" fontId="11" fillId="0" borderId="31" xfId="21" applyNumberFormat="1" applyFont="1" applyBorder="1" applyProtection="1">
      <alignment/>
      <protection/>
    </xf>
    <xf numFmtId="3" fontId="3" fillId="8" borderId="28" xfId="21" applyNumberFormat="1" applyFont="1" applyFill="1" applyBorder="1" applyProtection="1">
      <alignment/>
      <protection/>
    </xf>
    <xf numFmtId="0" fontId="0" fillId="0" borderId="0" xfId="21" applyFont="1" applyProtection="1">
      <alignment/>
      <protection/>
    </xf>
    <xf numFmtId="3" fontId="3" fillId="0" borderId="39" xfId="21" applyNumberFormat="1" applyFont="1" applyBorder="1" applyProtection="1">
      <alignment/>
      <protection/>
    </xf>
    <xf numFmtId="4" fontId="11" fillId="7" borderId="20" xfId="0" applyNumberFormat="1" applyFont="1" applyFill="1" applyBorder="1" applyAlignment="1" applyProtection="1">
      <alignment horizontal="center" shrinkToFit="1"/>
      <protection locked="0"/>
    </xf>
    <xf numFmtId="0" fontId="3" fillId="0" borderId="34" xfId="21" applyFont="1" applyBorder="1" applyAlignment="1" applyProtection="1">
      <alignment horizontal="center"/>
      <protection/>
    </xf>
    <xf numFmtId="49" fontId="3" fillId="0" borderId="34" xfId="21" applyNumberFormat="1" applyFont="1" applyBorder="1" applyAlignment="1" applyProtection="1">
      <alignment horizontal="left"/>
      <protection/>
    </xf>
    <xf numFmtId="0" fontId="3" fillId="0" borderId="35" xfId="21" applyFont="1" applyBorder="1" applyProtection="1">
      <alignment/>
      <protection/>
    </xf>
    <xf numFmtId="0" fontId="0" fillId="0" borderId="30" xfId="21" applyBorder="1" applyAlignment="1" applyProtection="1">
      <alignment horizontal="center"/>
      <protection/>
    </xf>
    <xf numFmtId="0" fontId="0" fillId="0" borderId="30" xfId="21" applyBorder="1" applyAlignment="1" applyProtection="1">
      <alignment horizontal="right"/>
      <protection/>
    </xf>
    <xf numFmtId="0" fontId="11" fillId="0" borderId="31" xfId="21" applyFont="1" applyBorder="1" applyAlignment="1" applyProtection="1">
      <alignment horizontal="center" vertical="top"/>
      <protection/>
    </xf>
    <xf numFmtId="49" fontId="11" fillId="0" borderId="31" xfId="21" applyNumberFormat="1" applyFont="1" applyBorder="1" applyAlignment="1" applyProtection="1">
      <alignment horizontal="left" vertical="top"/>
      <protection/>
    </xf>
    <xf numFmtId="49" fontId="18" fillId="0" borderId="31" xfId="21" applyNumberFormat="1" applyFont="1" applyBorder="1" applyAlignment="1" applyProtection="1">
      <alignment horizontal="center" shrinkToFit="1"/>
      <protection/>
    </xf>
    <xf numFmtId="4" fontId="18" fillId="0" borderId="31" xfId="21" applyNumberFormat="1" applyFont="1" applyBorder="1" applyAlignment="1" applyProtection="1">
      <alignment horizontal="right"/>
      <protection/>
    </xf>
    <xf numFmtId="0" fontId="11" fillId="0" borderId="31" xfId="21" applyFont="1" applyBorder="1" applyAlignment="1" applyProtection="1">
      <alignment vertical="top" wrapText="1"/>
      <protection/>
    </xf>
    <xf numFmtId="49" fontId="11" fillId="0" borderId="31" xfId="21" applyNumberFormat="1" applyFont="1" applyBorder="1" applyAlignment="1" applyProtection="1">
      <alignment horizontal="center" shrinkToFit="1"/>
      <protection/>
    </xf>
    <xf numFmtId="4" fontId="11" fillId="0" borderId="31" xfId="21" applyNumberFormat="1" applyFont="1" applyBorder="1" applyAlignment="1" applyProtection="1">
      <alignment horizontal="right"/>
      <protection/>
    </xf>
    <xf numFmtId="0" fontId="0" fillId="8" borderId="28" xfId="21" applyFill="1" applyBorder="1" applyAlignment="1" applyProtection="1">
      <alignment horizontal="center"/>
      <protection/>
    </xf>
    <xf numFmtId="49" fontId="19" fillId="8" borderId="28" xfId="21" applyNumberFormat="1" applyFont="1" applyFill="1" applyBorder="1" applyAlignment="1" applyProtection="1">
      <alignment horizontal="left"/>
      <protection/>
    </xf>
    <xf numFmtId="0" fontId="19" fillId="8" borderId="35" xfId="21" applyFont="1" applyFill="1" applyBorder="1" applyProtection="1">
      <alignment/>
      <protection/>
    </xf>
    <xf numFmtId="0" fontId="0" fillId="8" borderId="30" xfId="21" applyFill="1" applyBorder="1" applyAlignment="1" applyProtection="1">
      <alignment horizontal="center"/>
      <protection/>
    </xf>
    <xf numFmtId="4" fontId="0" fillId="8" borderId="30" xfId="21" applyNumberFormat="1" applyFill="1" applyBorder="1" applyAlignment="1" applyProtection="1">
      <alignment horizontal="right"/>
      <protection/>
    </xf>
    <xf numFmtId="0" fontId="10" fillId="0" borderId="37" xfId="21" applyFont="1" applyBorder="1" applyAlignment="1" applyProtection="1">
      <alignment vertical="top" wrapText="1"/>
      <protection/>
    </xf>
    <xf numFmtId="49" fontId="18" fillId="0" borderId="38" xfId="21" applyNumberFormat="1" applyFont="1" applyBorder="1" applyAlignment="1" applyProtection="1">
      <alignment horizontal="center" shrinkToFit="1"/>
      <protection/>
    </xf>
    <xf numFmtId="4" fontId="18" fillId="0" borderId="38" xfId="21" applyNumberFormat="1" applyFont="1" applyBorder="1" applyAlignment="1" applyProtection="1">
      <alignment horizontal="right"/>
      <protection/>
    </xf>
    <xf numFmtId="0" fontId="11" fillId="0" borderId="37" xfId="21" applyFont="1" applyBorder="1" applyAlignment="1" applyProtection="1">
      <alignment vertical="top" wrapText="1"/>
      <protection/>
    </xf>
    <xf numFmtId="49" fontId="11" fillId="0" borderId="38" xfId="21" applyNumberFormat="1" applyFont="1" applyBorder="1" applyAlignment="1" applyProtection="1">
      <alignment horizontal="center" shrinkToFit="1"/>
      <protection/>
    </xf>
    <xf numFmtId="4" fontId="11" fillId="0" borderId="38" xfId="21" applyNumberFormat="1" applyFont="1" applyBorder="1" applyAlignment="1" applyProtection="1">
      <alignment horizontal="right"/>
      <protection/>
    </xf>
    <xf numFmtId="0" fontId="0" fillId="0" borderId="0" xfId="21" applyProtection="1">
      <alignment/>
      <protection/>
    </xf>
    <xf numFmtId="0" fontId="3" fillId="0" borderId="36" xfId="21" applyFont="1" applyBorder="1" applyProtection="1">
      <alignment/>
      <protection/>
    </xf>
    <xf numFmtId="0" fontId="3" fillId="0" borderId="33" xfId="21" applyFont="1" applyBorder="1" applyProtection="1">
      <alignment/>
      <protection/>
    </xf>
    <xf numFmtId="0" fontId="4" fillId="8" borderId="28" xfId="21" applyFont="1" applyFill="1" applyBorder="1" applyAlignment="1" applyProtection="1">
      <alignment horizontal="center"/>
      <protection/>
    </xf>
    <xf numFmtId="0" fontId="0" fillId="0" borderId="29" xfId="21" applyBorder="1" applyProtection="1">
      <alignment/>
      <protection/>
    </xf>
    <xf numFmtId="4" fontId="18" fillId="0" borderId="31" xfId="21" applyNumberFormat="1" applyFont="1" applyBorder="1" applyProtection="1">
      <alignment/>
      <protection/>
    </xf>
    <xf numFmtId="4" fontId="11" fillId="0" borderId="31" xfId="21" applyNumberFormat="1" applyFont="1" applyBorder="1" applyProtection="1">
      <alignment/>
      <protection/>
    </xf>
    <xf numFmtId="4" fontId="3" fillId="8" borderId="28" xfId="21" applyNumberFormat="1" applyFont="1" applyFill="1" applyBorder="1" applyProtection="1">
      <alignment/>
      <protection/>
    </xf>
    <xf numFmtId="4" fontId="3" fillId="0" borderId="39" xfId="21" applyNumberFormat="1" applyFont="1" applyBorder="1" applyProtection="1">
      <alignment/>
      <protection/>
    </xf>
    <xf numFmtId="4" fontId="0" fillId="0" borderId="11" xfId="0" applyNumberFormat="1" applyBorder="1" applyAlignment="1">
      <alignment horizontal="right" vertical="center"/>
    </xf>
    <xf numFmtId="4" fontId="0" fillId="0" borderId="12" xfId="0" applyNumberFormat="1" applyBorder="1" applyAlignment="1">
      <alignment horizontal="right" vertical="center"/>
    </xf>
    <xf numFmtId="4" fontId="0" fillId="0" borderId="0" xfId="0" applyNumberFormat="1" applyBorder="1" applyAlignment="1">
      <alignment horizontal="right" vertical="center"/>
    </xf>
    <xf numFmtId="4" fontId="0" fillId="0" borderId="5" xfId="0" applyNumberFormat="1" applyBorder="1" applyAlignment="1">
      <alignment horizontal="right" vertical="center"/>
    </xf>
    <xf numFmtId="4" fontId="0" fillId="0" borderId="40" xfId="0" applyNumberFormat="1" applyBorder="1" applyAlignment="1">
      <alignment horizontal="right" vertical="center"/>
    </xf>
    <xf numFmtId="4" fontId="0" fillId="0" borderId="45" xfId="0" applyNumberFormat="1" applyBorder="1" applyAlignment="1">
      <alignment horizontal="right" vertical="center"/>
    </xf>
    <xf numFmtId="4" fontId="6" fillId="9" borderId="9" xfId="0" applyNumberFormat="1" applyFont="1" applyFill="1" applyBorder="1" applyAlignment="1">
      <alignment horizontal="right" vertical="center"/>
    </xf>
    <xf numFmtId="4" fontId="6" fillId="9" borderId="46" xfId="0" applyNumberFormat="1" applyFont="1" applyFill="1" applyBorder="1" applyAlignment="1">
      <alignment horizontal="right" vertical="center"/>
    </xf>
    <xf numFmtId="0" fontId="0" fillId="7" borderId="6" xfId="0" applyFill="1" applyBorder="1" applyAlignment="1" applyProtection="1">
      <alignment vertical="top" wrapText="1"/>
      <protection locked="0"/>
    </xf>
    <xf numFmtId="0" fontId="0" fillId="7" borderId="11" xfId="0" applyFill="1" applyBorder="1" applyAlignment="1" applyProtection="1">
      <alignment vertical="top" wrapText="1"/>
      <protection locked="0"/>
    </xf>
    <xf numFmtId="0" fontId="0" fillId="7" borderId="11" xfId="0" applyFill="1" applyBorder="1" applyAlignment="1" applyProtection="1">
      <alignment horizontal="left" vertical="top" wrapText="1"/>
      <protection locked="0"/>
    </xf>
    <xf numFmtId="0" fontId="0" fillId="7" borderId="12" xfId="0" applyFill="1" applyBorder="1" applyAlignment="1" applyProtection="1">
      <alignment vertical="top" wrapText="1"/>
      <protection locked="0"/>
    </xf>
    <xf numFmtId="0" fontId="0" fillId="7" borderId="4" xfId="0" applyFill="1" applyBorder="1" applyAlignment="1" applyProtection="1">
      <alignment vertical="top" wrapText="1"/>
      <protection locked="0"/>
    </xf>
    <xf numFmtId="0" fontId="0" fillId="7" borderId="0" xfId="0" applyFill="1" applyBorder="1" applyAlignment="1" applyProtection="1">
      <alignment vertical="top" wrapText="1"/>
      <protection locked="0"/>
    </xf>
    <xf numFmtId="0" fontId="0" fillId="7" borderId="0" xfId="0" applyFill="1" applyBorder="1" applyAlignment="1" applyProtection="1">
      <alignment horizontal="left" vertical="top" wrapText="1"/>
      <protection locked="0"/>
    </xf>
    <xf numFmtId="0" fontId="0" fillId="7" borderId="5" xfId="0" applyFill="1" applyBorder="1" applyAlignment="1" applyProtection="1">
      <alignment vertical="top" wrapText="1"/>
      <protection locked="0"/>
    </xf>
    <xf numFmtId="0" fontId="0" fillId="7" borderId="16" xfId="0" applyFill="1" applyBorder="1" applyAlignment="1" applyProtection="1">
      <alignment vertical="top" wrapText="1"/>
      <protection locked="0"/>
    </xf>
    <xf numFmtId="0" fontId="0" fillId="7" borderId="17" xfId="0" applyFill="1" applyBorder="1" applyAlignment="1" applyProtection="1">
      <alignment vertical="top" wrapText="1"/>
      <protection locked="0"/>
    </xf>
    <xf numFmtId="0" fontId="0" fillId="7" borderId="17" xfId="0" applyFill="1" applyBorder="1" applyAlignment="1" applyProtection="1">
      <alignment horizontal="left" vertical="top" wrapText="1"/>
      <protection locked="0"/>
    </xf>
    <xf numFmtId="0" fontId="0" fillId="7" borderId="18" xfId="0" applyFill="1" applyBorder="1" applyAlignment="1" applyProtection="1">
      <alignment vertical="top" wrapText="1"/>
      <protection locked="0"/>
    </xf>
    <xf numFmtId="0" fontId="6" fillId="0" borderId="0" xfId="0" applyFont="1" applyAlignment="1">
      <alignment horizontal="center"/>
    </xf>
    <xf numFmtId="49" fontId="0" fillId="0" borderId="2" xfId="0" applyNumberFormat="1" applyBorder="1" applyAlignment="1">
      <alignment vertical="center"/>
    </xf>
    <xf numFmtId="0" fontId="0" fillId="0" borderId="2" xfId="0" applyBorder="1" applyAlignment="1">
      <alignment vertical="center"/>
    </xf>
    <xf numFmtId="0" fontId="0" fillId="0" borderId="3" xfId="0" applyBorder="1" applyAlignment="1">
      <alignment vertical="center"/>
    </xf>
    <xf numFmtId="49" fontId="0" fillId="5" borderId="2" xfId="0" applyNumberFormat="1" applyFill="1" applyBorder="1" applyAlignment="1">
      <alignment vertical="center"/>
    </xf>
    <xf numFmtId="0" fontId="0" fillId="5" borderId="2" xfId="0" applyFill="1" applyBorder="1" applyAlignment="1">
      <alignment vertical="center"/>
    </xf>
    <xf numFmtId="0" fontId="0" fillId="5" borderId="3" xfId="0" applyFill="1" applyBorder="1" applyAlignment="1">
      <alignment vertical="center"/>
    </xf>
    <xf numFmtId="0" fontId="0" fillId="0" borderId="0" xfId="0" applyAlignment="1">
      <alignment vertical="top"/>
    </xf>
    <xf numFmtId="0" fontId="0" fillId="0" borderId="0" xfId="0" applyAlignment="1">
      <alignment horizontal="left" vertical="top" wrapText="1"/>
    </xf>
    <xf numFmtId="0" fontId="14" fillId="0" borderId="0" xfId="21" applyFont="1" applyAlignment="1">
      <alignment horizontal="center"/>
      <protection/>
    </xf>
    <xf numFmtId="0" fontId="0" fillId="0" borderId="47" xfId="21" applyFont="1" applyBorder="1" applyAlignment="1">
      <alignment horizontal="center"/>
      <protection/>
    </xf>
    <xf numFmtId="0" fontId="3" fillId="0" borderId="48" xfId="21" applyFont="1" applyBorder="1" applyAlignment="1">
      <alignment horizontal="left"/>
      <protection/>
    </xf>
    <xf numFmtId="49" fontId="0" fillId="0" borderId="49" xfId="21" applyNumberFormat="1" applyFont="1" applyBorder="1" applyAlignment="1">
      <alignment horizontal="center"/>
      <protection/>
    </xf>
    <xf numFmtId="0" fontId="14" fillId="0" borderId="0" xfId="21" applyFont="1" applyAlignment="1">
      <alignment horizontal="center"/>
      <protection/>
    </xf>
    <xf numFmtId="0" fontId="0" fillId="0" borderId="47" xfId="21" applyFont="1" applyBorder="1" applyAlignment="1">
      <alignment horizontal="center"/>
      <protection/>
    </xf>
    <xf numFmtId="0" fontId="3" fillId="0" borderId="48" xfId="21" applyFont="1" applyBorder="1" applyAlignment="1">
      <alignment horizontal="left"/>
      <protection/>
    </xf>
    <xf numFmtId="49" fontId="0" fillId="0" borderId="49" xfId="21" applyNumberFormat="1" applyFont="1" applyBorder="1" applyAlignment="1">
      <alignment horizontal="center"/>
      <protection/>
    </xf>
  </cellXfs>
  <cellStyles count="8">
    <cellStyle name="Normal" xfId="0"/>
    <cellStyle name="Percent" xfId="15"/>
    <cellStyle name="Currency" xfId="16"/>
    <cellStyle name="Currency [0]" xfId="17"/>
    <cellStyle name="Comma" xfId="18"/>
    <cellStyle name="Comma [0]" xfId="19"/>
    <cellStyle name="normální 2" xfId="20"/>
    <cellStyle name="normální_POL.XLS"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2%20PROJEKTY\2017\2017%20CD%20z&#225;me&#269;ek\2.4.%20Vypracov&#225;n&#237;%20dokumentace%20pro%20proveden&#237;%20interi&#233;ru\INVESTOR\REVIZE%20ROZPO&#268;TU%201.NP\Z&#225;me&#269;ek%20St&#345;elice%20obj.B%201.n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Preview\INFO\Templates\Rozpocty\Sablo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kyny pro vyplnění"/>
      <sheetName val="Stavba"/>
      <sheetName val="VzorPolozky"/>
      <sheetName val="02 10283_01 Pol"/>
    </sheetNames>
    <sheetDataSet>
      <sheetData sheetId="0"/>
      <sheetData sheetId="1">
        <row r="23">
          <cell r="G23">
            <v>2978287.68</v>
          </cell>
        </row>
        <row r="24">
          <cell r="G24">
            <v>446743</v>
          </cell>
        </row>
        <row r="25">
          <cell r="G25">
            <v>0</v>
          </cell>
        </row>
        <row r="26">
          <cell r="G26">
            <v>0</v>
          </cell>
        </row>
        <row r="29">
          <cell r="G29">
            <v>3425031</v>
          </cell>
          <cell r="J29" t="str">
            <v>CZK</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O65"/>
  <sheetViews>
    <sheetView showGridLines="0" tabSelected="1" zoomScale="75" zoomScaleNormal="75" zoomScaleSheetLayoutView="75" workbookViewId="0" topLeftCell="B1">
      <selection activeCell="G46" sqref="G46"/>
    </sheetView>
  </sheetViews>
  <sheetFormatPr defaultColWidth="9.00390625" defaultRowHeight="12.75"/>
  <cols>
    <col min="1" max="1" width="0.6171875" style="0" hidden="1" customWidth="1"/>
    <col min="2" max="2" width="7.125" style="0" customWidth="1"/>
    <col min="4" max="4" width="19.75390625" style="0" customWidth="1"/>
    <col min="5" max="5" width="6.875" style="0" customWidth="1"/>
    <col min="6" max="6" width="13.125" style="0" customWidth="1"/>
    <col min="7" max="7" width="12.375" style="1" customWidth="1"/>
    <col min="8" max="8" width="13.625" style="0" customWidth="1"/>
    <col min="9" max="9" width="11.375" style="1" customWidth="1"/>
    <col min="10" max="10" width="15.75390625" style="1" customWidth="1"/>
    <col min="11" max="15" width="10.75390625" style="0" customWidth="1"/>
    <col min="257" max="257" width="9.00390625" style="0" hidden="1" customWidth="1"/>
    <col min="258" max="258" width="7.125" style="0" customWidth="1"/>
    <col min="260" max="260" width="19.75390625" style="0" customWidth="1"/>
    <col min="261" max="261" width="6.875" style="0" customWidth="1"/>
    <col min="262" max="262" width="13.125" style="0" customWidth="1"/>
    <col min="263" max="263" width="12.375" style="0" customWidth="1"/>
    <col min="264" max="264" width="13.625" style="0" customWidth="1"/>
    <col min="265" max="265" width="11.375" style="0" customWidth="1"/>
    <col min="266" max="266" width="6.00390625" style="0" customWidth="1"/>
    <col min="267" max="271" width="10.75390625" style="0" customWidth="1"/>
    <col min="513" max="513" width="9.00390625" style="0" hidden="1" customWidth="1"/>
    <col min="514" max="514" width="7.125" style="0" customWidth="1"/>
    <col min="516" max="516" width="19.75390625" style="0" customWidth="1"/>
    <col min="517" max="517" width="6.875" style="0" customWidth="1"/>
    <col min="518" max="518" width="13.125" style="0" customWidth="1"/>
    <col min="519" max="519" width="12.375" style="0" customWidth="1"/>
    <col min="520" max="520" width="13.625" style="0" customWidth="1"/>
    <col min="521" max="521" width="11.375" style="0" customWidth="1"/>
    <col min="522" max="522" width="6.00390625" style="0" customWidth="1"/>
    <col min="523" max="527" width="10.75390625" style="0" customWidth="1"/>
    <col min="769" max="769" width="9.00390625" style="0" hidden="1" customWidth="1"/>
    <col min="770" max="770" width="7.125" style="0" customWidth="1"/>
    <col min="772" max="772" width="19.75390625" style="0" customWidth="1"/>
    <col min="773" max="773" width="6.875" style="0" customWidth="1"/>
    <col min="774" max="774" width="13.125" style="0" customWidth="1"/>
    <col min="775" max="775" width="12.375" style="0" customWidth="1"/>
    <col min="776" max="776" width="13.625" style="0" customWidth="1"/>
    <col min="777" max="777" width="11.375" style="0" customWidth="1"/>
    <col min="778" max="778" width="6.00390625" style="0" customWidth="1"/>
    <col min="779" max="783" width="10.75390625" style="0" customWidth="1"/>
    <col min="1025" max="1025" width="9.00390625" style="0" hidden="1" customWidth="1"/>
    <col min="1026" max="1026" width="7.125" style="0" customWidth="1"/>
    <col min="1028" max="1028" width="19.75390625" style="0" customWidth="1"/>
    <col min="1029" max="1029" width="6.875" style="0" customWidth="1"/>
    <col min="1030" max="1030" width="13.125" style="0" customWidth="1"/>
    <col min="1031" max="1031" width="12.375" style="0" customWidth="1"/>
    <col min="1032" max="1032" width="13.625" style="0" customWidth="1"/>
    <col min="1033" max="1033" width="11.375" style="0" customWidth="1"/>
    <col min="1034" max="1034" width="6.00390625" style="0" customWidth="1"/>
    <col min="1035" max="1039" width="10.75390625" style="0" customWidth="1"/>
    <col min="1281" max="1281" width="9.00390625" style="0" hidden="1" customWidth="1"/>
    <col min="1282" max="1282" width="7.125" style="0" customWidth="1"/>
    <col min="1284" max="1284" width="19.75390625" style="0" customWidth="1"/>
    <col min="1285" max="1285" width="6.875" style="0" customWidth="1"/>
    <col min="1286" max="1286" width="13.125" style="0" customWidth="1"/>
    <col min="1287" max="1287" width="12.375" style="0" customWidth="1"/>
    <col min="1288" max="1288" width="13.625" style="0" customWidth="1"/>
    <col min="1289" max="1289" width="11.375" style="0" customWidth="1"/>
    <col min="1290" max="1290" width="6.00390625" style="0" customWidth="1"/>
    <col min="1291" max="1295" width="10.75390625" style="0" customWidth="1"/>
    <col min="1537" max="1537" width="9.00390625" style="0" hidden="1" customWidth="1"/>
    <col min="1538" max="1538" width="7.125" style="0" customWidth="1"/>
    <col min="1540" max="1540" width="19.75390625" style="0" customWidth="1"/>
    <col min="1541" max="1541" width="6.875" style="0" customWidth="1"/>
    <col min="1542" max="1542" width="13.125" style="0" customWidth="1"/>
    <col min="1543" max="1543" width="12.375" style="0" customWidth="1"/>
    <col min="1544" max="1544" width="13.625" style="0" customWidth="1"/>
    <col min="1545" max="1545" width="11.375" style="0" customWidth="1"/>
    <col min="1546" max="1546" width="6.00390625" style="0" customWidth="1"/>
    <col min="1547" max="1551" width="10.75390625" style="0" customWidth="1"/>
    <col min="1793" max="1793" width="9.00390625" style="0" hidden="1" customWidth="1"/>
    <col min="1794" max="1794" width="7.125" style="0" customWidth="1"/>
    <col min="1796" max="1796" width="19.75390625" style="0" customWidth="1"/>
    <col min="1797" max="1797" width="6.875" style="0" customWidth="1"/>
    <col min="1798" max="1798" width="13.125" style="0" customWidth="1"/>
    <col min="1799" max="1799" width="12.375" style="0" customWidth="1"/>
    <col min="1800" max="1800" width="13.625" style="0" customWidth="1"/>
    <col min="1801" max="1801" width="11.375" style="0" customWidth="1"/>
    <col min="1802" max="1802" width="6.00390625" style="0" customWidth="1"/>
    <col min="1803" max="1807" width="10.75390625" style="0" customWidth="1"/>
    <col min="2049" max="2049" width="9.00390625" style="0" hidden="1" customWidth="1"/>
    <col min="2050" max="2050" width="7.125" style="0" customWidth="1"/>
    <col min="2052" max="2052" width="19.75390625" style="0" customWidth="1"/>
    <col min="2053" max="2053" width="6.875" style="0" customWidth="1"/>
    <col min="2054" max="2054" width="13.125" style="0" customWidth="1"/>
    <col min="2055" max="2055" width="12.375" style="0" customWidth="1"/>
    <col min="2056" max="2056" width="13.625" style="0" customWidth="1"/>
    <col min="2057" max="2057" width="11.375" style="0" customWidth="1"/>
    <col min="2058" max="2058" width="6.00390625" style="0" customWidth="1"/>
    <col min="2059" max="2063" width="10.75390625" style="0" customWidth="1"/>
    <col min="2305" max="2305" width="9.00390625" style="0" hidden="1" customWidth="1"/>
    <col min="2306" max="2306" width="7.125" style="0" customWidth="1"/>
    <col min="2308" max="2308" width="19.75390625" style="0" customWidth="1"/>
    <col min="2309" max="2309" width="6.875" style="0" customWidth="1"/>
    <col min="2310" max="2310" width="13.125" style="0" customWidth="1"/>
    <col min="2311" max="2311" width="12.375" style="0" customWidth="1"/>
    <col min="2312" max="2312" width="13.625" style="0" customWidth="1"/>
    <col min="2313" max="2313" width="11.375" style="0" customWidth="1"/>
    <col min="2314" max="2314" width="6.00390625" style="0" customWidth="1"/>
    <col min="2315" max="2319" width="10.75390625" style="0" customWidth="1"/>
    <col min="2561" max="2561" width="9.00390625" style="0" hidden="1" customWidth="1"/>
    <col min="2562" max="2562" width="7.125" style="0" customWidth="1"/>
    <col min="2564" max="2564" width="19.75390625" style="0" customWidth="1"/>
    <col min="2565" max="2565" width="6.875" style="0" customWidth="1"/>
    <col min="2566" max="2566" width="13.125" style="0" customWidth="1"/>
    <col min="2567" max="2567" width="12.375" style="0" customWidth="1"/>
    <col min="2568" max="2568" width="13.625" style="0" customWidth="1"/>
    <col min="2569" max="2569" width="11.375" style="0" customWidth="1"/>
    <col min="2570" max="2570" width="6.00390625" style="0" customWidth="1"/>
    <col min="2571" max="2575" width="10.75390625" style="0" customWidth="1"/>
    <col min="2817" max="2817" width="9.00390625" style="0" hidden="1" customWidth="1"/>
    <col min="2818" max="2818" width="7.125" style="0" customWidth="1"/>
    <col min="2820" max="2820" width="19.75390625" style="0" customWidth="1"/>
    <col min="2821" max="2821" width="6.875" style="0" customWidth="1"/>
    <col min="2822" max="2822" width="13.125" style="0" customWidth="1"/>
    <col min="2823" max="2823" width="12.375" style="0" customWidth="1"/>
    <col min="2824" max="2824" width="13.625" style="0" customWidth="1"/>
    <col min="2825" max="2825" width="11.375" style="0" customWidth="1"/>
    <col min="2826" max="2826" width="6.00390625" style="0" customWidth="1"/>
    <col min="2827" max="2831" width="10.75390625" style="0" customWidth="1"/>
    <col min="3073" max="3073" width="9.00390625" style="0" hidden="1" customWidth="1"/>
    <col min="3074" max="3074" width="7.125" style="0" customWidth="1"/>
    <col min="3076" max="3076" width="19.75390625" style="0" customWidth="1"/>
    <col min="3077" max="3077" width="6.875" style="0" customWidth="1"/>
    <col min="3078" max="3078" width="13.125" style="0" customWidth="1"/>
    <col min="3079" max="3079" width="12.375" style="0" customWidth="1"/>
    <col min="3080" max="3080" width="13.625" style="0" customWidth="1"/>
    <col min="3081" max="3081" width="11.375" style="0" customWidth="1"/>
    <col min="3082" max="3082" width="6.00390625" style="0" customWidth="1"/>
    <col min="3083" max="3087" width="10.75390625" style="0" customWidth="1"/>
    <col min="3329" max="3329" width="9.00390625" style="0" hidden="1" customWidth="1"/>
    <col min="3330" max="3330" width="7.125" style="0" customWidth="1"/>
    <col min="3332" max="3332" width="19.75390625" style="0" customWidth="1"/>
    <col min="3333" max="3333" width="6.875" style="0" customWidth="1"/>
    <col min="3334" max="3334" width="13.125" style="0" customWidth="1"/>
    <col min="3335" max="3335" width="12.375" style="0" customWidth="1"/>
    <col min="3336" max="3336" width="13.625" style="0" customWidth="1"/>
    <col min="3337" max="3337" width="11.375" style="0" customWidth="1"/>
    <col min="3338" max="3338" width="6.00390625" style="0" customWidth="1"/>
    <col min="3339" max="3343" width="10.75390625" style="0" customWidth="1"/>
    <col min="3585" max="3585" width="9.00390625" style="0" hidden="1" customWidth="1"/>
    <col min="3586" max="3586" width="7.125" style="0" customWidth="1"/>
    <col min="3588" max="3588" width="19.75390625" style="0" customWidth="1"/>
    <col min="3589" max="3589" width="6.875" style="0" customWidth="1"/>
    <col min="3590" max="3590" width="13.125" style="0" customWidth="1"/>
    <col min="3591" max="3591" width="12.375" style="0" customWidth="1"/>
    <col min="3592" max="3592" width="13.625" style="0" customWidth="1"/>
    <col min="3593" max="3593" width="11.375" style="0" customWidth="1"/>
    <col min="3594" max="3594" width="6.00390625" style="0" customWidth="1"/>
    <col min="3595" max="3599" width="10.75390625" style="0" customWidth="1"/>
    <col min="3841" max="3841" width="9.00390625" style="0" hidden="1" customWidth="1"/>
    <col min="3842" max="3842" width="7.125" style="0" customWidth="1"/>
    <col min="3844" max="3844" width="19.75390625" style="0" customWidth="1"/>
    <col min="3845" max="3845" width="6.875" style="0" customWidth="1"/>
    <col min="3846" max="3846" width="13.125" style="0" customWidth="1"/>
    <col min="3847" max="3847" width="12.375" style="0" customWidth="1"/>
    <col min="3848" max="3848" width="13.625" style="0" customWidth="1"/>
    <col min="3849" max="3849" width="11.375" style="0" customWidth="1"/>
    <col min="3850" max="3850" width="6.00390625" style="0" customWidth="1"/>
    <col min="3851" max="3855" width="10.75390625" style="0" customWidth="1"/>
    <col min="4097" max="4097" width="9.00390625" style="0" hidden="1" customWidth="1"/>
    <col min="4098" max="4098" width="7.125" style="0" customWidth="1"/>
    <col min="4100" max="4100" width="19.75390625" style="0" customWidth="1"/>
    <col min="4101" max="4101" width="6.875" style="0" customWidth="1"/>
    <col min="4102" max="4102" width="13.125" style="0" customWidth="1"/>
    <col min="4103" max="4103" width="12.375" style="0" customWidth="1"/>
    <col min="4104" max="4104" width="13.625" style="0" customWidth="1"/>
    <col min="4105" max="4105" width="11.375" style="0" customWidth="1"/>
    <col min="4106" max="4106" width="6.00390625" style="0" customWidth="1"/>
    <col min="4107" max="4111" width="10.75390625" style="0" customWidth="1"/>
    <col min="4353" max="4353" width="9.00390625" style="0" hidden="1" customWidth="1"/>
    <col min="4354" max="4354" width="7.125" style="0" customWidth="1"/>
    <col min="4356" max="4356" width="19.75390625" style="0" customWidth="1"/>
    <col min="4357" max="4357" width="6.875" style="0" customWidth="1"/>
    <col min="4358" max="4358" width="13.125" style="0" customWidth="1"/>
    <col min="4359" max="4359" width="12.375" style="0" customWidth="1"/>
    <col min="4360" max="4360" width="13.625" style="0" customWidth="1"/>
    <col min="4361" max="4361" width="11.375" style="0" customWidth="1"/>
    <col min="4362" max="4362" width="6.00390625" style="0" customWidth="1"/>
    <col min="4363" max="4367" width="10.75390625" style="0" customWidth="1"/>
    <col min="4609" max="4609" width="9.00390625" style="0" hidden="1" customWidth="1"/>
    <col min="4610" max="4610" width="7.125" style="0" customWidth="1"/>
    <col min="4612" max="4612" width="19.75390625" style="0" customWidth="1"/>
    <col min="4613" max="4613" width="6.875" style="0" customWidth="1"/>
    <col min="4614" max="4614" width="13.125" style="0" customWidth="1"/>
    <col min="4615" max="4615" width="12.375" style="0" customWidth="1"/>
    <col min="4616" max="4616" width="13.625" style="0" customWidth="1"/>
    <col min="4617" max="4617" width="11.375" style="0" customWidth="1"/>
    <col min="4618" max="4618" width="6.00390625" style="0" customWidth="1"/>
    <col min="4619" max="4623" width="10.75390625" style="0" customWidth="1"/>
    <col min="4865" max="4865" width="9.00390625" style="0" hidden="1" customWidth="1"/>
    <col min="4866" max="4866" width="7.125" style="0" customWidth="1"/>
    <col min="4868" max="4868" width="19.75390625" style="0" customWidth="1"/>
    <col min="4869" max="4869" width="6.875" style="0" customWidth="1"/>
    <col min="4870" max="4870" width="13.125" style="0" customWidth="1"/>
    <col min="4871" max="4871" width="12.375" style="0" customWidth="1"/>
    <col min="4872" max="4872" width="13.625" style="0" customWidth="1"/>
    <col min="4873" max="4873" width="11.375" style="0" customWidth="1"/>
    <col min="4874" max="4874" width="6.00390625" style="0" customWidth="1"/>
    <col min="4875" max="4879" width="10.75390625" style="0" customWidth="1"/>
    <col min="5121" max="5121" width="9.00390625" style="0" hidden="1" customWidth="1"/>
    <col min="5122" max="5122" width="7.125" style="0" customWidth="1"/>
    <col min="5124" max="5124" width="19.75390625" style="0" customWidth="1"/>
    <col min="5125" max="5125" width="6.875" style="0" customWidth="1"/>
    <col min="5126" max="5126" width="13.125" style="0" customWidth="1"/>
    <col min="5127" max="5127" width="12.375" style="0" customWidth="1"/>
    <col min="5128" max="5128" width="13.625" style="0" customWidth="1"/>
    <col min="5129" max="5129" width="11.375" style="0" customWidth="1"/>
    <col min="5130" max="5130" width="6.00390625" style="0" customWidth="1"/>
    <col min="5131" max="5135" width="10.75390625" style="0" customWidth="1"/>
    <col min="5377" max="5377" width="9.00390625" style="0" hidden="1" customWidth="1"/>
    <col min="5378" max="5378" width="7.125" style="0" customWidth="1"/>
    <col min="5380" max="5380" width="19.75390625" style="0" customWidth="1"/>
    <col min="5381" max="5381" width="6.875" style="0" customWidth="1"/>
    <col min="5382" max="5382" width="13.125" style="0" customWidth="1"/>
    <col min="5383" max="5383" width="12.375" style="0" customWidth="1"/>
    <col min="5384" max="5384" width="13.625" style="0" customWidth="1"/>
    <col min="5385" max="5385" width="11.375" style="0" customWidth="1"/>
    <col min="5386" max="5386" width="6.00390625" style="0" customWidth="1"/>
    <col min="5387" max="5391" width="10.75390625" style="0" customWidth="1"/>
    <col min="5633" max="5633" width="9.00390625" style="0" hidden="1" customWidth="1"/>
    <col min="5634" max="5634" width="7.125" style="0" customWidth="1"/>
    <col min="5636" max="5636" width="19.75390625" style="0" customWidth="1"/>
    <col min="5637" max="5637" width="6.875" style="0" customWidth="1"/>
    <col min="5638" max="5638" width="13.125" style="0" customWidth="1"/>
    <col min="5639" max="5639" width="12.375" style="0" customWidth="1"/>
    <col min="5640" max="5640" width="13.625" style="0" customWidth="1"/>
    <col min="5641" max="5641" width="11.375" style="0" customWidth="1"/>
    <col min="5642" max="5642" width="6.00390625" style="0" customWidth="1"/>
    <col min="5643" max="5647" width="10.75390625" style="0" customWidth="1"/>
    <col min="5889" max="5889" width="9.00390625" style="0" hidden="1" customWidth="1"/>
    <col min="5890" max="5890" width="7.125" style="0" customWidth="1"/>
    <col min="5892" max="5892" width="19.75390625" style="0" customWidth="1"/>
    <col min="5893" max="5893" width="6.875" style="0" customWidth="1"/>
    <col min="5894" max="5894" width="13.125" style="0" customWidth="1"/>
    <col min="5895" max="5895" width="12.375" style="0" customWidth="1"/>
    <col min="5896" max="5896" width="13.625" style="0" customWidth="1"/>
    <col min="5897" max="5897" width="11.375" style="0" customWidth="1"/>
    <col min="5898" max="5898" width="6.00390625" style="0" customWidth="1"/>
    <col min="5899" max="5903" width="10.75390625" style="0" customWidth="1"/>
    <col min="6145" max="6145" width="9.00390625" style="0" hidden="1" customWidth="1"/>
    <col min="6146" max="6146" width="7.125" style="0" customWidth="1"/>
    <col min="6148" max="6148" width="19.75390625" style="0" customWidth="1"/>
    <col min="6149" max="6149" width="6.875" style="0" customWidth="1"/>
    <col min="6150" max="6150" width="13.125" style="0" customWidth="1"/>
    <col min="6151" max="6151" width="12.375" style="0" customWidth="1"/>
    <col min="6152" max="6152" width="13.625" style="0" customWidth="1"/>
    <col min="6153" max="6153" width="11.375" style="0" customWidth="1"/>
    <col min="6154" max="6154" width="6.00390625" style="0" customWidth="1"/>
    <col min="6155" max="6159" width="10.75390625" style="0" customWidth="1"/>
    <col min="6401" max="6401" width="9.00390625" style="0" hidden="1" customWidth="1"/>
    <col min="6402" max="6402" width="7.125" style="0" customWidth="1"/>
    <col min="6404" max="6404" width="19.75390625" style="0" customWidth="1"/>
    <col min="6405" max="6405" width="6.875" style="0" customWidth="1"/>
    <col min="6406" max="6406" width="13.125" style="0" customWidth="1"/>
    <col min="6407" max="6407" width="12.375" style="0" customWidth="1"/>
    <col min="6408" max="6408" width="13.625" style="0" customWidth="1"/>
    <col min="6409" max="6409" width="11.375" style="0" customWidth="1"/>
    <col min="6410" max="6410" width="6.00390625" style="0" customWidth="1"/>
    <col min="6411" max="6415" width="10.75390625" style="0" customWidth="1"/>
    <col min="6657" max="6657" width="9.00390625" style="0" hidden="1" customWidth="1"/>
    <col min="6658" max="6658" width="7.125" style="0" customWidth="1"/>
    <col min="6660" max="6660" width="19.75390625" style="0" customWidth="1"/>
    <col min="6661" max="6661" width="6.875" style="0" customWidth="1"/>
    <col min="6662" max="6662" width="13.125" style="0" customWidth="1"/>
    <col min="6663" max="6663" width="12.375" style="0" customWidth="1"/>
    <col min="6664" max="6664" width="13.625" style="0" customWidth="1"/>
    <col min="6665" max="6665" width="11.375" style="0" customWidth="1"/>
    <col min="6666" max="6666" width="6.00390625" style="0" customWidth="1"/>
    <col min="6667" max="6671" width="10.75390625" style="0" customWidth="1"/>
    <col min="6913" max="6913" width="9.00390625" style="0" hidden="1" customWidth="1"/>
    <col min="6914" max="6914" width="7.125" style="0" customWidth="1"/>
    <col min="6916" max="6916" width="19.75390625" style="0" customWidth="1"/>
    <col min="6917" max="6917" width="6.875" style="0" customWidth="1"/>
    <col min="6918" max="6918" width="13.125" style="0" customWidth="1"/>
    <col min="6919" max="6919" width="12.375" style="0" customWidth="1"/>
    <col min="6920" max="6920" width="13.625" style="0" customWidth="1"/>
    <col min="6921" max="6921" width="11.375" style="0" customWidth="1"/>
    <col min="6922" max="6922" width="6.00390625" style="0" customWidth="1"/>
    <col min="6923" max="6927" width="10.75390625" style="0" customWidth="1"/>
    <col min="7169" max="7169" width="9.00390625" style="0" hidden="1" customWidth="1"/>
    <col min="7170" max="7170" width="7.125" style="0" customWidth="1"/>
    <col min="7172" max="7172" width="19.75390625" style="0" customWidth="1"/>
    <col min="7173" max="7173" width="6.875" style="0" customWidth="1"/>
    <col min="7174" max="7174" width="13.125" style="0" customWidth="1"/>
    <col min="7175" max="7175" width="12.375" style="0" customWidth="1"/>
    <col min="7176" max="7176" width="13.625" style="0" customWidth="1"/>
    <col min="7177" max="7177" width="11.375" style="0" customWidth="1"/>
    <col min="7178" max="7178" width="6.00390625" style="0" customWidth="1"/>
    <col min="7179" max="7183" width="10.75390625" style="0" customWidth="1"/>
    <col min="7425" max="7425" width="9.00390625" style="0" hidden="1" customWidth="1"/>
    <col min="7426" max="7426" width="7.125" style="0" customWidth="1"/>
    <col min="7428" max="7428" width="19.75390625" style="0" customWidth="1"/>
    <col min="7429" max="7429" width="6.875" style="0" customWidth="1"/>
    <col min="7430" max="7430" width="13.125" style="0" customWidth="1"/>
    <col min="7431" max="7431" width="12.375" style="0" customWidth="1"/>
    <col min="7432" max="7432" width="13.625" style="0" customWidth="1"/>
    <col min="7433" max="7433" width="11.375" style="0" customWidth="1"/>
    <col min="7434" max="7434" width="6.00390625" style="0" customWidth="1"/>
    <col min="7435" max="7439" width="10.75390625" style="0" customWidth="1"/>
    <col min="7681" max="7681" width="9.00390625" style="0" hidden="1" customWidth="1"/>
    <col min="7682" max="7682" width="7.125" style="0" customWidth="1"/>
    <col min="7684" max="7684" width="19.75390625" style="0" customWidth="1"/>
    <col min="7685" max="7685" width="6.875" style="0" customWidth="1"/>
    <col min="7686" max="7686" width="13.125" style="0" customWidth="1"/>
    <col min="7687" max="7687" width="12.375" style="0" customWidth="1"/>
    <col min="7688" max="7688" width="13.625" style="0" customWidth="1"/>
    <col min="7689" max="7689" width="11.375" style="0" customWidth="1"/>
    <col min="7690" max="7690" width="6.00390625" style="0" customWidth="1"/>
    <col min="7691" max="7695" width="10.75390625" style="0" customWidth="1"/>
    <col min="7937" max="7937" width="9.00390625" style="0" hidden="1" customWidth="1"/>
    <col min="7938" max="7938" width="7.125" style="0" customWidth="1"/>
    <col min="7940" max="7940" width="19.75390625" style="0" customWidth="1"/>
    <col min="7941" max="7941" width="6.875" style="0" customWidth="1"/>
    <col min="7942" max="7942" width="13.125" style="0" customWidth="1"/>
    <col min="7943" max="7943" width="12.375" style="0" customWidth="1"/>
    <col min="7944" max="7944" width="13.625" style="0" customWidth="1"/>
    <col min="7945" max="7945" width="11.375" style="0" customWidth="1"/>
    <col min="7946" max="7946" width="6.00390625" style="0" customWidth="1"/>
    <col min="7947" max="7951" width="10.75390625" style="0" customWidth="1"/>
    <col min="8193" max="8193" width="9.00390625" style="0" hidden="1" customWidth="1"/>
    <col min="8194" max="8194" width="7.125" style="0" customWidth="1"/>
    <col min="8196" max="8196" width="19.75390625" style="0" customWidth="1"/>
    <col min="8197" max="8197" width="6.875" style="0" customWidth="1"/>
    <col min="8198" max="8198" width="13.125" style="0" customWidth="1"/>
    <col min="8199" max="8199" width="12.375" style="0" customWidth="1"/>
    <col min="8200" max="8200" width="13.625" style="0" customWidth="1"/>
    <col min="8201" max="8201" width="11.375" style="0" customWidth="1"/>
    <col min="8202" max="8202" width="6.00390625" style="0" customWidth="1"/>
    <col min="8203" max="8207" width="10.75390625" style="0" customWidth="1"/>
    <col min="8449" max="8449" width="9.00390625" style="0" hidden="1" customWidth="1"/>
    <col min="8450" max="8450" width="7.125" style="0" customWidth="1"/>
    <col min="8452" max="8452" width="19.75390625" style="0" customWidth="1"/>
    <col min="8453" max="8453" width="6.875" style="0" customWidth="1"/>
    <col min="8454" max="8454" width="13.125" style="0" customWidth="1"/>
    <col min="8455" max="8455" width="12.375" style="0" customWidth="1"/>
    <col min="8456" max="8456" width="13.625" style="0" customWidth="1"/>
    <col min="8457" max="8457" width="11.375" style="0" customWidth="1"/>
    <col min="8458" max="8458" width="6.00390625" style="0" customWidth="1"/>
    <col min="8459" max="8463" width="10.75390625" style="0" customWidth="1"/>
    <col min="8705" max="8705" width="9.00390625" style="0" hidden="1" customWidth="1"/>
    <col min="8706" max="8706" width="7.125" style="0" customWidth="1"/>
    <col min="8708" max="8708" width="19.75390625" style="0" customWidth="1"/>
    <col min="8709" max="8709" width="6.875" style="0" customWidth="1"/>
    <col min="8710" max="8710" width="13.125" style="0" customWidth="1"/>
    <col min="8711" max="8711" width="12.375" style="0" customWidth="1"/>
    <col min="8712" max="8712" width="13.625" style="0" customWidth="1"/>
    <col min="8713" max="8713" width="11.375" style="0" customWidth="1"/>
    <col min="8714" max="8714" width="6.00390625" style="0" customWidth="1"/>
    <col min="8715" max="8719" width="10.75390625" style="0" customWidth="1"/>
    <col min="8961" max="8961" width="9.00390625" style="0" hidden="1" customWidth="1"/>
    <col min="8962" max="8962" width="7.125" style="0" customWidth="1"/>
    <col min="8964" max="8964" width="19.75390625" style="0" customWidth="1"/>
    <col min="8965" max="8965" width="6.875" style="0" customWidth="1"/>
    <col min="8966" max="8966" width="13.125" style="0" customWidth="1"/>
    <col min="8967" max="8967" width="12.375" style="0" customWidth="1"/>
    <col min="8968" max="8968" width="13.625" style="0" customWidth="1"/>
    <col min="8969" max="8969" width="11.375" style="0" customWidth="1"/>
    <col min="8970" max="8970" width="6.00390625" style="0" customWidth="1"/>
    <col min="8971" max="8975" width="10.75390625" style="0" customWidth="1"/>
    <col min="9217" max="9217" width="9.00390625" style="0" hidden="1" customWidth="1"/>
    <col min="9218" max="9218" width="7.125" style="0" customWidth="1"/>
    <col min="9220" max="9220" width="19.75390625" style="0" customWidth="1"/>
    <col min="9221" max="9221" width="6.875" style="0" customWidth="1"/>
    <col min="9222" max="9222" width="13.125" style="0" customWidth="1"/>
    <col min="9223" max="9223" width="12.375" style="0" customWidth="1"/>
    <col min="9224" max="9224" width="13.625" style="0" customWidth="1"/>
    <col min="9225" max="9225" width="11.375" style="0" customWidth="1"/>
    <col min="9226" max="9226" width="6.00390625" style="0" customWidth="1"/>
    <col min="9227" max="9231" width="10.75390625" style="0" customWidth="1"/>
    <col min="9473" max="9473" width="9.00390625" style="0" hidden="1" customWidth="1"/>
    <col min="9474" max="9474" width="7.125" style="0" customWidth="1"/>
    <col min="9476" max="9476" width="19.75390625" style="0" customWidth="1"/>
    <col min="9477" max="9477" width="6.875" style="0" customWidth="1"/>
    <col min="9478" max="9478" width="13.125" style="0" customWidth="1"/>
    <col min="9479" max="9479" width="12.375" style="0" customWidth="1"/>
    <col min="9480" max="9480" width="13.625" style="0" customWidth="1"/>
    <col min="9481" max="9481" width="11.375" style="0" customWidth="1"/>
    <col min="9482" max="9482" width="6.00390625" style="0" customWidth="1"/>
    <col min="9483" max="9487" width="10.75390625" style="0" customWidth="1"/>
    <col min="9729" max="9729" width="9.00390625" style="0" hidden="1" customWidth="1"/>
    <col min="9730" max="9730" width="7.125" style="0" customWidth="1"/>
    <col min="9732" max="9732" width="19.75390625" style="0" customWidth="1"/>
    <col min="9733" max="9733" width="6.875" style="0" customWidth="1"/>
    <col min="9734" max="9734" width="13.125" style="0" customWidth="1"/>
    <col min="9735" max="9735" width="12.375" style="0" customWidth="1"/>
    <col min="9736" max="9736" width="13.625" style="0" customWidth="1"/>
    <col min="9737" max="9737" width="11.375" style="0" customWidth="1"/>
    <col min="9738" max="9738" width="6.00390625" style="0" customWidth="1"/>
    <col min="9739" max="9743" width="10.75390625" style="0" customWidth="1"/>
    <col min="9985" max="9985" width="9.00390625" style="0" hidden="1" customWidth="1"/>
    <col min="9986" max="9986" width="7.125" style="0" customWidth="1"/>
    <col min="9988" max="9988" width="19.75390625" style="0" customWidth="1"/>
    <col min="9989" max="9989" width="6.875" style="0" customWidth="1"/>
    <col min="9990" max="9990" width="13.125" style="0" customWidth="1"/>
    <col min="9991" max="9991" width="12.375" style="0" customWidth="1"/>
    <col min="9992" max="9992" width="13.625" style="0" customWidth="1"/>
    <col min="9993" max="9993" width="11.375" style="0" customWidth="1"/>
    <col min="9994" max="9994" width="6.00390625" style="0" customWidth="1"/>
    <col min="9995" max="9999" width="10.75390625" style="0" customWidth="1"/>
    <col min="10241" max="10241" width="9.00390625" style="0" hidden="1" customWidth="1"/>
    <col min="10242" max="10242" width="7.125" style="0" customWidth="1"/>
    <col min="10244" max="10244" width="19.75390625" style="0" customWidth="1"/>
    <col min="10245" max="10245" width="6.875" style="0" customWidth="1"/>
    <col min="10246" max="10246" width="13.125" style="0" customWidth="1"/>
    <col min="10247" max="10247" width="12.375" style="0" customWidth="1"/>
    <col min="10248" max="10248" width="13.625" style="0" customWidth="1"/>
    <col min="10249" max="10249" width="11.375" style="0" customWidth="1"/>
    <col min="10250" max="10250" width="6.00390625" style="0" customWidth="1"/>
    <col min="10251" max="10255" width="10.75390625" style="0" customWidth="1"/>
    <col min="10497" max="10497" width="9.00390625" style="0" hidden="1" customWidth="1"/>
    <col min="10498" max="10498" width="7.125" style="0" customWidth="1"/>
    <col min="10500" max="10500" width="19.75390625" style="0" customWidth="1"/>
    <col min="10501" max="10501" width="6.875" style="0" customWidth="1"/>
    <col min="10502" max="10502" width="13.125" style="0" customWidth="1"/>
    <col min="10503" max="10503" width="12.375" style="0" customWidth="1"/>
    <col min="10504" max="10504" width="13.625" style="0" customWidth="1"/>
    <col min="10505" max="10505" width="11.375" style="0" customWidth="1"/>
    <col min="10506" max="10506" width="6.00390625" style="0" customWidth="1"/>
    <col min="10507" max="10511" width="10.75390625" style="0" customWidth="1"/>
    <col min="10753" max="10753" width="9.00390625" style="0" hidden="1" customWidth="1"/>
    <col min="10754" max="10754" width="7.125" style="0" customWidth="1"/>
    <col min="10756" max="10756" width="19.75390625" style="0" customWidth="1"/>
    <col min="10757" max="10757" width="6.875" style="0" customWidth="1"/>
    <col min="10758" max="10758" width="13.125" style="0" customWidth="1"/>
    <col min="10759" max="10759" width="12.375" style="0" customWidth="1"/>
    <col min="10760" max="10760" width="13.625" style="0" customWidth="1"/>
    <col min="10761" max="10761" width="11.375" style="0" customWidth="1"/>
    <col min="10762" max="10762" width="6.00390625" style="0" customWidth="1"/>
    <col min="10763" max="10767" width="10.75390625" style="0" customWidth="1"/>
    <col min="11009" max="11009" width="9.00390625" style="0" hidden="1" customWidth="1"/>
    <col min="11010" max="11010" width="7.125" style="0" customWidth="1"/>
    <col min="11012" max="11012" width="19.75390625" style="0" customWidth="1"/>
    <col min="11013" max="11013" width="6.875" style="0" customWidth="1"/>
    <col min="11014" max="11014" width="13.125" style="0" customWidth="1"/>
    <col min="11015" max="11015" width="12.375" style="0" customWidth="1"/>
    <col min="11016" max="11016" width="13.625" style="0" customWidth="1"/>
    <col min="11017" max="11017" width="11.375" style="0" customWidth="1"/>
    <col min="11018" max="11018" width="6.00390625" style="0" customWidth="1"/>
    <col min="11019" max="11023" width="10.75390625" style="0" customWidth="1"/>
    <col min="11265" max="11265" width="9.00390625" style="0" hidden="1" customWidth="1"/>
    <col min="11266" max="11266" width="7.125" style="0" customWidth="1"/>
    <col min="11268" max="11268" width="19.75390625" style="0" customWidth="1"/>
    <col min="11269" max="11269" width="6.875" style="0" customWidth="1"/>
    <col min="11270" max="11270" width="13.125" style="0" customWidth="1"/>
    <col min="11271" max="11271" width="12.375" style="0" customWidth="1"/>
    <col min="11272" max="11272" width="13.625" style="0" customWidth="1"/>
    <col min="11273" max="11273" width="11.375" style="0" customWidth="1"/>
    <col min="11274" max="11274" width="6.00390625" style="0" customWidth="1"/>
    <col min="11275" max="11279" width="10.75390625" style="0" customWidth="1"/>
    <col min="11521" max="11521" width="9.00390625" style="0" hidden="1" customWidth="1"/>
    <col min="11522" max="11522" width="7.125" style="0" customWidth="1"/>
    <col min="11524" max="11524" width="19.75390625" style="0" customWidth="1"/>
    <col min="11525" max="11525" width="6.875" style="0" customWidth="1"/>
    <col min="11526" max="11526" width="13.125" style="0" customWidth="1"/>
    <col min="11527" max="11527" width="12.375" style="0" customWidth="1"/>
    <col min="11528" max="11528" width="13.625" style="0" customWidth="1"/>
    <col min="11529" max="11529" width="11.375" style="0" customWidth="1"/>
    <col min="11530" max="11530" width="6.00390625" style="0" customWidth="1"/>
    <col min="11531" max="11535" width="10.75390625" style="0" customWidth="1"/>
    <col min="11777" max="11777" width="9.00390625" style="0" hidden="1" customWidth="1"/>
    <col min="11778" max="11778" width="7.125" style="0" customWidth="1"/>
    <col min="11780" max="11780" width="19.75390625" style="0" customWidth="1"/>
    <col min="11781" max="11781" width="6.875" style="0" customWidth="1"/>
    <col min="11782" max="11782" width="13.125" style="0" customWidth="1"/>
    <col min="11783" max="11783" width="12.375" style="0" customWidth="1"/>
    <col min="11784" max="11784" width="13.625" style="0" customWidth="1"/>
    <col min="11785" max="11785" width="11.375" style="0" customWidth="1"/>
    <col min="11786" max="11786" width="6.00390625" style="0" customWidth="1"/>
    <col min="11787" max="11791" width="10.75390625" style="0" customWidth="1"/>
    <col min="12033" max="12033" width="9.00390625" style="0" hidden="1" customWidth="1"/>
    <col min="12034" max="12034" width="7.125" style="0" customWidth="1"/>
    <col min="12036" max="12036" width="19.75390625" style="0" customWidth="1"/>
    <col min="12037" max="12037" width="6.875" style="0" customWidth="1"/>
    <col min="12038" max="12038" width="13.125" style="0" customWidth="1"/>
    <col min="12039" max="12039" width="12.375" style="0" customWidth="1"/>
    <col min="12040" max="12040" width="13.625" style="0" customWidth="1"/>
    <col min="12041" max="12041" width="11.375" style="0" customWidth="1"/>
    <col min="12042" max="12042" width="6.00390625" style="0" customWidth="1"/>
    <col min="12043" max="12047" width="10.75390625" style="0" customWidth="1"/>
    <col min="12289" max="12289" width="9.00390625" style="0" hidden="1" customWidth="1"/>
    <col min="12290" max="12290" width="7.125" style="0" customWidth="1"/>
    <col min="12292" max="12292" width="19.75390625" style="0" customWidth="1"/>
    <col min="12293" max="12293" width="6.875" style="0" customWidth="1"/>
    <col min="12294" max="12294" width="13.125" style="0" customWidth="1"/>
    <col min="12295" max="12295" width="12.375" style="0" customWidth="1"/>
    <col min="12296" max="12296" width="13.625" style="0" customWidth="1"/>
    <col min="12297" max="12297" width="11.375" style="0" customWidth="1"/>
    <col min="12298" max="12298" width="6.00390625" style="0" customWidth="1"/>
    <col min="12299" max="12303" width="10.75390625" style="0" customWidth="1"/>
    <col min="12545" max="12545" width="9.00390625" style="0" hidden="1" customWidth="1"/>
    <col min="12546" max="12546" width="7.125" style="0" customWidth="1"/>
    <col min="12548" max="12548" width="19.75390625" style="0" customWidth="1"/>
    <col min="12549" max="12549" width="6.875" style="0" customWidth="1"/>
    <col min="12550" max="12550" width="13.125" style="0" customWidth="1"/>
    <col min="12551" max="12551" width="12.375" style="0" customWidth="1"/>
    <col min="12552" max="12552" width="13.625" style="0" customWidth="1"/>
    <col min="12553" max="12553" width="11.375" style="0" customWidth="1"/>
    <col min="12554" max="12554" width="6.00390625" style="0" customWidth="1"/>
    <col min="12555" max="12559" width="10.75390625" style="0" customWidth="1"/>
    <col min="12801" max="12801" width="9.00390625" style="0" hidden="1" customWidth="1"/>
    <col min="12802" max="12802" width="7.125" style="0" customWidth="1"/>
    <col min="12804" max="12804" width="19.75390625" style="0" customWidth="1"/>
    <col min="12805" max="12805" width="6.875" style="0" customWidth="1"/>
    <col min="12806" max="12806" width="13.125" style="0" customWidth="1"/>
    <col min="12807" max="12807" width="12.375" style="0" customWidth="1"/>
    <col min="12808" max="12808" width="13.625" style="0" customWidth="1"/>
    <col min="12809" max="12809" width="11.375" style="0" customWidth="1"/>
    <col min="12810" max="12810" width="6.00390625" style="0" customWidth="1"/>
    <col min="12811" max="12815" width="10.75390625" style="0" customWidth="1"/>
    <col min="13057" max="13057" width="9.00390625" style="0" hidden="1" customWidth="1"/>
    <col min="13058" max="13058" width="7.125" style="0" customWidth="1"/>
    <col min="13060" max="13060" width="19.75390625" style="0" customWidth="1"/>
    <col min="13061" max="13061" width="6.875" style="0" customWidth="1"/>
    <col min="13062" max="13062" width="13.125" style="0" customWidth="1"/>
    <col min="13063" max="13063" width="12.375" style="0" customWidth="1"/>
    <col min="13064" max="13064" width="13.625" style="0" customWidth="1"/>
    <col min="13065" max="13065" width="11.375" style="0" customWidth="1"/>
    <col min="13066" max="13066" width="6.00390625" style="0" customWidth="1"/>
    <col min="13067" max="13071" width="10.75390625" style="0" customWidth="1"/>
    <col min="13313" max="13313" width="9.00390625" style="0" hidden="1" customWidth="1"/>
    <col min="13314" max="13314" width="7.125" style="0" customWidth="1"/>
    <col min="13316" max="13316" width="19.75390625" style="0" customWidth="1"/>
    <col min="13317" max="13317" width="6.875" style="0" customWidth="1"/>
    <col min="13318" max="13318" width="13.125" style="0" customWidth="1"/>
    <col min="13319" max="13319" width="12.375" style="0" customWidth="1"/>
    <col min="13320" max="13320" width="13.625" style="0" customWidth="1"/>
    <col min="13321" max="13321" width="11.375" style="0" customWidth="1"/>
    <col min="13322" max="13322" width="6.00390625" style="0" customWidth="1"/>
    <col min="13323" max="13327" width="10.75390625" style="0" customWidth="1"/>
    <col min="13569" max="13569" width="9.00390625" style="0" hidden="1" customWidth="1"/>
    <col min="13570" max="13570" width="7.125" style="0" customWidth="1"/>
    <col min="13572" max="13572" width="19.75390625" style="0" customWidth="1"/>
    <col min="13573" max="13573" width="6.875" style="0" customWidth="1"/>
    <col min="13574" max="13574" width="13.125" style="0" customWidth="1"/>
    <col min="13575" max="13575" width="12.375" style="0" customWidth="1"/>
    <col min="13576" max="13576" width="13.625" style="0" customWidth="1"/>
    <col min="13577" max="13577" width="11.375" style="0" customWidth="1"/>
    <col min="13578" max="13578" width="6.00390625" style="0" customWidth="1"/>
    <col min="13579" max="13583" width="10.75390625" style="0" customWidth="1"/>
    <col min="13825" max="13825" width="9.00390625" style="0" hidden="1" customWidth="1"/>
    <col min="13826" max="13826" width="7.125" style="0" customWidth="1"/>
    <col min="13828" max="13828" width="19.75390625" style="0" customWidth="1"/>
    <col min="13829" max="13829" width="6.875" style="0" customWidth="1"/>
    <col min="13830" max="13830" width="13.125" style="0" customWidth="1"/>
    <col min="13831" max="13831" width="12.375" style="0" customWidth="1"/>
    <col min="13832" max="13832" width="13.625" style="0" customWidth="1"/>
    <col min="13833" max="13833" width="11.375" style="0" customWidth="1"/>
    <col min="13834" max="13834" width="6.00390625" style="0" customWidth="1"/>
    <col min="13835" max="13839" width="10.75390625" style="0" customWidth="1"/>
    <col min="14081" max="14081" width="9.00390625" style="0" hidden="1" customWidth="1"/>
    <col min="14082" max="14082" width="7.125" style="0" customWidth="1"/>
    <col min="14084" max="14084" width="19.75390625" style="0" customWidth="1"/>
    <col min="14085" max="14085" width="6.875" style="0" customWidth="1"/>
    <col min="14086" max="14086" width="13.125" style="0" customWidth="1"/>
    <col min="14087" max="14087" width="12.375" style="0" customWidth="1"/>
    <col min="14088" max="14088" width="13.625" style="0" customWidth="1"/>
    <col min="14089" max="14089" width="11.375" style="0" customWidth="1"/>
    <col min="14090" max="14090" width="6.00390625" style="0" customWidth="1"/>
    <col min="14091" max="14095" width="10.75390625" style="0" customWidth="1"/>
    <col min="14337" max="14337" width="9.00390625" style="0" hidden="1" customWidth="1"/>
    <col min="14338" max="14338" width="7.125" style="0" customWidth="1"/>
    <col min="14340" max="14340" width="19.75390625" style="0" customWidth="1"/>
    <col min="14341" max="14341" width="6.875" style="0" customWidth="1"/>
    <col min="14342" max="14342" width="13.125" style="0" customWidth="1"/>
    <col min="14343" max="14343" width="12.375" style="0" customWidth="1"/>
    <col min="14344" max="14344" width="13.625" style="0" customWidth="1"/>
    <col min="14345" max="14345" width="11.375" style="0" customWidth="1"/>
    <col min="14346" max="14346" width="6.00390625" style="0" customWidth="1"/>
    <col min="14347" max="14351" width="10.75390625" style="0" customWidth="1"/>
    <col min="14593" max="14593" width="9.00390625" style="0" hidden="1" customWidth="1"/>
    <col min="14594" max="14594" width="7.125" style="0" customWidth="1"/>
    <col min="14596" max="14596" width="19.75390625" style="0" customWidth="1"/>
    <col min="14597" max="14597" width="6.875" style="0" customWidth="1"/>
    <col min="14598" max="14598" width="13.125" style="0" customWidth="1"/>
    <col min="14599" max="14599" width="12.375" style="0" customWidth="1"/>
    <col min="14600" max="14600" width="13.625" style="0" customWidth="1"/>
    <col min="14601" max="14601" width="11.375" style="0" customWidth="1"/>
    <col min="14602" max="14602" width="6.00390625" style="0" customWidth="1"/>
    <col min="14603" max="14607" width="10.75390625" style="0" customWidth="1"/>
    <col min="14849" max="14849" width="9.00390625" style="0" hidden="1" customWidth="1"/>
    <col min="14850" max="14850" width="7.125" style="0" customWidth="1"/>
    <col min="14852" max="14852" width="19.75390625" style="0" customWidth="1"/>
    <col min="14853" max="14853" width="6.875" style="0" customWidth="1"/>
    <col min="14854" max="14854" width="13.125" style="0" customWidth="1"/>
    <col min="14855" max="14855" width="12.375" style="0" customWidth="1"/>
    <col min="14856" max="14856" width="13.625" style="0" customWidth="1"/>
    <col min="14857" max="14857" width="11.375" style="0" customWidth="1"/>
    <col min="14858" max="14858" width="6.00390625" style="0" customWidth="1"/>
    <col min="14859" max="14863" width="10.75390625" style="0" customWidth="1"/>
    <col min="15105" max="15105" width="9.00390625" style="0" hidden="1" customWidth="1"/>
    <col min="15106" max="15106" width="7.125" style="0" customWidth="1"/>
    <col min="15108" max="15108" width="19.75390625" style="0" customWidth="1"/>
    <col min="15109" max="15109" width="6.875" style="0" customWidth="1"/>
    <col min="15110" max="15110" width="13.125" style="0" customWidth="1"/>
    <col min="15111" max="15111" width="12.375" style="0" customWidth="1"/>
    <col min="15112" max="15112" width="13.625" style="0" customWidth="1"/>
    <col min="15113" max="15113" width="11.375" style="0" customWidth="1"/>
    <col min="15114" max="15114" width="6.00390625" style="0" customWidth="1"/>
    <col min="15115" max="15119" width="10.75390625" style="0" customWidth="1"/>
    <col min="15361" max="15361" width="9.00390625" style="0" hidden="1" customWidth="1"/>
    <col min="15362" max="15362" width="7.125" style="0" customWidth="1"/>
    <col min="15364" max="15364" width="19.75390625" style="0" customWidth="1"/>
    <col min="15365" max="15365" width="6.875" style="0" customWidth="1"/>
    <col min="15366" max="15366" width="13.125" style="0" customWidth="1"/>
    <col min="15367" max="15367" width="12.375" style="0" customWidth="1"/>
    <col min="15368" max="15368" width="13.625" style="0" customWidth="1"/>
    <col min="15369" max="15369" width="11.375" style="0" customWidth="1"/>
    <col min="15370" max="15370" width="6.00390625" style="0" customWidth="1"/>
    <col min="15371" max="15375" width="10.75390625" style="0" customWidth="1"/>
    <col min="15617" max="15617" width="9.00390625" style="0" hidden="1" customWidth="1"/>
    <col min="15618" max="15618" width="7.125" style="0" customWidth="1"/>
    <col min="15620" max="15620" width="19.75390625" style="0" customWidth="1"/>
    <col min="15621" max="15621" width="6.875" style="0" customWidth="1"/>
    <col min="15622" max="15622" width="13.125" style="0" customWidth="1"/>
    <col min="15623" max="15623" width="12.375" style="0" customWidth="1"/>
    <col min="15624" max="15624" width="13.625" style="0" customWidth="1"/>
    <col min="15625" max="15625" width="11.375" style="0" customWidth="1"/>
    <col min="15626" max="15626" width="6.00390625" style="0" customWidth="1"/>
    <col min="15627" max="15631" width="10.75390625" style="0" customWidth="1"/>
    <col min="15873" max="15873" width="9.00390625" style="0" hidden="1" customWidth="1"/>
    <col min="15874" max="15874" width="7.125" style="0" customWidth="1"/>
    <col min="15876" max="15876" width="19.75390625" style="0" customWidth="1"/>
    <col min="15877" max="15877" width="6.875" style="0" customWidth="1"/>
    <col min="15878" max="15878" width="13.125" style="0" customWidth="1"/>
    <col min="15879" max="15879" width="12.375" style="0" customWidth="1"/>
    <col min="15880" max="15880" width="13.625" style="0" customWidth="1"/>
    <col min="15881" max="15881" width="11.375" style="0" customWidth="1"/>
    <col min="15882" max="15882" width="6.00390625" style="0" customWidth="1"/>
    <col min="15883" max="15887" width="10.75390625" style="0" customWidth="1"/>
    <col min="16129" max="16129" width="9.00390625" style="0" hidden="1" customWidth="1"/>
    <col min="16130" max="16130" width="7.125" style="0" customWidth="1"/>
    <col min="16132" max="16132" width="19.75390625" style="0" customWidth="1"/>
    <col min="16133" max="16133" width="6.875" style="0" customWidth="1"/>
    <col min="16134" max="16134" width="13.125" style="0" customWidth="1"/>
    <col min="16135" max="16135" width="12.375" style="0" customWidth="1"/>
    <col min="16136" max="16136" width="13.625" style="0" customWidth="1"/>
    <col min="16137" max="16137" width="11.375" style="0" customWidth="1"/>
    <col min="16138" max="16138" width="6.00390625" style="0" customWidth="1"/>
    <col min="16139" max="16143" width="10.75390625" style="0" customWidth="1"/>
  </cols>
  <sheetData>
    <row r="1" ht="12" customHeight="1"/>
    <row r="2" spans="2:11" ht="17.25" customHeight="1">
      <c r="B2" s="5"/>
      <c r="C2" s="6" t="s">
        <v>209</v>
      </c>
      <c r="E2" s="7"/>
      <c r="F2" s="6"/>
      <c r="G2" s="8"/>
      <c r="H2" s="9" t="s">
        <v>210</v>
      </c>
      <c r="I2" s="10">
        <f ca="1">TODAY()</f>
        <v>44054</v>
      </c>
      <c r="K2" s="5"/>
    </row>
    <row r="3" spans="3:4" ht="6" customHeight="1">
      <c r="C3" s="11"/>
      <c r="D3" s="12" t="s">
        <v>0</v>
      </c>
    </row>
    <row r="4" ht="4.5" customHeight="1"/>
    <row r="5" spans="3:15" ht="13.5" customHeight="1">
      <c r="C5" s="13" t="s">
        <v>2</v>
      </c>
      <c r="D5" s="14" t="s">
        <v>11</v>
      </c>
      <c r="E5" s="15" t="s">
        <v>12</v>
      </c>
      <c r="F5" s="3"/>
      <c r="G5" s="16"/>
      <c r="H5" s="3"/>
      <c r="I5" s="16"/>
      <c r="O5" s="10"/>
    </row>
    <row r="6" ht="15.75">
      <c r="E6" s="115" t="s">
        <v>242</v>
      </c>
    </row>
    <row r="7" spans="3:11" ht="12.75">
      <c r="C7" s="17" t="s">
        <v>211</v>
      </c>
      <c r="D7" s="18"/>
      <c r="H7" s="19" t="s">
        <v>212</v>
      </c>
      <c r="J7" s="18"/>
      <c r="K7" s="18"/>
    </row>
    <row r="8" spans="4:11" ht="12.75">
      <c r="D8" s="18"/>
      <c r="H8" s="19" t="s">
        <v>213</v>
      </c>
      <c r="J8" s="18"/>
      <c r="K8" s="18"/>
    </row>
    <row r="9" spans="8:10" ht="12.75">
      <c r="H9" s="19"/>
      <c r="J9" s="18"/>
    </row>
    <row r="10" spans="3:11" ht="12.75">
      <c r="C10" s="17" t="s">
        <v>214</v>
      </c>
      <c r="D10" s="18"/>
      <c r="H10" s="19" t="s">
        <v>212</v>
      </c>
      <c r="J10" s="18"/>
      <c r="K10" s="18"/>
    </row>
    <row r="11" spans="4:11" ht="12.75">
      <c r="D11" s="18"/>
      <c r="H11" s="19" t="s">
        <v>213</v>
      </c>
      <c r="J11" s="18"/>
      <c r="K11" s="18"/>
    </row>
    <row r="12" ht="0.75" customHeight="1" hidden="1">
      <c r="J12" s="19"/>
    </row>
    <row r="13" ht="4.5" customHeight="1">
      <c r="J13" s="19"/>
    </row>
    <row r="14" ht="4.5" customHeight="1"/>
    <row r="15" ht="3.75" customHeight="1"/>
    <row r="16" spans="2:11" ht="13.5" customHeight="1">
      <c r="B16" s="20"/>
      <c r="C16" s="21"/>
      <c r="D16" s="21"/>
      <c r="E16" s="22"/>
      <c r="F16" s="23"/>
      <c r="G16" s="24"/>
      <c r="H16" s="25"/>
      <c r="I16" s="24"/>
      <c r="J16" s="26" t="s">
        <v>215</v>
      </c>
      <c r="K16" s="27"/>
    </row>
    <row r="17" spans="2:11" ht="15" customHeight="1">
      <c r="B17" s="28" t="s">
        <v>1</v>
      </c>
      <c r="C17" s="29"/>
      <c r="D17" s="30">
        <v>21</v>
      </c>
      <c r="E17" s="31" t="s">
        <v>3</v>
      </c>
      <c r="F17" s="32"/>
      <c r="G17" s="285"/>
      <c r="H17" s="285"/>
      <c r="I17" s="385">
        <f>CEILING(G28,1)</f>
        <v>0</v>
      </c>
      <c r="J17" s="386"/>
      <c r="K17" s="33"/>
    </row>
    <row r="18" spans="2:11" ht="12.75">
      <c r="B18" s="28" t="s">
        <v>216</v>
      </c>
      <c r="C18" s="29"/>
      <c r="D18" s="30">
        <f>SazbaDPH1</f>
        <v>21</v>
      </c>
      <c r="E18" s="31" t="s">
        <v>3</v>
      </c>
      <c r="F18" s="34"/>
      <c r="G18" s="286"/>
      <c r="H18" s="286"/>
      <c r="I18" s="387">
        <f>ROUND(I17*D18/100,1)</f>
        <v>0</v>
      </c>
      <c r="J18" s="388"/>
      <c r="K18" s="35"/>
    </row>
    <row r="19" spans="2:11" ht="12.75">
      <c r="B19" s="28" t="s">
        <v>1</v>
      </c>
      <c r="C19" s="29"/>
      <c r="D19" s="30">
        <v>15</v>
      </c>
      <c r="E19" s="31" t="s">
        <v>3</v>
      </c>
      <c r="F19" s="34"/>
      <c r="G19" s="286"/>
      <c r="H19" s="286"/>
      <c r="I19" s="387">
        <f>CEILING(H28,1)</f>
        <v>0</v>
      </c>
      <c r="J19" s="388"/>
      <c r="K19" s="35"/>
    </row>
    <row r="20" spans="2:11" ht="13.5" thickBot="1">
      <c r="B20" s="28" t="s">
        <v>216</v>
      </c>
      <c r="C20" s="29"/>
      <c r="D20" s="30">
        <f>SazbaDPH2</f>
        <v>15</v>
      </c>
      <c r="E20" s="31" t="s">
        <v>3</v>
      </c>
      <c r="F20" s="36"/>
      <c r="G20" s="287"/>
      <c r="H20" s="287"/>
      <c r="I20" s="389">
        <f>ROUND(I19*D19/100,1)</f>
        <v>0</v>
      </c>
      <c r="J20" s="390"/>
      <c r="K20" s="35"/>
    </row>
    <row r="21" spans="2:11" ht="16.5" thickBot="1">
      <c r="B21" s="37" t="s">
        <v>217</v>
      </c>
      <c r="C21" s="38"/>
      <c r="D21" s="38"/>
      <c r="E21" s="39"/>
      <c r="F21" s="40"/>
      <c r="G21" s="41"/>
      <c r="H21" s="41"/>
      <c r="I21" s="391">
        <f>SUM(I17:I20)</f>
        <v>0</v>
      </c>
      <c r="J21" s="392"/>
      <c r="K21" s="42"/>
    </row>
    <row r="23" ht="1.5" customHeight="1"/>
    <row r="24" spans="2:12" ht="15.75" customHeight="1">
      <c r="B24" s="15" t="s">
        <v>218</v>
      </c>
      <c r="C24" s="43"/>
      <c r="D24" s="43"/>
      <c r="E24" s="43"/>
      <c r="F24" s="43"/>
      <c r="G24" s="43"/>
      <c r="H24" s="43"/>
      <c r="I24" s="43"/>
      <c r="J24" s="43"/>
      <c r="K24" s="43"/>
      <c r="L24" s="4"/>
    </row>
    <row r="25" ht="5.25" customHeight="1">
      <c r="L25" s="4"/>
    </row>
    <row r="26" spans="2:10" ht="24" customHeight="1">
      <c r="B26" s="44" t="s">
        <v>219</v>
      </c>
      <c r="C26" s="45"/>
      <c r="D26" s="45"/>
      <c r="E26" s="46"/>
      <c r="F26" s="47" t="s">
        <v>220</v>
      </c>
      <c r="G26" s="48" t="str">
        <f>CONCATENATE("Základ DPH ",SazbaDPH1," %")</f>
        <v>Základ DPH 21 %</v>
      </c>
      <c r="H26" s="47" t="str">
        <f>CONCATENATE("Základ DPH ",SazbaDPH2," %")</f>
        <v>Základ DPH 15 %</v>
      </c>
      <c r="I26" s="47" t="s">
        <v>221</v>
      </c>
      <c r="J26" s="47" t="s">
        <v>3</v>
      </c>
    </row>
    <row r="27" spans="2:10" ht="12.75">
      <c r="B27" s="49" t="s">
        <v>222</v>
      </c>
      <c r="C27" s="50" t="s">
        <v>12</v>
      </c>
      <c r="D27" s="51"/>
      <c r="E27" s="52"/>
      <c r="F27" s="53">
        <f>G27+H27+I27</f>
        <v>0</v>
      </c>
      <c r="G27" s="54">
        <f>G46</f>
        <v>0</v>
      </c>
      <c r="H27" s="55">
        <f>H46+H64</f>
        <v>0</v>
      </c>
      <c r="I27" s="56">
        <f>(G27*SazbaDPH1)/100+(H27*SazbaDPH2)/100</f>
        <v>0</v>
      </c>
      <c r="J27" s="57" t="str">
        <f>IF(CelkemObjekty=0,"",F27/CelkemObjekty*100)</f>
        <v/>
      </c>
    </row>
    <row r="28" spans="2:10" ht="17.25" customHeight="1">
      <c r="B28" s="58" t="s">
        <v>223</v>
      </c>
      <c r="C28" s="59"/>
      <c r="D28" s="60"/>
      <c r="E28" s="61"/>
      <c r="F28" s="62">
        <f>SUM(F27:F27)</f>
        <v>0</v>
      </c>
      <c r="G28" s="62">
        <f>SUM(G27:G27)</f>
        <v>0</v>
      </c>
      <c r="H28" s="62">
        <f>SUM(H27:H27)</f>
        <v>0</v>
      </c>
      <c r="I28" s="62">
        <f>SUM(I27:I27)</f>
        <v>0</v>
      </c>
      <c r="J28" s="63" t="str">
        <f>IF(CelkemObjekty=0,"",F28/CelkemObjekty*100)</f>
        <v/>
      </c>
    </row>
    <row r="29" spans="2:11" ht="12.75">
      <c r="B29" s="288"/>
      <c r="C29" s="288"/>
      <c r="D29" s="288"/>
      <c r="E29" s="288"/>
      <c r="F29" s="288"/>
      <c r="G29" s="288"/>
      <c r="H29" s="288"/>
      <c r="I29" s="288"/>
      <c r="J29" s="288"/>
      <c r="K29" s="288"/>
    </row>
    <row r="30" spans="2:11" ht="18">
      <c r="B30" s="15" t="s">
        <v>224</v>
      </c>
      <c r="C30" s="43"/>
      <c r="D30" s="43"/>
      <c r="E30" s="43"/>
      <c r="F30" s="43"/>
      <c r="G30" s="43"/>
      <c r="H30" s="43"/>
      <c r="I30" s="43"/>
      <c r="J30" s="43"/>
      <c r="K30" s="288"/>
    </row>
    <row r="31" ht="12.75">
      <c r="K31" s="288"/>
    </row>
    <row r="32" spans="2:10" ht="25.5">
      <c r="B32" s="64" t="s">
        <v>225</v>
      </c>
      <c r="C32" s="65" t="s">
        <v>226</v>
      </c>
      <c r="D32" s="45"/>
      <c r="E32" s="46"/>
      <c r="F32" s="47" t="s">
        <v>220</v>
      </c>
      <c r="G32" s="48" t="str">
        <f>CONCATENATE("Základ DPH ",SazbaDPH1," %")</f>
        <v>Základ DPH 21 %</v>
      </c>
      <c r="H32" s="47" t="str">
        <f>CONCATENATE("Základ DPH ",SazbaDPH2," %")</f>
        <v>Základ DPH 15 %</v>
      </c>
      <c r="I32" s="48" t="s">
        <v>221</v>
      </c>
      <c r="J32" s="47" t="s">
        <v>3</v>
      </c>
    </row>
    <row r="33" spans="2:10" ht="12.75">
      <c r="B33" s="105" t="s">
        <v>222</v>
      </c>
      <c r="C33" s="106" t="s">
        <v>227</v>
      </c>
      <c r="D33" s="107"/>
      <c r="E33" s="108"/>
      <c r="F33" s="109">
        <f>G33+H33+I33</f>
        <v>0</v>
      </c>
      <c r="G33" s="110">
        <v>0</v>
      </c>
      <c r="H33" s="109">
        <f>'D.1.1.'!G190</f>
        <v>0</v>
      </c>
      <c r="I33" s="110">
        <f aca="true" t="shared" si="0" ref="I33:I41">(G33*SazbaDPH1)/100+(H33*SazbaDPH2)/100</f>
        <v>0</v>
      </c>
      <c r="J33" s="111" t="str">
        <f aca="true" t="shared" si="1" ref="J33:J41">IF(CelkemObjekty=0,"",F33/CelkemObjekty*100)</f>
        <v/>
      </c>
    </row>
    <row r="34" spans="2:10" ht="12.75">
      <c r="B34" s="101" t="s">
        <v>13</v>
      </c>
      <c r="C34" s="102" t="s">
        <v>228</v>
      </c>
      <c r="D34" s="103"/>
      <c r="E34" s="104"/>
      <c r="F34" s="73">
        <f>G34+H34+I34</f>
        <v>0</v>
      </c>
      <c r="G34" s="74">
        <v>0</v>
      </c>
      <c r="H34" s="73">
        <f>'D.1.4.1.'!G86</f>
        <v>0</v>
      </c>
      <c r="I34" s="74">
        <f t="shared" si="0"/>
        <v>0</v>
      </c>
      <c r="J34" s="75" t="str">
        <f t="shared" si="1"/>
        <v/>
      </c>
    </row>
    <row r="35" spans="2:10" ht="12.75">
      <c r="B35" s="67"/>
      <c r="C35" s="82" t="s">
        <v>887</v>
      </c>
      <c r="D35" s="80"/>
      <c r="E35" s="81"/>
      <c r="F35" s="77">
        <f aca="true" t="shared" si="2" ref="F35:F37">G35+H35+I35</f>
        <v>0</v>
      </c>
      <c r="G35" s="76">
        <v>0</v>
      </c>
      <c r="H35" s="77">
        <f>H34-H36-H37</f>
        <v>0</v>
      </c>
      <c r="I35" s="76">
        <f t="shared" si="0"/>
        <v>0</v>
      </c>
      <c r="J35" s="78" t="str">
        <f aca="true" t="shared" si="3" ref="J35:J37">IF(CelkemObjekty=0,"",F35/CelkemObjekty*100)</f>
        <v/>
      </c>
    </row>
    <row r="36" spans="2:10" ht="12.75">
      <c r="B36" s="67"/>
      <c r="C36" s="83" t="s">
        <v>239</v>
      </c>
      <c r="D36" s="80"/>
      <c r="E36" s="81"/>
      <c r="F36" s="77">
        <f t="shared" si="2"/>
        <v>0</v>
      </c>
      <c r="G36" s="76">
        <v>0</v>
      </c>
      <c r="H36" s="77">
        <f>'D.1.4.1.'!G29</f>
        <v>0</v>
      </c>
      <c r="I36" s="76">
        <f t="shared" si="0"/>
        <v>0</v>
      </c>
      <c r="J36" s="78" t="str">
        <f t="shared" si="3"/>
        <v/>
      </c>
    </row>
    <row r="37" spans="2:10" ht="12.75">
      <c r="B37" s="67"/>
      <c r="C37" s="79" t="s">
        <v>240</v>
      </c>
      <c r="D37" s="80"/>
      <c r="E37" s="81"/>
      <c r="F37" s="77">
        <f t="shared" si="2"/>
        <v>0</v>
      </c>
      <c r="G37" s="76">
        <v>0</v>
      </c>
      <c r="H37" s="77">
        <f>'D.1.4.1.'!G41</f>
        <v>0</v>
      </c>
      <c r="I37" s="76">
        <f t="shared" si="0"/>
        <v>0</v>
      </c>
      <c r="J37" s="78" t="str">
        <f t="shared" si="3"/>
        <v/>
      </c>
    </row>
    <row r="38" spans="2:10" ht="12.75">
      <c r="B38" s="93" t="s">
        <v>229</v>
      </c>
      <c r="C38" s="94" t="s">
        <v>230</v>
      </c>
      <c r="D38" s="95"/>
      <c r="E38" s="96"/>
      <c r="F38" s="97">
        <f>G38+H38+I38</f>
        <v>0</v>
      </c>
      <c r="G38" s="97">
        <v>0</v>
      </c>
      <c r="H38" s="97">
        <f>'D.1.4.6.'!G139</f>
        <v>0</v>
      </c>
      <c r="I38" s="97">
        <f t="shared" si="0"/>
        <v>0</v>
      </c>
      <c r="J38" s="98" t="str">
        <f t="shared" si="1"/>
        <v/>
      </c>
    </row>
    <row r="39" spans="2:10" ht="12.75">
      <c r="B39" s="67"/>
      <c r="C39" s="79" t="s">
        <v>236</v>
      </c>
      <c r="D39" s="80"/>
      <c r="E39" s="88"/>
      <c r="F39" s="77">
        <f aca="true" t="shared" si="4" ref="F39:F40">G39+H39+I39</f>
        <v>0</v>
      </c>
      <c r="G39" s="77">
        <v>0</v>
      </c>
      <c r="H39" s="77">
        <f>H38-H40</f>
        <v>0</v>
      </c>
      <c r="I39" s="77">
        <f t="shared" si="0"/>
        <v>0</v>
      </c>
      <c r="J39" s="90" t="str">
        <f aca="true" t="shared" si="5" ref="J39:J40">IF(CelkemObjekty=0,"",F39/CelkemObjekty*100)</f>
        <v/>
      </c>
    </row>
    <row r="40" spans="2:10" ht="12.75">
      <c r="B40" s="72"/>
      <c r="C40" s="84" t="s">
        <v>237</v>
      </c>
      <c r="D40" s="85"/>
      <c r="E40" s="89"/>
      <c r="F40" s="86">
        <f t="shared" si="4"/>
        <v>0</v>
      </c>
      <c r="G40" s="86">
        <v>0</v>
      </c>
      <c r="H40" s="86">
        <f>'D.1.4.6.'!G21</f>
        <v>0</v>
      </c>
      <c r="I40" s="86">
        <f t="shared" si="0"/>
        <v>0</v>
      </c>
      <c r="J40" s="92" t="str">
        <f t="shared" si="5"/>
        <v/>
      </c>
    </row>
    <row r="41" spans="2:10" ht="12.75">
      <c r="B41" s="93" t="s">
        <v>231</v>
      </c>
      <c r="C41" s="94" t="s">
        <v>232</v>
      </c>
      <c r="D41" s="95"/>
      <c r="E41" s="99"/>
      <c r="F41" s="73">
        <f>G41+H41+I41</f>
        <v>0</v>
      </c>
      <c r="G41" s="74">
        <v>0</v>
      </c>
      <c r="H41" s="73">
        <f>'D.1.4.7.'!G89</f>
        <v>0</v>
      </c>
      <c r="I41" s="74">
        <f t="shared" si="0"/>
        <v>0</v>
      </c>
      <c r="J41" s="75" t="str">
        <f t="shared" si="1"/>
        <v/>
      </c>
    </row>
    <row r="42" spans="2:10" ht="12.75">
      <c r="B42" s="67"/>
      <c r="C42" s="68" t="s">
        <v>238</v>
      </c>
      <c r="D42" s="2"/>
      <c r="E42" s="69"/>
      <c r="F42" s="70"/>
      <c r="G42" s="66"/>
      <c r="H42" s="71"/>
      <c r="I42" s="66"/>
      <c r="J42" s="57"/>
    </row>
    <row r="43" spans="2:10" ht="12.75" hidden="1">
      <c r="B43" s="113"/>
      <c r="C43" s="94"/>
      <c r="D43" s="95"/>
      <c r="E43" s="96"/>
      <c r="F43" s="100"/>
      <c r="G43" s="100"/>
      <c r="H43" s="97"/>
      <c r="I43" s="97"/>
      <c r="J43" s="112"/>
    </row>
    <row r="44" spans="2:10" ht="12.75" hidden="1">
      <c r="B44" s="114"/>
      <c r="C44" s="84"/>
      <c r="D44" s="85"/>
      <c r="E44" s="89"/>
      <c r="F44" s="91"/>
      <c r="G44" s="91"/>
      <c r="H44" s="86"/>
      <c r="I44" s="86"/>
      <c r="J44" s="87"/>
    </row>
    <row r="45" spans="2:10" ht="12.75">
      <c r="B45" s="101" t="s">
        <v>233</v>
      </c>
      <c r="C45" s="102" t="s">
        <v>241</v>
      </c>
      <c r="D45" s="103"/>
      <c r="E45" s="104"/>
      <c r="F45" s="73">
        <f>G45+H45+I45</f>
        <v>0</v>
      </c>
      <c r="G45" s="74">
        <f>'D.1.4.1.'!G81+'D.1.4.6.'!G135+'D.1.4.7.'!G84</f>
        <v>0</v>
      </c>
      <c r="H45" s="73">
        <v>0</v>
      </c>
      <c r="I45" s="74">
        <f>(G45*SazbaDPH1)/100+(H45*SazbaDPH2)/100</f>
        <v>0</v>
      </c>
      <c r="J45" s="75" t="str">
        <f aca="true" t="shared" si="6" ref="J45">IF(CelkemObjekty=0,"",F45/CelkemObjekty*100)</f>
        <v/>
      </c>
    </row>
    <row r="46" spans="2:10" ht="12.75">
      <c r="B46" s="58" t="s">
        <v>223</v>
      </c>
      <c r="C46" s="59"/>
      <c r="D46" s="60"/>
      <c r="E46" s="61"/>
      <c r="F46" s="62">
        <f>F33+F34+F38+F41+F43+F45</f>
        <v>0</v>
      </c>
      <c r="G46" s="62">
        <f>'D.1.4.1.'!G81+'D.1.4.6.'!G135+'D.1.4.7.'!G84</f>
        <v>0</v>
      </c>
      <c r="H46" s="62">
        <f>H33+H34+H38+H41+H43+H45</f>
        <v>0</v>
      </c>
      <c r="I46" s="62">
        <f>I33+I34+I38+I41+I43+I45</f>
        <v>0</v>
      </c>
      <c r="J46" s="62" t="e">
        <f>J33+J34+J38+J41+J43+J45</f>
        <v>#VALUE!</v>
      </c>
    </row>
    <row r="47" ht="9" customHeight="1"/>
    <row r="48" ht="2.25" customHeight="1"/>
    <row r="49" ht="1.5" customHeight="1"/>
    <row r="50" ht="0.75" customHeight="1"/>
    <row r="51" ht="0.75" customHeight="1"/>
    <row r="52" ht="0.75" customHeight="1"/>
    <row r="53" spans="2:10" s="118" customFormat="1" ht="11.25">
      <c r="B53" s="116" t="s">
        <v>234</v>
      </c>
      <c r="C53" s="117"/>
      <c r="D53" s="117"/>
      <c r="E53" s="117"/>
      <c r="F53" s="117"/>
      <c r="G53" s="117"/>
      <c r="H53" s="117"/>
      <c r="I53" s="117"/>
      <c r="J53" s="117"/>
    </row>
    <row r="54" spans="7:10" s="118" customFormat="1" ht="11.25">
      <c r="G54" s="119"/>
      <c r="I54" s="119"/>
      <c r="J54" s="119"/>
    </row>
    <row r="55" spans="2:8" s="118" customFormat="1" ht="11.25">
      <c r="B55" s="120" t="s">
        <v>235</v>
      </c>
      <c r="C55" s="121"/>
      <c r="D55" s="121"/>
      <c r="E55" s="122"/>
      <c r="F55" s="123"/>
      <c r="G55" s="124"/>
      <c r="H55" s="125" t="s">
        <v>220</v>
      </c>
    </row>
    <row r="56" spans="2:8" s="118" customFormat="1" ht="11.25">
      <c r="B56" s="126" t="s">
        <v>201</v>
      </c>
      <c r="C56" s="127"/>
      <c r="D56" s="128"/>
      <c r="E56" s="129"/>
      <c r="F56" s="130"/>
      <c r="G56" s="131"/>
      <c r="H56" s="132">
        <v>0</v>
      </c>
    </row>
    <row r="57" spans="2:8" s="118" customFormat="1" ht="11.25">
      <c r="B57" s="133" t="s">
        <v>202</v>
      </c>
      <c r="C57" s="134"/>
      <c r="D57" s="135"/>
      <c r="E57" s="136"/>
      <c r="F57" s="137"/>
      <c r="G57" s="138"/>
      <c r="H57" s="139">
        <v>0</v>
      </c>
    </row>
    <row r="58" spans="2:8" s="118" customFormat="1" ht="11.25">
      <c r="B58" s="133" t="s">
        <v>203</v>
      </c>
      <c r="C58" s="134"/>
      <c r="D58" s="135"/>
      <c r="E58" s="136"/>
      <c r="F58" s="137"/>
      <c r="G58" s="138"/>
      <c r="H58" s="139">
        <v>0</v>
      </c>
    </row>
    <row r="59" spans="2:8" s="118" customFormat="1" ht="11.25">
      <c r="B59" s="133" t="s">
        <v>204</v>
      </c>
      <c r="C59" s="134"/>
      <c r="D59" s="135"/>
      <c r="E59" s="136"/>
      <c r="F59" s="137"/>
      <c r="G59" s="138"/>
      <c r="H59" s="139">
        <v>0</v>
      </c>
    </row>
    <row r="60" spans="2:8" s="118" customFormat="1" ht="11.25">
      <c r="B60" s="133" t="s">
        <v>205</v>
      </c>
      <c r="C60" s="134"/>
      <c r="D60" s="135"/>
      <c r="E60" s="136"/>
      <c r="F60" s="137"/>
      <c r="G60" s="138"/>
      <c r="H60" s="139">
        <v>0</v>
      </c>
    </row>
    <row r="61" spans="2:8" s="118" customFormat="1" ht="11.25">
      <c r="B61" s="133" t="s">
        <v>206</v>
      </c>
      <c r="C61" s="134"/>
      <c r="D61" s="135"/>
      <c r="E61" s="136"/>
      <c r="F61" s="137"/>
      <c r="G61" s="138"/>
      <c r="H61" s="139">
        <v>0</v>
      </c>
    </row>
    <row r="62" spans="2:8" s="118" customFormat="1" ht="11.25">
      <c r="B62" s="133" t="s">
        <v>207</v>
      </c>
      <c r="C62" s="134"/>
      <c r="D62" s="135"/>
      <c r="E62" s="136"/>
      <c r="F62" s="137"/>
      <c r="G62" s="138"/>
      <c r="H62" s="139">
        <v>0</v>
      </c>
    </row>
    <row r="63" spans="2:8" s="118" customFormat="1" ht="11.25">
      <c r="B63" s="133" t="s">
        <v>208</v>
      </c>
      <c r="C63" s="134"/>
      <c r="D63" s="135"/>
      <c r="E63" s="136"/>
      <c r="F63" s="137"/>
      <c r="G63" s="138"/>
      <c r="H63" s="139">
        <v>0</v>
      </c>
    </row>
    <row r="64" spans="2:8" s="118" customFormat="1" ht="11.25">
      <c r="B64" s="140" t="s">
        <v>223</v>
      </c>
      <c r="C64" s="141"/>
      <c r="D64" s="142"/>
      <c r="E64" s="143"/>
      <c r="F64" s="144"/>
      <c r="G64" s="145"/>
      <c r="H64" s="146">
        <f>SUM(H56:H63)</f>
        <v>0</v>
      </c>
    </row>
    <row r="65" spans="9:10" ht="12.75">
      <c r="I65"/>
      <c r="J65"/>
    </row>
  </sheetData>
  <sheetProtection algorithmName="SHA-512" hashValue="pUfSIfQplI33j9y3w8MYf/9hTyAW+6/DbjkU4NLrHXnQVjrSchXao6JMGXFJ7R95PwICoQqjjaoIQ2hsAvHX4g==" saltValue="j4zPRrZlcxjKZ+GTNAs1EQ==" spinCount="100000" sheet="1" objects="1" scenarios="1"/>
  <mergeCells count="5">
    <mergeCell ref="I17:J17"/>
    <mergeCell ref="I18:J18"/>
    <mergeCell ref="I19:J19"/>
    <mergeCell ref="I20:J20"/>
    <mergeCell ref="I21:J21"/>
  </mergeCells>
  <printOptions/>
  <pageMargins left="0.3937007874015748" right="0.1968503937007874" top="0.3937007874015748" bottom="0.3937007874015748" header="0" footer="0.1968503937007874"/>
  <pageSetup fitToHeight="9999" fitToWidth="1" horizontalDpi="300" verticalDpi="300" orientation="portrait" paperSize="9" r:id="rId1"/>
  <headerFooter alignWithMargins="0">
    <oddFooter>&amp;L&amp;9Zpracováno programem &amp;"Arial CE,Tučné"BUILDpower,  © RTS, a.s.&amp;R&amp;9Stránka &amp;P z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heetPr>
  <dimension ref="A1:BH5028"/>
  <sheetViews>
    <sheetView workbookViewId="0" topLeftCell="A1">
      <pane ySplit="7" topLeftCell="A149" activePane="bottomLeft" state="frozen"/>
      <selection pane="bottomLeft" activeCell="F30" sqref="F30"/>
    </sheetView>
  </sheetViews>
  <sheetFormatPr defaultColWidth="9.00390625" defaultRowHeight="12.75" outlineLevelRow="1"/>
  <cols>
    <col min="1" max="1" width="3.375" style="0" customWidth="1"/>
    <col min="2" max="2" width="12.75390625" style="12" customWidth="1"/>
    <col min="3" max="3" width="38.25390625" style="12" customWidth="1"/>
    <col min="4" max="4" width="4.875" style="0" customWidth="1"/>
    <col min="5" max="5" width="10.75390625" style="0" customWidth="1"/>
    <col min="6" max="6" width="9.875" style="0" customWidth="1"/>
    <col min="7" max="7" width="12.75390625" style="0" customWidth="1"/>
    <col min="8" max="24" width="9.00390625" style="0" hidden="1" customWidth="1"/>
    <col min="29" max="29" width="9.00390625" style="0" hidden="1" customWidth="1"/>
    <col min="31" max="41" width="9.00390625" style="0" hidden="1" customWidth="1"/>
  </cols>
  <sheetData>
    <row r="1" spans="1:33" ht="15.75" customHeight="1">
      <c r="A1" s="405" t="s">
        <v>898</v>
      </c>
      <c r="B1" s="405"/>
      <c r="C1" s="405"/>
      <c r="D1" s="405"/>
      <c r="E1" s="405"/>
      <c r="F1" s="405"/>
      <c r="G1" s="405"/>
      <c r="AG1" t="s">
        <v>248</v>
      </c>
    </row>
    <row r="2" spans="1:33" ht="25.15" customHeight="1">
      <c r="A2" s="147" t="s">
        <v>249</v>
      </c>
      <c r="B2" s="148" t="s">
        <v>11</v>
      </c>
      <c r="C2" s="406" t="s">
        <v>12</v>
      </c>
      <c r="D2" s="407"/>
      <c r="E2" s="407"/>
      <c r="F2" s="407"/>
      <c r="G2" s="408"/>
      <c r="AG2" t="s">
        <v>250</v>
      </c>
    </row>
    <row r="3" spans="1:33" ht="25.15" customHeight="1">
      <c r="A3" s="147" t="s">
        <v>251</v>
      </c>
      <c r="B3" s="148" t="s">
        <v>13</v>
      </c>
      <c r="C3" s="406" t="s">
        <v>242</v>
      </c>
      <c r="D3" s="407"/>
      <c r="E3" s="407"/>
      <c r="F3" s="407"/>
      <c r="G3" s="408"/>
      <c r="AC3" s="12" t="s">
        <v>250</v>
      </c>
      <c r="AG3" t="s">
        <v>252</v>
      </c>
    </row>
    <row r="4" spans="1:33" ht="25.15" customHeight="1">
      <c r="A4" s="149" t="s">
        <v>253</v>
      </c>
      <c r="B4" s="150" t="s">
        <v>254</v>
      </c>
      <c r="C4" s="409" t="s">
        <v>14</v>
      </c>
      <c r="D4" s="410"/>
      <c r="E4" s="410"/>
      <c r="F4" s="410"/>
      <c r="G4" s="411"/>
      <c r="AG4" t="s">
        <v>255</v>
      </c>
    </row>
    <row r="5" ht="12.75">
      <c r="D5" s="151"/>
    </row>
    <row r="6" spans="1:24" ht="38.25">
      <c r="A6" s="309" t="s">
        <v>5</v>
      </c>
      <c r="B6" s="310" t="s">
        <v>6</v>
      </c>
      <c r="C6" s="310" t="s">
        <v>7</v>
      </c>
      <c r="D6" s="311" t="s">
        <v>8</v>
      </c>
      <c r="E6" s="309" t="s">
        <v>256</v>
      </c>
      <c r="F6" s="152" t="s">
        <v>257</v>
      </c>
      <c r="G6" s="309" t="s">
        <v>258</v>
      </c>
      <c r="H6" s="153" t="s">
        <v>259</v>
      </c>
      <c r="I6" s="153" t="s">
        <v>260</v>
      </c>
      <c r="J6" s="153" t="s">
        <v>261</v>
      </c>
      <c r="K6" s="153" t="s">
        <v>262</v>
      </c>
      <c r="L6" s="153" t="s">
        <v>263</v>
      </c>
      <c r="M6" s="153" t="s">
        <v>264</v>
      </c>
      <c r="N6" s="153" t="s">
        <v>265</v>
      </c>
      <c r="O6" s="153" t="s">
        <v>266</v>
      </c>
      <c r="P6" s="153" t="s">
        <v>267</v>
      </c>
      <c r="Q6" s="153" t="s">
        <v>268</v>
      </c>
      <c r="R6" s="153" t="s">
        <v>269</v>
      </c>
      <c r="S6" s="153" t="s">
        <v>270</v>
      </c>
      <c r="T6" s="153" t="s">
        <v>271</v>
      </c>
      <c r="U6" s="153" t="s">
        <v>272</v>
      </c>
      <c r="V6" s="153" t="s">
        <v>273</v>
      </c>
      <c r="W6" s="153" t="s">
        <v>274</v>
      </c>
      <c r="X6" s="153" t="s">
        <v>275</v>
      </c>
    </row>
    <row r="7" spans="1:24" ht="12.75" hidden="1">
      <c r="A7" s="312"/>
      <c r="B7" s="313"/>
      <c r="C7" s="313"/>
      <c r="D7" s="314"/>
      <c r="E7" s="315"/>
      <c r="F7" s="157"/>
      <c r="G7" s="316"/>
      <c r="H7" s="157"/>
      <c r="I7" s="157"/>
      <c r="J7" s="157"/>
      <c r="K7" s="157"/>
      <c r="L7" s="157"/>
      <c r="M7" s="157"/>
      <c r="N7" s="157"/>
      <c r="O7" s="157"/>
      <c r="P7" s="157"/>
      <c r="Q7" s="157"/>
      <c r="R7" s="157"/>
      <c r="S7" s="157"/>
      <c r="T7" s="157"/>
      <c r="U7" s="157"/>
      <c r="V7" s="157"/>
      <c r="W7" s="157"/>
      <c r="X7" s="157"/>
    </row>
    <row r="8" spans="1:33" ht="12.75">
      <c r="A8" s="304" t="s">
        <v>9</v>
      </c>
      <c r="B8" s="305" t="s">
        <v>15</v>
      </c>
      <c r="C8" s="306" t="s">
        <v>16</v>
      </c>
      <c r="D8" s="307"/>
      <c r="E8" s="308"/>
      <c r="F8" s="158"/>
      <c r="G8" s="317">
        <f>SUMIF(AG9:AG19,"&lt;&gt;NOR",G9:G19)</f>
        <v>0</v>
      </c>
      <c r="H8" s="159"/>
      <c r="I8" s="159">
        <f>SUM(I9:I19)</f>
        <v>151087.40000000002</v>
      </c>
      <c r="J8" s="159"/>
      <c r="K8" s="159">
        <f>SUM(K9:K19)</f>
        <v>392491.19999999995</v>
      </c>
      <c r="L8" s="159"/>
      <c r="M8" s="159">
        <f>SUM(M9:M19)</f>
        <v>0</v>
      </c>
      <c r="N8" s="159"/>
      <c r="O8" s="159">
        <f>SUM(O9:O19)</f>
        <v>11.48</v>
      </c>
      <c r="P8" s="159"/>
      <c r="Q8" s="159">
        <f>SUM(Q9:Q19)</f>
        <v>0</v>
      </c>
      <c r="R8" s="159"/>
      <c r="S8" s="159"/>
      <c r="T8" s="159"/>
      <c r="U8" s="159"/>
      <c r="V8" s="159">
        <f>SUM(V9:V19)</f>
        <v>455.04</v>
      </c>
      <c r="W8" s="159"/>
      <c r="X8" s="159"/>
      <c r="AG8" t="s">
        <v>276</v>
      </c>
    </row>
    <row r="9" spans="1:60" ht="12.75" outlineLevel="1">
      <c r="A9" s="289">
        <v>1</v>
      </c>
      <c r="B9" s="290" t="s">
        <v>17</v>
      </c>
      <c r="C9" s="291" t="s">
        <v>277</v>
      </c>
      <c r="D9" s="292" t="s">
        <v>18</v>
      </c>
      <c r="E9" s="293">
        <v>2</v>
      </c>
      <c r="F9" s="160">
        <v>0</v>
      </c>
      <c r="G9" s="318">
        <f>ROUND(E9*F9,2)</f>
        <v>0</v>
      </c>
      <c r="H9" s="161">
        <v>188.73</v>
      </c>
      <c r="I9" s="162">
        <f>ROUND(E9*H9,2)</f>
        <v>377.46</v>
      </c>
      <c r="J9" s="161">
        <v>227.77</v>
      </c>
      <c r="K9" s="162">
        <f>ROUND(E9*J9,2)</f>
        <v>455.54</v>
      </c>
      <c r="L9" s="162">
        <v>15</v>
      </c>
      <c r="M9" s="162">
        <f>G9*(1+L9/100)</f>
        <v>0</v>
      </c>
      <c r="N9" s="162">
        <v>0.1344</v>
      </c>
      <c r="O9" s="162">
        <f>ROUND(E9*N9,2)</f>
        <v>0.27</v>
      </c>
      <c r="P9" s="162">
        <v>0</v>
      </c>
      <c r="Q9" s="162">
        <f>ROUND(E9*P9,2)</f>
        <v>0</v>
      </c>
      <c r="R9" s="162"/>
      <c r="S9" s="162" t="s">
        <v>278</v>
      </c>
      <c r="T9" s="162" t="s">
        <v>278</v>
      </c>
      <c r="U9" s="162">
        <v>0.551</v>
      </c>
      <c r="V9" s="162">
        <f>ROUND(E9*U9,2)</f>
        <v>1.1</v>
      </c>
      <c r="W9" s="162"/>
      <c r="X9" s="162" t="s">
        <v>279</v>
      </c>
      <c r="Y9" s="118"/>
      <c r="Z9" s="118"/>
      <c r="AA9" s="118"/>
      <c r="AB9" s="118"/>
      <c r="AC9" s="118"/>
      <c r="AD9" s="118"/>
      <c r="AE9" s="118"/>
      <c r="AF9" s="118"/>
      <c r="AG9" s="118" t="s">
        <v>280</v>
      </c>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row>
    <row r="10" spans="1:60" ht="22.5" outlineLevel="1">
      <c r="A10" s="294">
        <v>2</v>
      </c>
      <c r="B10" s="295" t="s">
        <v>19</v>
      </c>
      <c r="C10" s="296" t="s">
        <v>20</v>
      </c>
      <c r="D10" s="297" t="s">
        <v>21</v>
      </c>
      <c r="E10" s="298">
        <v>2.28</v>
      </c>
      <c r="F10" s="163">
        <v>0</v>
      </c>
      <c r="G10" s="319">
        <f>ROUND(E10*F10,2)</f>
        <v>0</v>
      </c>
      <c r="H10" s="161">
        <v>518.29</v>
      </c>
      <c r="I10" s="162">
        <f>ROUND(E10*H10,2)</f>
        <v>1181.7</v>
      </c>
      <c r="J10" s="161">
        <v>626.71</v>
      </c>
      <c r="K10" s="162">
        <f>ROUND(E10*J10,2)</f>
        <v>1428.9</v>
      </c>
      <c r="L10" s="162">
        <v>15</v>
      </c>
      <c r="M10" s="162">
        <f>G10*(1+L10/100)</f>
        <v>0</v>
      </c>
      <c r="N10" s="162">
        <v>0.04612</v>
      </c>
      <c r="O10" s="162">
        <f>ROUND(E10*N10,2)</f>
        <v>0.11</v>
      </c>
      <c r="P10" s="162">
        <v>0</v>
      </c>
      <c r="Q10" s="162">
        <f>ROUND(E10*P10,2)</f>
        <v>0</v>
      </c>
      <c r="R10" s="162"/>
      <c r="S10" s="162" t="s">
        <v>278</v>
      </c>
      <c r="T10" s="162" t="s">
        <v>278</v>
      </c>
      <c r="U10" s="162">
        <v>1.404</v>
      </c>
      <c r="V10" s="162">
        <f>ROUND(E10*U10,2)</f>
        <v>3.2</v>
      </c>
      <c r="W10" s="162"/>
      <c r="X10" s="162" t="s">
        <v>279</v>
      </c>
      <c r="Y10" s="118"/>
      <c r="Z10" s="118"/>
      <c r="AA10" s="118"/>
      <c r="AB10" s="118"/>
      <c r="AC10" s="118"/>
      <c r="AD10" s="118"/>
      <c r="AE10" s="118"/>
      <c r="AF10" s="118"/>
      <c r="AG10" s="118" t="s">
        <v>280</v>
      </c>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row>
    <row r="11" spans="1:60" ht="12.75" outlineLevel="1">
      <c r="A11" s="299"/>
      <c r="B11" s="300"/>
      <c r="C11" s="301" t="s">
        <v>22</v>
      </c>
      <c r="D11" s="302"/>
      <c r="E11" s="303">
        <v>2.28</v>
      </c>
      <c r="F11" s="162"/>
      <c r="G11" s="320"/>
      <c r="H11" s="162"/>
      <c r="I11" s="162"/>
      <c r="J11" s="162"/>
      <c r="K11" s="162"/>
      <c r="L11" s="162"/>
      <c r="M11" s="162"/>
      <c r="N11" s="162"/>
      <c r="O11" s="162"/>
      <c r="P11" s="162"/>
      <c r="Q11" s="162"/>
      <c r="R11" s="162"/>
      <c r="S11" s="162"/>
      <c r="T11" s="162"/>
      <c r="U11" s="162"/>
      <c r="V11" s="162"/>
      <c r="W11" s="162"/>
      <c r="X11" s="162"/>
      <c r="Y11" s="118"/>
      <c r="Z11" s="118"/>
      <c r="AA11" s="118"/>
      <c r="AB11" s="118"/>
      <c r="AC11" s="118"/>
      <c r="AD11" s="118"/>
      <c r="AE11" s="118"/>
      <c r="AF11" s="118"/>
      <c r="AG11" s="118" t="s">
        <v>281</v>
      </c>
      <c r="AH11" s="118">
        <v>0</v>
      </c>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row>
    <row r="12" spans="1:60" ht="22.5" outlineLevel="1">
      <c r="A12" s="294">
        <v>3</v>
      </c>
      <c r="B12" s="295" t="s">
        <v>23</v>
      </c>
      <c r="C12" s="296" t="s">
        <v>24</v>
      </c>
      <c r="D12" s="297" t="s">
        <v>21</v>
      </c>
      <c r="E12" s="298">
        <v>103.493</v>
      </c>
      <c r="F12" s="163">
        <v>0</v>
      </c>
      <c r="G12" s="319">
        <f>ROUND(E12*F12,2)</f>
        <v>0</v>
      </c>
      <c r="H12" s="161">
        <v>664.97</v>
      </c>
      <c r="I12" s="162">
        <f>ROUND(E12*H12,2)</f>
        <v>68819.74</v>
      </c>
      <c r="J12" s="161">
        <v>649.03</v>
      </c>
      <c r="K12" s="162">
        <f>ROUND(E12*J12,2)</f>
        <v>67170.06</v>
      </c>
      <c r="L12" s="162">
        <v>15</v>
      </c>
      <c r="M12" s="162">
        <f>G12*(1+L12/100)</f>
        <v>0</v>
      </c>
      <c r="N12" s="162">
        <v>0.05379</v>
      </c>
      <c r="O12" s="162">
        <f>ROUND(E12*N12,2)</f>
        <v>5.57</v>
      </c>
      <c r="P12" s="162">
        <v>0</v>
      </c>
      <c r="Q12" s="162">
        <f>ROUND(E12*P12,2)</f>
        <v>0</v>
      </c>
      <c r="R12" s="162"/>
      <c r="S12" s="162" t="s">
        <v>278</v>
      </c>
      <c r="T12" s="162" t="s">
        <v>278</v>
      </c>
      <c r="U12" s="162">
        <v>1.452</v>
      </c>
      <c r="V12" s="162">
        <f>ROUND(E12*U12,2)</f>
        <v>150.27</v>
      </c>
      <c r="W12" s="162"/>
      <c r="X12" s="162" t="s">
        <v>279</v>
      </c>
      <c r="Y12" s="118"/>
      <c r="Z12" s="118"/>
      <c r="AA12" s="118"/>
      <c r="AB12" s="118"/>
      <c r="AC12" s="118"/>
      <c r="AD12" s="118"/>
      <c r="AE12" s="118"/>
      <c r="AF12" s="118"/>
      <c r="AG12" s="118" t="s">
        <v>280</v>
      </c>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row>
    <row r="13" spans="1:60" ht="12.75" outlineLevel="1">
      <c r="A13" s="299"/>
      <c r="B13" s="300"/>
      <c r="C13" s="301" t="s">
        <v>25</v>
      </c>
      <c r="D13" s="302"/>
      <c r="E13" s="303">
        <v>4.5</v>
      </c>
      <c r="F13" s="162"/>
      <c r="G13" s="320"/>
      <c r="H13" s="162"/>
      <c r="I13" s="162"/>
      <c r="J13" s="162"/>
      <c r="K13" s="162"/>
      <c r="L13" s="162"/>
      <c r="M13" s="162"/>
      <c r="N13" s="162"/>
      <c r="O13" s="162"/>
      <c r="P13" s="162"/>
      <c r="Q13" s="162"/>
      <c r="R13" s="162"/>
      <c r="S13" s="162"/>
      <c r="T13" s="162"/>
      <c r="U13" s="162"/>
      <c r="V13" s="162"/>
      <c r="W13" s="162"/>
      <c r="X13" s="162"/>
      <c r="Y13" s="118"/>
      <c r="Z13" s="118"/>
      <c r="AA13" s="118"/>
      <c r="AB13" s="118"/>
      <c r="AC13" s="118"/>
      <c r="AD13" s="118"/>
      <c r="AE13" s="118"/>
      <c r="AF13" s="118"/>
      <c r="AG13" s="118" t="s">
        <v>281</v>
      </c>
      <c r="AH13" s="118">
        <v>0</v>
      </c>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row>
    <row r="14" spans="1:60" ht="22.5" outlineLevel="1">
      <c r="A14" s="299"/>
      <c r="B14" s="300"/>
      <c r="C14" s="301" t="s">
        <v>26</v>
      </c>
      <c r="D14" s="302"/>
      <c r="E14" s="303">
        <v>107.79</v>
      </c>
      <c r="F14" s="162"/>
      <c r="G14" s="320"/>
      <c r="H14" s="162"/>
      <c r="I14" s="162"/>
      <c r="J14" s="162"/>
      <c r="K14" s="162"/>
      <c r="L14" s="162"/>
      <c r="M14" s="162"/>
      <c r="N14" s="162"/>
      <c r="O14" s="162"/>
      <c r="P14" s="162"/>
      <c r="Q14" s="162"/>
      <c r="R14" s="162"/>
      <c r="S14" s="162"/>
      <c r="T14" s="162"/>
      <c r="U14" s="162"/>
      <c r="V14" s="162"/>
      <c r="W14" s="162"/>
      <c r="X14" s="162"/>
      <c r="Y14" s="118"/>
      <c r="Z14" s="118"/>
      <c r="AA14" s="118"/>
      <c r="AB14" s="118"/>
      <c r="AC14" s="118"/>
      <c r="AD14" s="118"/>
      <c r="AE14" s="118"/>
      <c r="AF14" s="118"/>
      <c r="AG14" s="118" t="s">
        <v>281</v>
      </c>
      <c r="AH14" s="118">
        <v>0</v>
      </c>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row>
    <row r="15" spans="1:60" ht="12.75" outlineLevel="1">
      <c r="A15" s="299"/>
      <c r="B15" s="300"/>
      <c r="C15" s="301" t="s">
        <v>27</v>
      </c>
      <c r="D15" s="302"/>
      <c r="E15" s="303">
        <v>-8.8</v>
      </c>
      <c r="F15" s="162"/>
      <c r="G15" s="320"/>
      <c r="H15" s="162"/>
      <c r="I15" s="162"/>
      <c r="J15" s="162"/>
      <c r="K15" s="162"/>
      <c r="L15" s="162"/>
      <c r="M15" s="162"/>
      <c r="N15" s="162"/>
      <c r="O15" s="162"/>
      <c r="P15" s="162"/>
      <c r="Q15" s="162"/>
      <c r="R15" s="162"/>
      <c r="S15" s="162"/>
      <c r="T15" s="162"/>
      <c r="U15" s="162"/>
      <c r="V15" s="162"/>
      <c r="W15" s="162"/>
      <c r="X15" s="162"/>
      <c r="Y15" s="118"/>
      <c r="Z15" s="118"/>
      <c r="AA15" s="118"/>
      <c r="AB15" s="118"/>
      <c r="AC15" s="118"/>
      <c r="AD15" s="118"/>
      <c r="AE15" s="118"/>
      <c r="AF15" s="118"/>
      <c r="AG15" s="118" t="s">
        <v>281</v>
      </c>
      <c r="AH15" s="118">
        <v>0</v>
      </c>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row>
    <row r="16" spans="1:60" ht="22.5" outlineLevel="1">
      <c r="A16" s="289">
        <v>4</v>
      </c>
      <c r="B16" s="290" t="s">
        <v>282</v>
      </c>
      <c r="C16" s="291" t="s">
        <v>30</v>
      </c>
      <c r="D16" s="292" t="s">
        <v>21</v>
      </c>
      <c r="E16" s="293">
        <v>51.2</v>
      </c>
      <c r="F16" s="160">
        <v>0</v>
      </c>
      <c r="G16" s="318">
        <f>ROUND(E16*F16,2)</f>
        <v>0</v>
      </c>
      <c r="H16" s="161">
        <v>213.2</v>
      </c>
      <c r="I16" s="162">
        <f>ROUND(E16*H16,2)</f>
        <v>10915.84</v>
      </c>
      <c r="J16" s="161">
        <v>462.8</v>
      </c>
      <c r="K16" s="162">
        <f>ROUND(E16*J16,2)</f>
        <v>23695.36</v>
      </c>
      <c r="L16" s="162">
        <v>15</v>
      </c>
      <c r="M16" s="162">
        <f>G16*(1+L16/100)</f>
        <v>0</v>
      </c>
      <c r="N16" s="162">
        <v>0.0186</v>
      </c>
      <c r="O16" s="162">
        <f>ROUND(E16*N16,2)</f>
        <v>0.95</v>
      </c>
      <c r="P16" s="162">
        <v>0</v>
      </c>
      <c r="Q16" s="162">
        <f>ROUND(E16*P16,2)</f>
        <v>0</v>
      </c>
      <c r="R16" s="162"/>
      <c r="S16" s="162" t="s">
        <v>278</v>
      </c>
      <c r="T16" s="162" t="s">
        <v>278</v>
      </c>
      <c r="U16" s="162">
        <v>1.011</v>
      </c>
      <c r="V16" s="162">
        <f>ROUND(E16*U16,2)</f>
        <v>51.76</v>
      </c>
      <c r="W16" s="162"/>
      <c r="X16" s="162" t="s">
        <v>279</v>
      </c>
      <c r="Y16" s="118"/>
      <c r="Z16" s="118"/>
      <c r="AA16" s="118"/>
      <c r="AB16" s="118"/>
      <c r="AC16" s="118"/>
      <c r="AD16" s="118"/>
      <c r="AE16" s="118"/>
      <c r="AF16" s="118"/>
      <c r="AG16" s="118" t="s">
        <v>280</v>
      </c>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row>
    <row r="17" spans="1:60" ht="22.5" outlineLevel="1">
      <c r="A17" s="289">
        <v>5</v>
      </c>
      <c r="B17" s="290" t="s">
        <v>31</v>
      </c>
      <c r="C17" s="291" t="s">
        <v>32</v>
      </c>
      <c r="D17" s="292" t="s">
        <v>10</v>
      </c>
      <c r="E17" s="293">
        <v>12</v>
      </c>
      <c r="F17" s="160">
        <v>0</v>
      </c>
      <c r="G17" s="318">
        <f>ROUND(E17*F17,2)</f>
        <v>0</v>
      </c>
      <c r="H17" s="161">
        <v>0</v>
      </c>
      <c r="I17" s="162">
        <f>ROUND(E17*H17,2)</f>
        <v>0</v>
      </c>
      <c r="J17" s="161">
        <v>12277</v>
      </c>
      <c r="K17" s="162">
        <f>ROUND(E17*J17,2)</f>
        <v>147324</v>
      </c>
      <c r="L17" s="162">
        <v>15</v>
      </c>
      <c r="M17" s="162">
        <f>G17*(1+L17/100)</f>
        <v>0</v>
      </c>
      <c r="N17" s="162">
        <v>0</v>
      </c>
      <c r="O17" s="162">
        <f>ROUND(E17*N17,2)</f>
        <v>0</v>
      </c>
      <c r="P17" s="162">
        <v>0</v>
      </c>
      <c r="Q17" s="162">
        <f>ROUND(E17*P17,2)</f>
        <v>0</v>
      </c>
      <c r="R17" s="162"/>
      <c r="S17" s="162" t="s">
        <v>283</v>
      </c>
      <c r="T17" s="162" t="s">
        <v>284</v>
      </c>
      <c r="U17" s="162">
        <v>0</v>
      </c>
      <c r="V17" s="162">
        <f>ROUND(E17*U17,2)</f>
        <v>0</v>
      </c>
      <c r="W17" s="162"/>
      <c r="X17" s="162" t="s">
        <v>279</v>
      </c>
      <c r="Y17" s="118"/>
      <c r="Z17" s="118"/>
      <c r="AA17" s="118"/>
      <c r="AB17" s="118"/>
      <c r="AC17" s="118"/>
      <c r="AD17" s="118"/>
      <c r="AE17" s="118"/>
      <c r="AF17" s="118"/>
      <c r="AG17" s="118" t="s">
        <v>280</v>
      </c>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row>
    <row r="18" spans="1:60" ht="22.5" outlineLevel="1">
      <c r="A18" s="289">
        <v>6</v>
      </c>
      <c r="B18" s="290" t="s">
        <v>33</v>
      </c>
      <c r="C18" s="291" t="s">
        <v>34</v>
      </c>
      <c r="D18" s="292" t="s">
        <v>10</v>
      </c>
      <c r="E18" s="293">
        <v>3</v>
      </c>
      <c r="F18" s="160">
        <v>0</v>
      </c>
      <c r="G18" s="318">
        <f>ROUND(E18*F18,2)</f>
        <v>0</v>
      </c>
      <c r="H18" s="161">
        <v>0</v>
      </c>
      <c r="I18" s="162">
        <f>ROUND(E18*H18,2)</f>
        <v>0</v>
      </c>
      <c r="J18" s="161">
        <v>8060</v>
      </c>
      <c r="K18" s="162">
        <f>ROUND(E18*J18,2)</f>
        <v>24180</v>
      </c>
      <c r="L18" s="162">
        <v>15</v>
      </c>
      <c r="M18" s="162">
        <f>G18*(1+L18/100)</f>
        <v>0</v>
      </c>
      <c r="N18" s="162">
        <v>0</v>
      </c>
      <c r="O18" s="162">
        <f>ROUND(E18*N18,2)</f>
        <v>0</v>
      </c>
      <c r="P18" s="162">
        <v>0</v>
      </c>
      <c r="Q18" s="162">
        <f>ROUND(E18*P18,2)</f>
        <v>0</v>
      </c>
      <c r="R18" s="162"/>
      <c r="S18" s="162" t="s">
        <v>283</v>
      </c>
      <c r="T18" s="162" t="s">
        <v>284</v>
      </c>
      <c r="U18" s="162">
        <v>0</v>
      </c>
      <c r="V18" s="162">
        <f>ROUND(E18*U18,2)</f>
        <v>0</v>
      </c>
      <c r="W18" s="162"/>
      <c r="X18" s="162" t="s">
        <v>279</v>
      </c>
      <c r="Y18" s="118"/>
      <c r="Z18" s="118"/>
      <c r="AA18" s="118"/>
      <c r="AB18" s="118"/>
      <c r="AC18" s="118"/>
      <c r="AD18" s="118"/>
      <c r="AE18" s="118"/>
      <c r="AF18" s="118"/>
      <c r="AG18" s="118" t="s">
        <v>280</v>
      </c>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row>
    <row r="19" spans="1:60" ht="22.5" outlineLevel="1">
      <c r="A19" s="289">
        <v>7</v>
      </c>
      <c r="B19" s="290" t="s">
        <v>28</v>
      </c>
      <c r="C19" s="291" t="s">
        <v>29</v>
      </c>
      <c r="D19" s="292" t="s">
        <v>21</v>
      </c>
      <c r="E19" s="293">
        <v>246</v>
      </c>
      <c r="F19" s="160">
        <v>0</v>
      </c>
      <c r="G19" s="318">
        <f>ROUND(E19*F19,2)</f>
        <v>0</v>
      </c>
      <c r="H19" s="161">
        <v>283.71</v>
      </c>
      <c r="I19" s="162">
        <f>ROUND(E19*H19,2)</f>
        <v>69792.66</v>
      </c>
      <c r="J19" s="161">
        <v>521.29</v>
      </c>
      <c r="K19" s="162">
        <f>ROUND(E19*J19,2)</f>
        <v>128237.34</v>
      </c>
      <c r="L19" s="162">
        <v>15</v>
      </c>
      <c r="M19" s="162">
        <f>G19*(1+L19/100)</f>
        <v>0</v>
      </c>
      <c r="N19" s="162">
        <v>0.0186</v>
      </c>
      <c r="O19" s="162">
        <f>ROUND(E19*N19,2)</f>
        <v>4.58</v>
      </c>
      <c r="P19" s="162">
        <v>0</v>
      </c>
      <c r="Q19" s="162">
        <f>ROUND(E19*P19,2)</f>
        <v>0</v>
      </c>
      <c r="R19" s="162"/>
      <c r="S19" s="162" t="s">
        <v>285</v>
      </c>
      <c r="T19" s="162" t="s">
        <v>284</v>
      </c>
      <c r="U19" s="162">
        <v>1.011</v>
      </c>
      <c r="V19" s="162">
        <f>ROUND(E19*U19,2)</f>
        <v>248.71</v>
      </c>
      <c r="W19" s="162"/>
      <c r="X19" s="162" t="s">
        <v>279</v>
      </c>
      <c r="Y19" s="118"/>
      <c r="Z19" s="118"/>
      <c r="AA19" s="118"/>
      <c r="AB19" s="118"/>
      <c r="AC19" s="118"/>
      <c r="AD19" s="118"/>
      <c r="AE19" s="118"/>
      <c r="AF19" s="118"/>
      <c r="AG19" s="118" t="s">
        <v>280</v>
      </c>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row>
    <row r="20" spans="1:33" ht="12.75">
      <c r="A20" s="304" t="s">
        <v>9</v>
      </c>
      <c r="B20" s="305" t="s">
        <v>35</v>
      </c>
      <c r="C20" s="306" t="s">
        <v>36</v>
      </c>
      <c r="D20" s="307"/>
      <c r="E20" s="308"/>
      <c r="F20" s="158"/>
      <c r="G20" s="317">
        <f>SUMIF(AG21:AG28,"&lt;&gt;NOR",G21:G28)</f>
        <v>0</v>
      </c>
      <c r="H20" s="159"/>
      <c r="I20" s="159">
        <f>SUM(I21:I28)</f>
        <v>92548.65</v>
      </c>
      <c r="J20" s="159"/>
      <c r="K20" s="159">
        <f>SUM(K21:K28)</f>
        <v>342786.48000000004</v>
      </c>
      <c r="L20" s="159"/>
      <c r="M20" s="159">
        <f>SUM(M21:M28)</f>
        <v>0</v>
      </c>
      <c r="N20" s="159"/>
      <c r="O20" s="159">
        <f>SUM(O21:O28)</f>
        <v>25.839999999999996</v>
      </c>
      <c r="P20" s="159"/>
      <c r="Q20" s="159">
        <f>SUM(Q21:Q28)</f>
        <v>0</v>
      </c>
      <c r="R20" s="159"/>
      <c r="S20" s="159"/>
      <c r="T20" s="159"/>
      <c r="U20" s="159"/>
      <c r="V20" s="159">
        <f>SUM(V21:V28)</f>
        <v>566.05</v>
      </c>
      <c r="W20" s="159"/>
      <c r="X20" s="159"/>
      <c r="AG20" t="s">
        <v>276</v>
      </c>
    </row>
    <row r="21" spans="1:60" ht="22.5" outlineLevel="1">
      <c r="A21" s="289">
        <v>8</v>
      </c>
      <c r="B21" s="290" t="s">
        <v>37</v>
      </c>
      <c r="C21" s="291" t="s">
        <v>286</v>
      </c>
      <c r="D21" s="292" t="s">
        <v>21</v>
      </c>
      <c r="E21" s="293">
        <v>182.6</v>
      </c>
      <c r="F21" s="160">
        <v>0</v>
      </c>
      <c r="G21" s="318">
        <f>ROUND(E21*F21,2)</f>
        <v>0</v>
      </c>
      <c r="H21" s="161">
        <v>49.3</v>
      </c>
      <c r="I21" s="162">
        <f>ROUND(E21*H21,2)</f>
        <v>9002.18</v>
      </c>
      <c r="J21" s="161">
        <v>288.2</v>
      </c>
      <c r="K21" s="162">
        <f>ROUND(E21*J21,2)</f>
        <v>52625.32</v>
      </c>
      <c r="L21" s="162">
        <v>15</v>
      </c>
      <c r="M21" s="162">
        <f>G21*(1+L21/100)</f>
        <v>0</v>
      </c>
      <c r="N21" s="162">
        <v>0.03154</v>
      </c>
      <c r="O21" s="162">
        <f>ROUND(E21*N21,2)</f>
        <v>5.76</v>
      </c>
      <c r="P21" s="162">
        <v>0</v>
      </c>
      <c r="Q21" s="162">
        <f>ROUND(E21*P21,2)</f>
        <v>0</v>
      </c>
      <c r="R21" s="162"/>
      <c r="S21" s="162" t="s">
        <v>278</v>
      </c>
      <c r="T21" s="162" t="s">
        <v>278</v>
      </c>
      <c r="U21" s="162">
        <v>0.60925</v>
      </c>
      <c r="V21" s="162">
        <f>ROUND(E21*U21,2)</f>
        <v>111.25</v>
      </c>
      <c r="W21" s="162"/>
      <c r="X21" s="162" t="s">
        <v>279</v>
      </c>
      <c r="Y21" s="118"/>
      <c r="Z21" s="118"/>
      <c r="AA21" s="118"/>
      <c r="AB21" s="118"/>
      <c r="AC21" s="118"/>
      <c r="AD21" s="118"/>
      <c r="AE21" s="118"/>
      <c r="AF21" s="118"/>
      <c r="AG21" s="118" t="s">
        <v>280</v>
      </c>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row>
    <row r="22" spans="1:60" ht="12.75" outlineLevel="1">
      <c r="A22" s="289">
        <v>9</v>
      </c>
      <c r="B22" s="290" t="s">
        <v>38</v>
      </c>
      <c r="C22" s="291" t="s">
        <v>287</v>
      </c>
      <c r="D22" s="292" t="s">
        <v>21</v>
      </c>
      <c r="E22" s="293">
        <v>978.66</v>
      </c>
      <c r="F22" s="160">
        <v>0</v>
      </c>
      <c r="G22" s="318">
        <f>ROUND(E22*F22,2)</f>
        <v>0</v>
      </c>
      <c r="H22" s="161">
        <v>27.87</v>
      </c>
      <c r="I22" s="162">
        <f>ROUND(E22*H22,2)</f>
        <v>27275.25</v>
      </c>
      <c r="J22" s="161">
        <v>159.13</v>
      </c>
      <c r="K22" s="162">
        <f>ROUND(E22*J22,2)</f>
        <v>155734.17</v>
      </c>
      <c r="L22" s="162">
        <v>15</v>
      </c>
      <c r="M22" s="162">
        <f>G22*(1+L22/100)</f>
        <v>0</v>
      </c>
      <c r="N22" s="162">
        <v>0.01694</v>
      </c>
      <c r="O22" s="162">
        <f>ROUND(E22*N22,2)</f>
        <v>16.58</v>
      </c>
      <c r="P22" s="162">
        <v>0</v>
      </c>
      <c r="Q22" s="162">
        <f>ROUND(E22*P22,2)</f>
        <v>0</v>
      </c>
      <c r="R22" s="162"/>
      <c r="S22" s="162" t="s">
        <v>278</v>
      </c>
      <c r="T22" s="162" t="s">
        <v>278</v>
      </c>
      <c r="U22" s="162">
        <v>0.33481</v>
      </c>
      <c r="V22" s="162">
        <f>ROUND(E22*U22,2)</f>
        <v>327.67</v>
      </c>
      <c r="W22" s="162"/>
      <c r="X22" s="162" t="s">
        <v>279</v>
      </c>
      <c r="Y22" s="118"/>
      <c r="Z22" s="118"/>
      <c r="AA22" s="118"/>
      <c r="AB22" s="118"/>
      <c r="AC22" s="118"/>
      <c r="AD22" s="118"/>
      <c r="AE22" s="118"/>
      <c r="AF22" s="118"/>
      <c r="AG22" s="118" t="s">
        <v>280</v>
      </c>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row>
    <row r="23" spans="1:60" ht="22.5" outlineLevel="1">
      <c r="A23" s="294">
        <v>10</v>
      </c>
      <c r="B23" s="295" t="s">
        <v>288</v>
      </c>
      <c r="C23" s="296" t="s">
        <v>39</v>
      </c>
      <c r="D23" s="297" t="s">
        <v>21</v>
      </c>
      <c r="E23" s="298">
        <v>500.5</v>
      </c>
      <c r="F23" s="163">
        <v>0</v>
      </c>
      <c r="G23" s="319">
        <f>ROUND(E23*F23,2)</f>
        <v>0</v>
      </c>
      <c r="H23" s="161">
        <v>112.43</v>
      </c>
      <c r="I23" s="162">
        <f>ROUND(E23*H23,2)</f>
        <v>56271.22</v>
      </c>
      <c r="J23" s="161">
        <v>114.57</v>
      </c>
      <c r="K23" s="162">
        <f>ROUND(E23*J23,2)</f>
        <v>57342.29</v>
      </c>
      <c r="L23" s="162">
        <v>15</v>
      </c>
      <c r="M23" s="162">
        <f>G23*(1+L23/100)</f>
        <v>0</v>
      </c>
      <c r="N23" s="162">
        <v>0.007</v>
      </c>
      <c r="O23" s="162">
        <f>ROUND(E23*N23,2)</f>
        <v>3.5</v>
      </c>
      <c r="P23" s="162">
        <v>0</v>
      </c>
      <c r="Q23" s="162">
        <f>ROUND(E23*P23,2)</f>
        <v>0</v>
      </c>
      <c r="R23" s="162"/>
      <c r="S23" s="162" t="s">
        <v>278</v>
      </c>
      <c r="T23" s="162" t="s">
        <v>278</v>
      </c>
      <c r="U23" s="162">
        <v>0.254</v>
      </c>
      <c r="V23" s="162">
        <f>ROUND(E23*U23,2)</f>
        <v>127.13</v>
      </c>
      <c r="W23" s="162"/>
      <c r="X23" s="162" t="s">
        <v>279</v>
      </c>
      <c r="Y23" s="118"/>
      <c r="Z23" s="118"/>
      <c r="AA23" s="118"/>
      <c r="AB23" s="118"/>
      <c r="AC23" s="118"/>
      <c r="AD23" s="118"/>
      <c r="AE23" s="118"/>
      <c r="AF23" s="118"/>
      <c r="AG23" s="118" t="s">
        <v>280</v>
      </c>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row>
    <row r="24" spans="1:60" ht="12.75" outlineLevel="1">
      <c r="A24" s="299"/>
      <c r="B24" s="300"/>
      <c r="C24" s="301" t="s">
        <v>40</v>
      </c>
      <c r="D24" s="302"/>
      <c r="E24" s="303">
        <v>500.5</v>
      </c>
      <c r="F24" s="162"/>
      <c r="G24" s="320"/>
      <c r="H24" s="162"/>
      <c r="I24" s="162"/>
      <c r="J24" s="162"/>
      <c r="K24" s="162"/>
      <c r="L24" s="162"/>
      <c r="M24" s="162"/>
      <c r="N24" s="162"/>
      <c r="O24" s="162"/>
      <c r="P24" s="162"/>
      <c r="Q24" s="162"/>
      <c r="R24" s="162"/>
      <c r="S24" s="162"/>
      <c r="T24" s="162"/>
      <c r="U24" s="162"/>
      <c r="V24" s="162"/>
      <c r="W24" s="162"/>
      <c r="X24" s="162"/>
      <c r="Y24" s="118"/>
      <c r="Z24" s="118"/>
      <c r="AA24" s="118"/>
      <c r="AB24" s="118"/>
      <c r="AC24" s="118"/>
      <c r="AD24" s="118"/>
      <c r="AE24" s="118"/>
      <c r="AF24" s="118"/>
      <c r="AG24" s="118" t="s">
        <v>281</v>
      </c>
      <c r="AH24" s="118">
        <v>0</v>
      </c>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row>
    <row r="25" spans="1:60" ht="12.75" outlineLevel="1">
      <c r="A25" s="294">
        <v>11</v>
      </c>
      <c r="B25" s="295" t="s">
        <v>41</v>
      </c>
      <c r="C25" s="296" t="s">
        <v>289</v>
      </c>
      <c r="D25" s="297" t="s">
        <v>21</v>
      </c>
      <c r="E25" s="298">
        <v>500.55</v>
      </c>
      <c r="F25" s="163">
        <v>0</v>
      </c>
      <c r="G25" s="319">
        <f>ROUND(E25*F25,2)</f>
        <v>0</v>
      </c>
      <c r="H25" s="161">
        <v>0</v>
      </c>
      <c r="I25" s="162">
        <f>ROUND(E25*H25,2)</f>
        <v>0</v>
      </c>
      <c r="J25" s="161">
        <v>29</v>
      </c>
      <c r="K25" s="162">
        <f>ROUND(E25*J25,2)</f>
        <v>14515.95</v>
      </c>
      <c r="L25" s="162">
        <v>15</v>
      </c>
      <c r="M25" s="162">
        <f>G25*(1+L25/100)</f>
        <v>0</v>
      </c>
      <c r="N25" s="162">
        <v>0</v>
      </c>
      <c r="O25" s="162">
        <f>ROUND(E25*N25,2)</f>
        <v>0</v>
      </c>
      <c r="P25" s="162">
        <v>0</v>
      </c>
      <c r="Q25" s="162">
        <f>ROUND(E25*P25,2)</f>
        <v>0</v>
      </c>
      <c r="R25" s="162"/>
      <c r="S25" s="162" t="s">
        <v>283</v>
      </c>
      <c r="T25" s="162" t="s">
        <v>284</v>
      </c>
      <c r="U25" s="162">
        <v>0</v>
      </c>
      <c r="V25" s="162">
        <f>ROUND(E25*U25,2)</f>
        <v>0</v>
      </c>
      <c r="W25" s="162"/>
      <c r="X25" s="162" t="s">
        <v>279</v>
      </c>
      <c r="Y25" s="118"/>
      <c r="Z25" s="118"/>
      <c r="AA25" s="118"/>
      <c r="AB25" s="118"/>
      <c r="AC25" s="118"/>
      <c r="AD25" s="118"/>
      <c r="AE25" s="118"/>
      <c r="AF25" s="118"/>
      <c r="AG25" s="118" t="s">
        <v>280</v>
      </c>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row>
    <row r="26" spans="1:60" ht="12.75" outlineLevel="1">
      <c r="A26" s="299"/>
      <c r="B26" s="300"/>
      <c r="C26" s="301" t="s">
        <v>42</v>
      </c>
      <c r="D26" s="302"/>
      <c r="E26" s="303">
        <v>500.55</v>
      </c>
      <c r="F26" s="162"/>
      <c r="G26" s="320"/>
      <c r="H26" s="162"/>
      <c r="I26" s="162"/>
      <c r="J26" s="162"/>
      <c r="K26" s="162"/>
      <c r="L26" s="162"/>
      <c r="M26" s="162"/>
      <c r="N26" s="162"/>
      <c r="O26" s="162"/>
      <c r="P26" s="162"/>
      <c r="Q26" s="162"/>
      <c r="R26" s="162"/>
      <c r="S26" s="162"/>
      <c r="T26" s="162"/>
      <c r="U26" s="162"/>
      <c r="V26" s="162"/>
      <c r="W26" s="162"/>
      <c r="X26" s="162"/>
      <c r="Y26" s="118"/>
      <c r="Z26" s="118"/>
      <c r="AA26" s="118"/>
      <c r="AB26" s="118"/>
      <c r="AC26" s="118"/>
      <c r="AD26" s="118"/>
      <c r="AE26" s="118"/>
      <c r="AF26" s="118"/>
      <c r="AG26" s="118" t="s">
        <v>281</v>
      </c>
      <c r="AH26" s="118">
        <v>0</v>
      </c>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row>
    <row r="27" spans="1:60" ht="12.75" outlineLevel="1">
      <c r="A27" s="294">
        <v>12</v>
      </c>
      <c r="B27" s="295" t="s">
        <v>43</v>
      </c>
      <c r="C27" s="296" t="s">
        <v>290</v>
      </c>
      <c r="D27" s="297" t="s">
        <v>21</v>
      </c>
      <c r="E27" s="298">
        <v>500.55</v>
      </c>
      <c r="F27" s="163">
        <v>0</v>
      </c>
      <c r="G27" s="319">
        <f>ROUND(E27*F27,2)</f>
        <v>0</v>
      </c>
      <c r="H27" s="161">
        <v>0</v>
      </c>
      <c r="I27" s="162">
        <f>ROUND(E27*H27,2)</f>
        <v>0</v>
      </c>
      <c r="J27" s="161">
        <v>125</v>
      </c>
      <c r="K27" s="162">
        <f>ROUND(E27*J27,2)</f>
        <v>62568.75</v>
      </c>
      <c r="L27" s="162">
        <v>15</v>
      </c>
      <c r="M27" s="162">
        <f>G27*(1+L27/100)</f>
        <v>0</v>
      </c>
      <c r="N27" s="162">
        <v>0</v>
      </c>
      <c r="O27" s="162">
        <f>ROUND(E27*N27,2)</f>
        <v>0</v>
      </c>
      <c r="P27" s="162">
        <v>0</v>
      </c>
      <c r="Q27" s="162">
        <f>ROUND(E27*P27,2)</f>
        <v>0</v>
      </c>
      <c r="R27" s="162"/>
      <c r="S27" s="162" t="s">
        <v>283</v>
      </c>
      <c r="T27" s="162" t="s">
        <v>284</v>
      </c>
      <c r="U27" s="162">
        <v>0</v>
      </c>
      <c r="V27" s="162">
        <f>ROUND(E27*U27,2)</f>
        <v>0</v>
      </c>
      <c r="W27" s="162"/>
      <c r="X27" s="162" t="s">
        <v>279</v>
      </c>
      <c r="Y27" s="118"/>
      <c r="Z27" s="118"/>
      <c r="AA27" s="118"/>
      <c r="AB27" s="118"/>
      <c r="AC27" s="118"/>
      <c r="AD27" s="118"/>
      <c r="AE27" s="118"/>
      <c r="AF27" s="118"/>
      <c r="AG27" s="118" t="s">
        <v>280</v>
      </c>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row>
    <row r="28" spans="1:60" ht="12.75" outlineLevel="1">
      <c r="A28" s="299"/>
      <c r="B28" s="300"/>
      <c r="C28" s="301" t="s">
        <v>42</v>
      </c>
      <c r="D28" s="302"/>
      <c r="E28" s="303">
        <v>500.55</v>
      </c>
      <c r="F28" s="162"/>
      <c r="G28" s="320"/>
      <c r="H28" s="162"/>
      <c r="I28" s="162"/>
      <c r="J28" s="162"/>
      <c r="K28" s="162"/>
      <c r="L28" s="162"/>
      <c r="M28" s="162"/>
      <c r="N28" s="162"/>
      <c r="O28" s="162"/>
      <c r="P28" s="162"/>
      <c r="Q28" s="162"/>
      <c r="R28" s="162"/>
      <c r="S28" s="162"/>
      <c r="T28" s="162"/>
      <c r="U28" s="162"/>
      <c r="V28" s="162"/>
      <c r="W28" s="162"/>
      <c r="X28" s="162"/>
      <c r="Y28" s="118"/>
      <c r="Z28" s="118"/>
      <c r="AA28" s="118"/>
      <c r="AB28" s="118"/>
      <c r="AC28" s="118"/>
      <c r="AD28" s="118"/>
      <c r="AE28" s="118"/>
      <c r="AF28" s="118"/>
      <c r="AG28" s="118" t="s">
        <v>281</v>
      </c>
      <c r="AH28" s="118">
        <v>0</v>
      </c>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row>
    <row r="29" spans="1:33" ht="12.75">
      <c r="A29" s="304" t="s">
        <v>9</v>
      </c>
      <c r="B29" s="305" t="s">
        <v>44</v>
      </c>
      <c r="C29" s="306" t="s">
        <v>45</v>
      </c>
      <c r="D29" s="307"/>
      <c r="E29" s="308"/>
      <c r="F29" s="158"/>
      <c r="G29" s="317">
        <f>SUMIF(AG30:AG72,"&lt;&gt;NOR",G30:G72)</f>
        <v>0</v>
      </c>
      <c r="H29" s="159"/>
      <c r="I29" s="159">
        <f>SUM(I30:I72)</f>
        <v>21950.94</v>
      </c>
      <c r="J29" s="159"/>
      <c r="K29" s="159">
        <f>SUM(K30:K72)</f>
        <v>344933.24</v>
      </c>
      <c r="L29" s="159"/>
      <c r="M29" s="159">
        <f>SUM(M30:M72)</f>
        <v>0</v>
      </c>
      <c r="N29" s="159"/>
      <c r="O29" s="159">
        <f>SUM(O30:O72)</f>
        <v>17.389999999999997</v>
      </c>
      <c r="P29" s="159"/>
      <c r="Q29" s="159">
        <f>SUM(Q30:Q72)</f>
        <v>68.08</v>
      </c>
      <c r="R29" s="159"/>
      <c r="S29" s="159"/>
      <c r="T29" s="159"/>
      <c r="U29" s="159"/>
      <c r="V29" s="159">
        <f>SUM(V30:V72)</f>
        <v>393.41999999999996</v>
      </c>
      <c r="W29" s="159"/>
      <c r="X29" s="159"/>
      <c r="AG29" t="s">
        <v>276</v>
      </c>
    </row>
    <row r="30" spans="1:60" ht="12.75" outlineLevel="1">
      <c r="A30" s="294">
        <v>13</v>
      </c>
      <c r="B30" s="295" t="s">
        <v>51</v>
      </c>
      <c r="C30" s="296" t="s">
        <v>291</v>
      </c>
      <c r="D30" s="297" t="s">
        <v>21</v>
      </c>
      <c r="E30" s="298">
        <v>500.55</v>
      </c>
      <c r="F30" s="163">
        <v>0</v>
      </c>
      <c r="G30" s="319">
        <f>ROUND(E30*F30,2)</f>
        <v>0</v>
      </c>
      <c r="H30" s="161">
        <v>36.12</v>
      </c>
      <c r="I30" s="162">
        <f>ROUND(E30*H30,2)</f>
        <v>18079.87</v>
      </c>
      <c r="J30" s="161">
        <v>70.88</v>
      </c>
      <c r="K30" s="162">
        <f>ROUND(E30*J30,2)</f>
        <v>35478.98</v>
      </c>
      <c r="L30" s="162">
        <v>15</v>
      </c>
      <c r="M30" s="162">
        <f>G30*(1+L30/100)</f>
        <v>0</v>
      </c>
      <c r="N30" s="162">
        <v>0.03459</v>
      </c>
      <c r="O30" s="162">
        <f>ROUND(E30*N30,2)</f>
        <v>17.31</v>
      </c>
      <c r="P30" s="162">
        <v>0</v>
      </c>
      <c r="Q30" s="162">
        <f>ROUND(E30*P30,2)</f>
        <v>0</v>
      </c>
      <c r="R30" s="162"/>
      <c r="S30" s="162" t="s">
        <v>278</v>
      </c>
      <c r="T30" s="162" t="s">
        <v>278</v>
      </c>
      <c r="U30" s="162">
        <v>0.177</v>
      </c>
      <c r="V30" s="162">
        <f>ROUND(E30*U30,2)</f>
        <v>88.6</v>
      </c>
      <c r="W30" s="162"/>
      <c r="X30" s="162" t="s">
        <v>279</v>
      </c>
      <c r="Y30" s="118"/>
      <c r="Z30" s="118"/>
      <c r="AA30" s="118"/>
      <c r="AB30" s="118"/>
      <c r="AC30" s="118"/>
      <c r="AD30" s="118"/>
      <c r="AE30" s="118"/>
      <c r="AF30" s="118"/>
      <c r="AG30" s="118" t="s">
        <v>280</v>
      </c>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row>
    <row r="31" spans="1:60" ht="12.75" outlineLevel="1">
      <c r="A31" s="299"/>
      <c r="B31" s="300"/>
      <c r="C31" s="301" t="s">
        <v>52</v>
      </c>
      <c r="D31" s="302"/>
      <c r="E31" s="303">
        <v>500.55</v>
      </c>
      <c r="F31" s="162"/>
      <c r="G31" s="320"/>
      <c r="H31" s="162"/>
      <c r="I31" s="162"/>
      <c r="J31" s="162"/>
      <c r="K31" s="162"/>
      <c r="L31" s="162"/>
      <c r="M31" s="162"/>
      <c r="N31" s="162"/>
      <c r="O31" s="162"/>
      <c r="P31" s="162"/>
      <c r="Q31" s="162"/>
      <c r="R31" s="162"/>
      <c r="S31" s="162"/>
      <c r="T31" s="162"/>
      <c r="U31" s="162"/>
      <c r="V31" s="162"/>
      <c r="W31" s="162"/>
      <c r="X31" s="162"/>
      <c r="Y31" s="118"/>
      <c r="Z31" s="118"/>
      <c r="AA31" s="118"/>
      <c r="AB31" s="118"/>
      <c r="AC31" s="118"/>
      <c r="AD31" s="118"/>
      <c r="AE31" s="118"/>
      <c r="AF31" s="118"/>
      <c r="AG31" s="118" t="s">
        <v>281</v>
      </c>
      <c r="AH31" s="118">
        <v>0</v>
      </c>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row>
    <row r="32" spans="1:60" ht="12.75" outlineLevel="1">
      <c r="A32" s="294">
        <v>14</v>
      </c>
      <c r="B32" s="295" t="s">
        <v>53</v>
      </c>
      <c r="C32" s="296" t="s">
        <v>292</v>
      </c>
      <c r="D32" s="297" t="s">
        <v>21</v>
      </c>
      <c r="E32" s="298">
        <v>23.9782</v>
      </c>
      <c r="F32" s="163">
        <v>0</v>
      </c>
      <c r="G32" s="319">
        <f>ROUND(E32*F32,2)</f>
        <v>0</v>
      </c>
      <c r="H32" s="161">
        <v>15.84</v>
      </c>
      <c r="I32" s="162">
        <f>ROUND(E32*H32,2)</f>
        <v>379.81</v>
      </c>
      <c r="J32" s="161">
        <v>73.26</v>
      </c>
      <c r="K32" s="162">
        <f>ROUND(E32*J32,2)</f>
        <v>1756.64</v>
      </c>
      <c r="L32" s="162">
        <v>15</v>
      </c>
      <c r="M32" s="162">
        <f>G32*(1+L32/100)</f>
        <v>0</v>
      </c>
      <c r="N32" s="162">
        <v>0.00067</v>
      </c>
      <c r="O32" s="162">
        <f>ROUND(E32*N32,2)</f>
        <v>0.02</v>
      </c>
      <c r="P32" s="162">
        <v>0.131</v>
      </c>
      <c r="Q32" s="162">
        <f>ROUND(E32*P32,2)</f>
        <v>3.14</v>
      </c>
      <c r="R32" s="162"/>
      <c r="S32" s="162" t="s">
        <v>293</v>
      </c>
      <c r="T32" s="162" t="s">
        <v>293</v>
      </c>
      <c r="U32" s="162">
        <v>0.207</v>
      </c>
      <c r="V32" s="162">
        <f>ROUND(E32*U32,2)</f>
        <v>4.96</v>
      </c>
      <c r="W32" s="162"/>
      <c r="X32" s="162" t="s">
        <v>279</v>
      </c>
      <c r="Y32" s="118"/>
      <c r="Z32" s="118"/>
      <c r="AA32" s="118"/>
      <c r="AB32" s="118"/>
      <c r="AC32" s="118"/>
      <c r="AD32" s="118"/>
      <c r="AE32" s="118"/>
      <c r="AF32" s="118"/>
      <c r="AG32" s="118" t="s">
        <v>280</v>
      </c>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row>
    <row r="33" spans="1:60" ht="12.75" outlineLevel="1">
      <c r="A33" s="299"/>
      <c r="B33" s="300"/>
      <c r="C33" s="301" t="s">
        <v>54</v>
      </c>
      <c r="D33" s="302"/>
      <c r="E33" s="303">
        <v>5.64</v>
      </c>
      <c r="F33" s="162"/>
      <c r="G33" s="320"/>
      <c r="H33" s="162"/>
      <c r="I33" s="162"/>
      <c r="J33" s="162"/>
      <c r="K33" s="162"/>
      <c r="L33" s="162"/>
      <c r="M33" s="162"/>
      <c r="N33" s="162"/>
      <c r="O33" s="162"/>
      <c r="P33" s="162"/>
      <c r="Q33" s="162"/>
      <c r="R33" s="162"/>
      <c r="S33" s="162"/>
      <c r="T33" s="162"/>
      <c r="U33" s="162"/>
      <c r="V33" s="162"/>
      <c r="W33" s="162"/>
      <c r="X33" s="162"/>
      <c r="Y33" s="118"/>
      <c r="Z33" s="118"/>
      <c r="AA33" s="118"/>
      <c r="AB33" s="118"/>
      <c r="AC33" s="118"/>
      <c r="AD33" s="118"/>
      <c r="AE33" s="118"/>
      <c r="AF33" s="118"/>
      <c r="AG33" s="118" t="s">
        <v>281</v>
      </c>
      <c r="AH33" s="118">
        <v>0</v>
      </c>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row>
    <row r="34" spans="1:60" ht="12.75" outlineLevel="1">
      <c r="A34" s="299"/>
      <c r="B34" s="300"/>
      <c r="C34" s="301" t="s">
        <v>55</v>
      </c>
      <c r="D34" s="302"/>
      <c r="E34" s="303">
        <v>6.78</v>
      </c>
      <c r="F34" s="162"/>
      <c r="G34" s="320"/>
      <c r="H34" s="162"/>
      <c r="I34" s="162"/>
      <c r="J34" s="162"/>
      <c r="K34" s="162"/>
      <c r="L34" s="162"/>
      <c r="M34" s="162"/>
      <c r="N34" s="162"/>
      <c r="O34" s="162"/>
      <c r="P34" s="162"/>
      <c r="Q34" s="162"/>
      <c r="R34" s="162"/>
      <c r="S34" s="162"/>
      <c r="T34" s="162"/>
      <c r="U34" s="162"/>
      <c r="V34" s="162"/>
      <c r="W34" s="162"/>
      <c r="X34" s="162"/>
      <c r="Y34" s="118"/>
      <c r="Z34" s="118"/>
      <c r="AA34" s="118"/>
      <c r="AB34" s="118"/>
      <c r="AC34" s="118"/>
      <c r="AD34" s="118"/>
      <c r="AE34" s="118"/>
      <c r="AF34" s="118"/>
      <c r="AG34" s="118" t="s">
        <v>281</v>
      </c>
      <c r="AH34" s="118">
        <v>0</v>
      </c>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row>
    <row r="35" spans="1:60" ht="12.75" outlineLevel="1">
      <c r="A35" s="299"/>
      <c r="B35" s="300"/>
      <c r="C35" s="301" t="s">
        <v>56</v>
      </c>
      <c r="D35" s="302"/>
      <c r="E35" s="303">
        <v>11.56</v>
      </c>
      <c r="F35" s="162"/>
      <c r="G35" s="320"/>
      <c r="H35" s="162"/>
      <c r="I35" s="162"/>
      <c r="J35" s="162"/>
      <c r="K35" s="162"/>
      <c r="L35" s="162"/>
      <c r="M35" s="162"/>
      <c r="N35" s="162"/>
      <c r="O35" s="162"/>
      <c r="P35" s="162"/>
      <c r="Q35" s="162"/>
      <c r="R35" s="162"/>
      <c r="S35" s="162"/>
      <c r="T35" s="162"/>
      <c r="U35" s="162"/>
      <c r="V35" s="162"/>
      <c r="W35" s="162"/>
      <c r="X35" s="162"/>
      <c r="Y35" s="118"/>
      <c r="Z35" s="118"/>
      <c r="AA35" s="118"/>
      <c r="AB35" s="118"/>
      <c r="AC35" s="118"/>
      <c r="AD35" s="118"/>
      <c r="AE35" s="118"/>
      <c r="AF35" s="118"/>
      <c r="AG35" s="118" t="s">
        <v>281</v>
      </c>
      <c r="AH35" s="118">
        <v>0</v>
      </c>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row>
    <row r="36" spans="1:60" ht="12.75" outlineLevel="1">
      <c r="A36" s="294">
        <v>15</v>
      </c>
      <c r="B36" s="295" t="s">
        <v>57</v>
      </c>
      <c r="C36" s="296" t="s">
        <v>294</v>
      </c>
      <c r="D36" s="297" t="s">
        <v>21</v>
      </c>
      <c r="E36" s="298">
        <v>137.3752</v>
      </c>
      <c r="F36" s="163">
        <v>0</v>
      </c>
      <c r="G36" s="319">
        <f>ROUND(E36*F36,2)</f>
        <v>0</v>
      </c>
      <c r="H36" s="161">
        <v>15.84</v>
      </c>
      <c r="I36" s="162">
        <f>ROUND(E36*H36,2)</f>
        <v>2176.02</v>
      </c>
      <c r="J36" s="161">
        <v>92.16</v>
      </c>
      <c r="K36" s="162">
        <f>ROUND(E36*J36,2)</f>
        <v>12660.5</v>
      </c>
      <c r="L36" s="162">
        <v>15</v>
      </c>
      <c r="M36" s="162">
        <f>G36*(1+L36/100)</f>
        <v>0</v>
      </c>
      <c r="N36" s="162">
        <v>0</v>
      </c>
      <c r="O36" s="162">
        <f>ROUND(E36*N36,2)</f>
        <v>0</v>
      </c>
      <c r="P36" s="162">
        <v>0.261</v>
      </c>
      <c r="Q36" s="162">
        <f>ROUND(E36*P36,2)</f>
        <v>35.85</v>
      </c>
      <c r="R36" s="162"/>
      <c r="S36" s="162" t="s">
        <v>293</v>
      </c>
      <c r="T36" s="162" t="s">
        <v>293</v>
      </c>
      <c r="U36" s="162">
        <v>0.258</v>
      </c>
      <c r="V36" s="162">
        <f>ROUND(E36*U36,2)</f>
        <v>35.44</v>
      </c>
      <c r="W36" s="162"/>
      <c r="X36" s="162" t="s">
        <v>279</v>
      </c>
      <c r="Y36" s="118"/>
      <c r="Z36" s="118"/>
      <c r="AA36" s="118"/>
      <c r="AB36" s="118"/>
      <c r="AC36" s="118"/>
      <c r="AD36" s="118"/>
      <c r="AE36" s="118"/>
      <c r="AF36" s="118"/>
      <c r="AG36" s="118" t="s">
        <v>280</v>
      </c>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row>
    <row r="37" spans="1:60" ht="22.5" outlineLevel="1">
      <c r="A37" s="299"/>
      <c r="B37" s="300"/>
      <c r="C37" s="301" t="s">
        <v>58</v>
      </c>
      <c r="D37" s="302"/>
      <c r="E37" s="303">
        <v>137.38</v>
      </c>
      <c r="F37" s="162"/>
      <c r="G37" s="320"/>
      <c r="H37" s="162"/>
      <c r="I37" s="162"/>
      <c r="J37" s="162"/>
      <c r="K37" s="162"/>
      <c r="L37" s="162"/>
      <c r="M37" s="162"/>
      <c r="N37" s="162"/>
      <c r="O37" s="162"/>
      <c r="P37" s="162"/>
      <c r="Q37" s="162"/>
      <c r="R37" s="162"/>
      <c r="S37" s="162"/>
      <c r="T37" s="162"/>
      <c r="U37" s="162"/>
      <c r="V37" s="162"/>
      <c r="W37" s="162"/>
      <c r="X37" s="162"/>
      <c r="Y37" s="118"/>
      <c r="Z37" s="118"/>
      <c r="AA37" s="118"/>
      <c r="AB37" s="118"/>
      <c r="AC37" s="118"/>
      <c r="AD37" s="118"/>
      <c r="AE37" s="118"/>
      <c r="AF37" s="118"/>
      <c r="AG37" s="118" t="s">
        <v>281</v>
      </c>
      <c r="AH37" s="118">
        <v>0</v>
      </c>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row>
    <row r="38" spans="1:60" ht="12.75" outlineLevel="1">
      <c r="A38" s="294">
        <v>16</v>
      </c>
      <c r="B38" s="295" t="s">
        <v>59</v>
      </c>
      <c r="C38" s="296" t="s">
        <v>295</v>
      </c>
      <c r="D38" s="297" t="s">
        <v>21</v>
      </c>
      <c r="E38" s="298">
        <v>77.45</v>
      </c>
      <c r="F38" s="163">
        <v>0</v>
      </c>
      <c r="G38" s="319">
        <f>ROUND(E38*F38,2)</f>
        <v>0</v>
      </c>
      <c r="H38" s="161">
        <v>0</v>
      </c>
      <c r="I38" s="162">
        <f>ROUND(E38*H38,2)</f>
        <v>0</v>
      </c>
      <c r="J38" s="161">
        <v>63.4</v>
      </c>
      <c r="K38" s="162">
        <f>ROUND(E38*J38,2)</f>
        <v>4910.33</v>
      </c>
      <c r="L38" s="162">
        <v>15</v>
      </c>
      <c r="M38" s="162">
        <f>G38*(1+L38/100)</f>
        <v>0</v>
      </c>
      <c r="N38" s="162">
        <v>0</v>
      </c>
      <c r="O38" s="162">
        <f>ROUND(E38*N38,2)</f>
        <v>0</v>
      </c>
      <c r="P38" s="162">
        <v>0.02</v>
      </c>
      <c r="Q38" s="162">
        <f>ROUND(E38*P38,2)</f>
        <v>1.55</v>
      </c>
      <c r="R38" s="162"/>
      <c r="S38" s="162" t="s">
        <v>278</v>
      </c>
      <c r="T38" s="162" t="s">
        <v>278</v>
      </c>
      <c r="U38" s="162">
        <v>0.147</v>
      </c>
      <c r="V38" s="162">
        <f>ROUND(E38*U38,2)</f>
        <v>11.39</v>
      </c>
      <c r="W38" s="162"/>
      <c r="X38" s="162" t="s">
        <v>279</v>
      </c>
      <c r="Y38" s="118"/>
      <c r="Z38" s="118"/>
      <c r="AA38" s="118"/>
      <c r="AB38" s="118"/>
      <c r="AC38" s="118"/>
      <c r="AD38" s="118"/>
      <c r="AE38" s="118"/>
      <c r="AF38" s="118"/>
      <c r="AG38" s="118" t="s">
        <v>280</v>
      </c>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row>
    <row r="39" spans="1:60" ht="12.75" outlineLevel="1">
      <c r="A39" s="299"/>
      <c r="B39" s="300"/>
      <c r="C39" s="301" t="s">
        <v>60</v>
      </c>
      <c r="D39" s="302"/>
      <c r="E39" s="303">
        <v>77.45</v>
      </c>
      <c r="F39" s="162"/>
      <c r="G39" s="320"/>
      <c r="H39" s="162"/>
      <c r="I39" s="162"/>
      <c r="J39" s="162"/>
      <c r="K39" s="162"/>
      <c r="L39" s="162"/>
      <c r="M39" s="162"/>
      <c r="N39" s="162"/>
      <c r="O39" s="162"/>
      <c r="P39" s="162"/>
      <c r="Q39" s="162"/>
      <c r="R39" s="162"/>
      <c r="S39" s="162"/>
      <c r="T39" s="162"/>
      <c r="U39" s="162"/>
      <c r="V39" s="162"/>
      <c r="W39" s="162"/>
      <c r="X39" s="162"/>
      <c r="Y39" s="118"/>
      <c r="Z39" s="118"/>
      <c r="AA39" s="118"/>
      <c r="AB39" s="118"/>
      <c r="AC39" s="118"/>
      <c r="AD39" s="118"/>
      <c r="AE39" s="118"/>
      <c r="AF39" s="118"/>
      <c r="AG39" s="118" t="s">
        <v>281</v>
      </c>
      <c r="AH39" s="118">
        <v>0</v>
      </c>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row>
    <row r="40" spans="1:60" ht="12.75" outlineLevel="1">
      <c r="A40" s="289">
        <v>17</v>
      </c>
      <c r="B40" s="290" t="s">
        <v>61</v>
      </c>
      <c r="C40" s="291" t="s">
        <v>296</v>
      </c>
      <c r="D40" s="292" t="s">
        <v>18</v>
      </c>
      <c r="E40" s="293">
        <v>31</v>
      </c>
      <c r="F40" s="160">
        <v>0</v>
      </c>
      <c r="G40" s="318">
        <f>ROUND(E40*F40,2)</f>
        <v>0</v>
      </c>
      <c r="H40" s="161">
        <v>0</v>
      </c>
      <c r="I40" s="162">
        <f>ROUND(E40*H40,2)</f>
        <v>0</v>
      </c>
      <c r="J40" s="161">
        <v>16.2</v>
      </c>
      <c r="K40" s="162">
        <f>ROUND(E40*J40,2)</f>
        <v>502.2</v>
      </c>
      <c r="L40" s="162">
        <v>15</v>
      </c>
      <c r="M40" s="162">
        <f>G40*(1+L40/100)</f>
        <v>0</v>
      </c>
      <c r="N40" s="162">
        <v>0</v>
      </c>
      <c r="O40" s="162">
        <f>ROUND(E40*N40,2)</f>
        <v>0</v>
      </c>
      <c r="P40" s="162">
        <v>0</v>
      </c>
      <c r="Q40" s="162">
        <f>ROUND(E40*P40,2)</f>
        <v>0</v>
      </c>
      <c r="R40" s="162"/>
      <c r="S40" s="162" t="s">
        <v>278</v>
      </c>
      <c r="T40" s="162" t="s">
        <v>278</v>
      </c>
      <c r="U40" s="162">
        <v>0.05</v>
      </c>
      <c r="V40" s="162">
        <f>ROUND(E40*U40,2)</f>
        <v>1.55</v>
      </c>
      <c r="W40" s="162"/>
      <c r="X40" s="162" t="s">
        <v>279</v>
      </c>
      <c r="Y40" s="118"/>
      <c r="Z40" s="118"/>
      <c r="AA40" s="118"/>
      <c r="AB40" s="118"/>
      <c r="AC40" s="118"/>
      <c r="AD40" s="118"/>
      <c r="AE40" s="118"/>
      <c r="AF40" s="118"/>
      <c r="AG40" s="118" t="s">
        <v>280</v>
      </c>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row>
    <row r="41" spans="1:60" ht="12.75" outlineLevel="1">
      <c r="A41" s="294">
        <v>18</v>
      </c>
      <c r="B41" s="295" t="s">
        <v>62</v>
      </c>
      <c r="C41" s="296" t="s">
        <v>297</v>
      </c>
      <c r="D41" s="297" t="s">
        <v>21</v>
      </c>
      <c r="E41" s="298">
        <v>17.6</v>
      </c>
      <c r="F41" s="163">
        <v>0</v>
      </c>
      <c r="G41" s="319">
        <f>ROUND(E41*F41,2)</f>
        <v>0</v>
      </c>
      <c r="H41" s="161">
        <v>26.9</v>
      </c>
      <c r="I41" s="162">
        <f>ROUND(E41*H41,2)</f>
        <v>473.44</v>
      </c>
      <c r="J41" s="161">
        <v>340.6</v>
      </c>
      <c r="K41" s="162">
        <f>ROUND(E41*J41,2)</f>
        <v>5994.56</v>
      </c>
      <c r="L41" s="162">
        <v>15</v>
      </c>
      <c r="M41" s="162">
        <f>G41*(1+L41/100)</f>
        <v>0</v>
      </c>
      <c r="N41" s="162">
        <v>0.00117</v>
      </c>
      <c r="O41" s="162">
        <f>ROUND(E41*N41,2)</f>
        <v>0.02</v>
      </c>
      <c r="P41" s="162">
        <v>0.076</v>
      </c>
      <c r="Q41" s="162">
        <f>ROUND(E41*P41,2)</f>
        <v>1.34</v>
      </c>
      <c r="R41" s="162"/>
      <c r="S41" s="162" t="s">
        <v>278</v>
      </c>
      <c r="T41" s="162" t="s">
        <v>278</v>
      </c>
      <c r="U41" s="162">
        <v>0.939</v>
      </c>
      <c r="V41" s="162">
        <f>ROUND(E41*U41,2)</f>
        <v>16.53</v>
      </c>
      <c r="W41" s="162"/>
      <c r="X41" s="162" t="s">
        <v>279</v>
      </c>
      <c r="Y41" s="118"/>
      <c r="Z41" s="118"/>
      <c r="AA41" s="118"/>
      <c r="AB41" s="118"/>
      <c r="AC41" s="118"/>
      <c r="AD41" s="118"/>
      <c r="AE41" s="118"/>
      <c r="AF41" s="118"/>
      <c r="AG41" s="118" t="s">
        <v>280</v>
      </c>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row>
    <row r="42" spans="1:60" ht="12.75" outlineLevel="1">
      <c r="A42" s="299"/>
      <c r="B42" s="300"/>
      <c r="C42" s="301" t="s">
        <v>63</v>
      </c>
      <c r="D42" s="302"/>
      <c r="E42" s="303">
        <v>12.8</v>
      </c>
      <c r="F42" s="162"/>
      <c r="G42" s="320"/>
      <c r="H42" s="162"/>
      <c r="I42" s="162"/>
      <c r="J42" s="162"/>
      <c r="K42" s="162"/>
      <c r="L42" s="162"/>
      <c r="M42" s="162"/>
      <c r="N42" s="162"/>
      <c r="O42" s="162"/>
      <c r="P42" s="162"/>
      <c r="Q42" s="162"/>
      <c r="R42" s="162"/>
      <c r="S42" s="162"/>
      <c r="T42" s="162"/>
      <c r="U42" s="162"/>
      <c r="V42" s="162"/>
      <c r="W42" s="162"/>
      <c r="X42" s="162"/>
      <c r="Y42" s="118"/>
      <c r="Z42" s="118"/>
      <c r="AA42" s="118"/>
      <c r="AB42" s="118"/>
      <c r="AC42" s="118"/>
      <c r="AD42" s="118"/>
      <c r="AE42" s="118"/>
      <c r="AF42" s="118"/>
      <c r="AG42" s="118" t="s">
        <v>281</v>
      </c>
      <c r="AH42" s="118">
        <v>0</v>
      </c>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row>
    <row r="43" spans="1:60" ht="12.75" outlineLevel="1">
      <c r="A43" s="299"/>
      <c r="B43" s="300"/>
      <c r="C43" s="301" t="s">
        <v>64</v>
      </c>
      <c r="D43" s="302"/>
      <c r="E43" s="303">
        <v>3.6</v>
      </c>
      <c r="F43" s="162"/>
      <c r="G43" s="320"/>
      <c r="H43" s="162"/>
      <c r="I43" s="162"/>
      <c r="J43" s="162"/>
      <c r="K43" s="162"/>
      <c r="L43" s="162"/>
      <c r="M43" s="162"/>
      <c r="N43" s="162"/>
      <c r="O43" s="162"/>
      <c r="P43" s="162"/>
      <c r="Q43" s="162"/>
      <c r="R43" s="162"/>
      <c r="S43" s="162"/>
      <c r="T43" s="162"/>
      <c r="U43" s="162"/>
      <c r="V43" s="162"/>
      <c r="W43" s="162"/>
      <c r="X43" s="162"/>
      <c r="Y43" s="118"/>
      <c r="Z43" s="118"/>
      <c r="AA43" s="118"/>
      <c r="AB43" s="118"/>
      <c r="AC43" s="118"/>
      <c r="AD43" s="118"/>
      <c r="AE43" s="118"/>
      <c r="AF43" s="118"/>
      <c r="AG43" s="118" t="s">
        <v>281</v>
      </c>
      <c r="AH43" s="118">
        <v>0</v>
      </c>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row>
    <row r="44" spans="1:60" ht="12.75" outlineLevel="1">
      <c r="A44" s="299"/>
      <c r="B44" s="300"/>
      <c r="C44" s="301" t="s">
        <v>65</v>
      </c>
      <c r="D44" s="302"/>
      <c r="E44" s="303">
        <v>1.2</v>
      </c>
      <c r="F44" s="162"/>
      <c r="G44" s="320"/>
      <c r="H44" s="162"/>
      <c r="I44" s="162"/>
      <c r="J44" s="162"/>
      <c r="K44" s="162"/>
      <c r="L44" s="162"/>
      <c r="M44" s="162"/>
      <c r="N44" s="162"/>
      <c r="O44" s="162"/>
      <c r="P44" s="162"/>
      <c r="Q44" s="162"/>
      <c r="R44" s="162"/>
      <c r="S44" s="162"/>
      <c r="T44" s="162"/>
      <c r="U44" s="162"/>
      <c r="V44" s="162"/>
      <c r="W44" s="162"/>
      <c r="X44" s="162"/>
      <c r="Y44" s="118"/>
      <c r="Z44" s="118"/>
      <c r="AA44" s="118"/>
      <c r="AB44" s="118"/>
      <c r="AC44" s="118"/>
      <c r="AD44" s="118"/>
      <c r="AE44" s="118"/>
      <c r="AF44" s="118"/>
      <c r="AG44" s="118" t="s">
        <v>281</v>
      </c>
      <c r="AH44" s="118">
        <v>0</v>
      </c>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row>
    <row r="45" spans="1:60" ht="12.75" outlineLevel="1">
      <c r="A45" s="294">
        <v>19</v>
      </c>
      <c r="B45" s="295" t="s">
        <v>66</v>
      </c>
      <c r="C45" s="296" t="s">
        <v>298</v>
      </c>
      <c r="D45" s="297" t="s">
        <v>21</v>
      </c>
      <c r="E45" s="298">
        <v>36.6</v>
      </c>
      <c r="F45" s="163">
        <v>0</v>
      </c>
      <c r="G45" s="319">
        <f>ROUND(E45*F45,2)</f>
        <v>0</v>
      </c>
      <c r="H45" s="161">
        <v>23</v>
      </c>
      <c r="I45" s="162">
        <f>ROUND(E45*H45,2)</f>
        <v>841.8</v>
      </c>
      <c r="J45" s="161">
        <v>261</v>
      </c>
      <c r="K45" s="162">
        <f>ROUND(E45*J45,2)</f>
        <v>9552.6</v>
      </c>
      <c r="L45" s="162">
        <v>15</v>
      </c>
      <c r="M45" s="162">
        <f>G45*(1+L45/100)</f>
        <v>0</v>
      </c>
      <c r="N45" s="162">
        <v>0.001</v>
      </c>
      <c r="O45" s="162">
        <f>ROUND(E45*N45,2)</f>
        <v>0.04</v>
      </c>
      <c r="P45" s="162">
        <v>0.063</v>
      </c>
      <c r="Q45" s="162">
        <f>ROUND(E45*P45,2)</f>
        <v>2.31</v>
      </c>
      <c r="R45" s="162"/>
      <c r="S45" s="162" t="s">
        <v>278</v>
      </c>
      <c r="T45" s="162" t="s">
        <v>278</v>
      </c>
      <c r="U45" s="162">
        <v>0.718</v>
      </c>
      <c r="V45" s="162">
        <f>ROUND(E45*U45,2)</f>
        <v>26.28</v>
      </c>
      <c r="W45" s="162"/>
      <c r="X45" s="162" t="s">
        <v>279</v>
      </c>
      <c r="Y45" s="118"/>
      <c r="Z45" s="118"/>
      <c r="AA45" s="118"/>
      <c r="AB45" s="118"/>
      <c r="AC45" s="118"/>
      <c r="AD45" s="118"/>
      <c r="AE45" s="118"/>
      <c r="AF45" s="118"/>
      <c r="AG45" s="118" t="s">
        <v>280</v>
      </c>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row>
    <row r="46" spans="1:60" ht="12.75" outlineLevel="1">
      <c r="A46" s="299"/>
      <c r="B46" s="300"/>
      <c r="C46" s="301" t="s">
        <v>67</v>
      </c>
      <c r="D46" s="302"/>
      <c r="E46" s="303">
        <v>28.6</v>
      </c>
      <c r="F46" s="162"/>
      <c r="G46" s="320"/>
      <c r="H46" s="162"/>
      <c r="I46" s="162"/>
      <c r="J46" s="162"/>
      <c r="K46" s="162"/>
      <c r="L46" s="162"/>
      <c r="M46" s="162"/>
      <c r="N46" s="162"/>
      <c r="O46" s="162"/>
      <c r="P46" s="162"/>
      <c r="Q46" s="162"/>
      <c r="R46" s="162"/>
      <c r="S46" s="162"/>
      <c r="T46" s="162"/>
      <c r="U46" s="162"/>
      <c r="V46" s="162"/>
      <c r="W46" s="162"/>
      <c r="X46" s="162"/>
      <c r="Y46" s="118"/>
      <c r="Z46" s="118"/>
      <c r="AA46" s="118"/>
      <c r="AB46" s="118"/>
      <c r="AC46" s="118"/>
      <c r="AD46" s="118"/>
      <c r="AE46" s="118"/>
      <c r="AF46" s="118"/>
      <c r="AG46" s="118" t="s">
        <v>281</v>
      </c>
      <c r="AH46" s="118">
        <v>0</v>
      </c>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row>
    <row r="47" spans="1:60" ht="12.75" outlineLevel="1">
      <c r="A47" s="299"/>
      <c r="B47" s="300"/>
      <c r="C47" s="301" t="s">
        <v>68</v>
      </c>
      <c r="D47" s="302"/>
      <c r="E47" s="303">
        <v>4.8</v>
      </c>
      <c r="F47" s="162"/>
      <c r="G47" s="320"/>
      <c r="H47" s="162"/>
      <c r="I47" s="162"/>
      <c r="J47" s="162"/>
      <c r="K47" s="162"/>
      <c r="L47" s="162"/>
      <c r="M47" s="162"/>
      <c r="N47" s="162"/>
      <c r="O47" s="162"/>
      <c r="P47" s="162"/>
      <c r="Q47" s="162"/>
      <c r="R47" s="162"/>
      <c r="S47" s="162"/>
      <c r="T47" s="162"/>
      <c r="U47" s="162"/>
      <c r="V47" s="162"/>
      <c r="W47" s="162"/>
      <c r="X47" s="162"/>
      <c r="Y47" s="118"/>
      <c r="Z47" s="118"/>
      <c r="AA47" s="118"/>
      <c r="AB47" s="118"/>
      <c r="AC47" s="118"/>
      <c r="AD47" s="118"/>
      <c r="AE47" s="118"/>
      <c r="AF47" s="118"/>
      <c r="AG47" s="118" t="s">
        <v>281</v>
      </c>
      <c r="AH47" s="118">
        <v>0</v>
      </c>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118"/>
      <c r="BH47" s="118"/>
    </row>
    <row r="48" spans="1:60" ht="12.75" outlineLevel="1">
      <c r="A48" s="299"/>
      <c r="B48" s="300"/>
      <c r="C48" s="301" t="s">
        <v>69</v>
      </c>
      <c r="D48" s="302"/>
      <c r="E48" s="303">
        <v>3.2</v>
      </c>
      <c r="F48" s="162"/>
      <c r="G48" s="320"/>
      <c r="H48" s="162"/>
      <c r="I48" s="162"/>
      <c r="J48" s="162"/>
      <c r="K48" s="162"/>
      <c r="L48" s="162"/>
      <c r="M48" s="162"/>
      <c r="N48" s="162"/>
      <c r="O48" s="162"/>
      <c r="P48" s="162"/>
      <c r="Q48" s="162"/>
      <c r="R48" s="162"/>
      <c r="S48" s="162"/>
      <c r="T48" s="162"/>
      <c r="U48" s="162"/>
      <c r="V48" s="162"/>
      <c r="W48" s="162"/>
      <c r="X48" s="162"/>
      <c r="Y48" s="118"/>
      <c r="Z48" s="118"/>
      <c r="AA48" s="118"/>
      <c r="AB48" s="118"/>
      <c r="AC48" s="118"/>
      <c r="AD48" s="118"/>
      <c r="AE48" s="118"/>
      <c r="AF48" s="118"/>
      <c r="AG48" s="118" t="s">
        <v>281</v>
      </c>
      <c r="AH48" s="118">
        <v>0</v>
      </c>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row>
    <row r="49" spans="1:60" ht="12.75" outlineLevel="1">
      <c r="A49" s="294">
        <v>20</v>
      </c>
      <c r="B49" s="295" t="s">
        <v>70</v>
      </c>
      <c r="C49" s="296" t="s">
        <v>299</v>
      </c>
      <c r="D49" s="297" t="s">
        <v>21</v>
      </c>
      <c r="E49" s="298">
        <v>182.6</v>
      </c>
      <c r="F49" s="163">
        <v>0</v>
      </c>
      <c r="G49" s="319">
        <f>ROUND(E49*F49,2)</f>
        <v>0</v>
      </c>
      <c r="H49" s="161">
        <v>0</v>
      </c>
      <c r="I49" s="162">
        <f>ROUND(E49*H49,2)</f>
        <v>0</v>
      </c>
      <c r="J49" s="161">
        <v>55.1</v>
      </c>
      <c r="K49" s="162">
        <f>ROUND(E49*J49,2)</f>
        <v>10061.26</v>
      </c>
      <c r="L49" s="162">
        <v>15</v>
      </c>
      <c r="M49" s="162">
        <f>G49*(1+L49/100)</f>
        <v>0</v>
      </c>
      <c r="N49" s="162">
        <v>0</v>
      </c>
      <c r="O49" s="162">
        <f>ROUND(E49*N49,2)</f>
        <v>0</v>
      </c>
      <c r="P49" s="162">
        <v>0.02</v>
      </c>
      <c r="Q49" s="162">
        <f>ROUND(E49*P49,2)</f>
        <v>3.65</v>
      </c>
      <c r="R49" s="162"/>
      <c r="S49" s="162" t="s">
        <v>278</v>
      </c>
      <c r="T49" s="162" t="s">
        <v>278</v>
      </c>
      <c r="U49" s="162">
        <v>0.17</v>
      </c>
      <c r="V49" s="162">
        <f>ROUND(E49*U49,2)</f>
        <v>31.04</v>
      </c>
      <c r="W49" s="162"/>
      <c r="X49" s="162" t="s">
        <v>279</v>
      </c>
      <c r="Y49" s="118"/>
      <c r="Z49" s="118"/>
      <c r="AA49" s="118"/>
      <c r="AB49" s="118"/>
      <c r="AC49" s="118"/>
      <c r="AD49" s="118"/>
      <c r="AE49" s="118"/>
      <c r="AF49" s="118"/>
      <c r="AG49" s="118" t="s">
        <v>280</v>
      </c>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row>
    <row r="50" spans="1:60" ht="12.75" outlineLevel="1">
      <c r="A50" s="299"/>
      <c r="B50" s="300"/>
      <c r="C50" s="301" t="s">
        <v>71</v>
      </c>
      <c r="D50" s="302"/>
      <c r="E50" s="303">
        <v>182.6</v>
      </c>
      <c r="F50" s="162"/>
      <c r="G50" s="320"/>
      <c r="H50" s="162"/>
      <c r="I50" s="162"/>
      <c r="J50" s="162"/>
      <c r="K50" s="162"/>
      <c r="L50" s="162"/>
      <c r="M50" s="162"/>
      <c r="N50" s="162"/>
      <c r="O50" s="162"/>
      <c r="P50" s="162"/>
      <c r="Q50" s="162"/>
      <c r="R50" s="162"/>
      <c r="S50" s="162"/>
      <c r="T50" s="162"/>
      <c r="U50" s="162"/>
      <c r="V50" s="162"/>
      <c r="W50" s="162"/>
      <c r="X50" s="162"/>
      <c r="Y50" s="118"/>
      <c r="Z50" s="118"/>
      <c r="AA50" s="118"/>
      <c r="AB50" s="118"/>
      <c r="AC50" s="118"/>
      <c r="AD50" s="118"/>
      <c r="AE50" s="118"/>
      <c r="AF50" s="118"/>
      <c r="AG50" s="118" t="s">
        <v>281</v>
      </c>
      <c r="AH50" s="118">
        <v>0</v>
      </c>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row>
    <row r="51" spans="1:60" ht="12.75" outlineLevel="1">
      <c r="A51" s="294">
        <v>21</v>
      </c>
      <c r="B51" s="295" t="s">
        <v>72</v>
      </c>
      <c r="C51" s="296" t="s">
        <v>300</v>
      </c>
      <c r="D51" s="297" t="s">
        <v>21</v>
      </c>
      <c r="E51" s="298">
        <v>978.66</v>
      </c>
      <c r="F51" s="163">
        <v>0</v>
      </c>
      <c r="G51" s="319">
        <f>ROUND(E51*F51,2)</f>
        <v>0</v>
      </c>
      <c r="H51" s="161">
        <v>0</v>
      </c>
      <c r="I51" s="162">
        <f>ROUND(E51*H51,2)</f>
        <v>0</v>
      </c>
      <c r="J51" s="161">
        <v>25.9</v>
      </c>
      <c r="K51" s="162">
        <f>ROUND(E51*J51,2)</f>
        <v>25347.29</v>
      </c>
      <c r="L51" s="162">
        <v>15</v>
      </c>
      <c r="M51" s="162">
        <f>G51*(1+L51/100)</f>
        <v>0</v>
      </c>
      <c r="N51" s="162">
        <v>0</v>
      </c>
      <c r="O51" s="162">
        <f>ROUND(E51*N51,2)</f>
        <v>0</v>
      </c>
      <c r="P51" s="162">
        <v>0.01</v>
      </c>
      <c r="Q51" s="162">
        <f>ROUND(E51*P51,2)</f>
        <v>9.79</v>
      </c>
      <c r="R51" s="162"/>
      <c r="S51" s="162" t="s">
        <v>278</v>
      </c>
      <c r="T51" s="162" t="s">
        <v>278</v>
      </c>
      <c r="U51" s="162">
        <v>0.08</v>
      </c>
      <c r="V51" s="162">
        <f>ROUND(E51*U51,2)</f>
        <v>78.29</v>
      </c>
      <c r="W51" s="162"/>
      <c r="X51" s="162" t="s">
        <v>279</v>
      </c>
      <c r="Y51" s="118"/>
      <c r="Z51" s="118"/>
      <c r="AA51" s="118"/>
      <c r="AB51" s="118"/>
      <c r="AC51" s="118"/>
      <c r="AD51" s="118"/>
      <c r="AE51" s="118"/>
      <c r="AF51" s="118"/>
      <c r="AG51" s="118" t="s">
        <v>280</v>
      </c>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row>
    <row r="52" spans="1:60" ht="12.75" outlineLevel="1">
      <c r="A52" s="299"/>
      <c r="B52" s="300"/>
      <c r="C52" s="301" t="s">
        <v>73</v>
      </c>
      <c r="D52" s="302"/>
      <c r="E52" s="303">
        <v>119.22</v>
      </c>
      <c r="F52" s="162"/>
      <c r="G52" s="320"/>
      <c r="H52" s="162"/>
      <c r="I52" s="162"/>
      <c r="J52" s="162"/>
      <c r="K52" s="162"/>
      <c r="L52" s="162"/>
      <c r="M52" s="162"/>
      <c r="N52" s="162"/>
      <c r="O52" s="162"/>
      <c r="P52" s="162"/>
      <c r="Q52" s="162"/>
      <c r="R52" s="162"/>
      <c r="S52" s="162"/>
      <c r="T52" s="162"/>
      <c r="U52" s="162"/>
      <c r="V52" s="162"/>
      <c r="W52" s="162"/>
      <c r="X52" s="162"/>
      <c r="Y52" s="118"/>
      <c r="Z52" s="118"/>
      <c r="AA52" s="118"/>
      <c r="AB52" s="118"/>
      <c r="AC52" s="118"/>
      <c r="AD52" s="118"/>
      <c r="AE52" s="118"/>
      <c r="AF52" s="118"/>
      <c r="AG52" s="118" t="s">
        <v>281</v>
      </c>
      <c r="AH52" s="118">
        <v>0</v>
      </c>
      <c r="AI52" s="118"/>
      <c r="AJ52" s="118"/>
      <c r="AK52" s="118"/>
      <c r="AL52" s="118"/>
      <c r="AM52" s="118"/>
      <c r="AN52" s="118"/>
      <c r="AO52" s="118"/>
      <c r="AP52" s="118"/>
      <c r="AQ52" s="118"/>
      <c r="AR52" s="118"/>
      <c r="AS52" s="118"/>
      <c r="AT52" s="118"/>
      <c r="AU52" s="118"/>
      <c r="AV52" s="118"/>
      <c r="AW52" s="118"/>
      <c r="AX52" s="118"/>
      <c r="AY52" s="118"/>
      <c r="AZ52" s="118"/>
      <c r="BA52" s="118"/>
      <c r="BB52" s="118"/>
      <c r="BC52" s="118"/>
      <c r="BD52" s="118"/>
      <c r="BE52" s="118"/>
      <c r="BF52" s="118"/>
      <c r="BG52" s="118"/>
      <c r="BH52" s="118"/>
    </row>
    <row r="53" spans="1:60" ht="22.5" outlineLevel="1">
      <c r="A53" s="299"/>
      <c r="B53" s="300"/>
      <c r="C53" s="301" t="s">
        <v>74</v>
      </c>
      <c r="D53" s="302"/>
      <c r="E53" s="303">
        <v>265.02</v>
      </c>
      <c r="F53" s="162"/>
      <c r="G53" s="320"/>
      <c r="H53" s="162"/>
      <c r="I53" s="162"/>
      <c r="J53" s="162"/>
      <c r="K53" s="162"/>
      <c r="L53" s="162"/>
      <c r="M53" s="162"/>
      <c r="N53" s="162"/>
      <c r="O53" s="162"/>
      <c r="P53" s="162"/>
      <c r="Q53" s="162"/>
      <c r="R53" s="162"/>
      <c r="S53" s="162"/>
      <c r="T53" s="162"/>
      <c r="U53" s="162"/>
      <c r="V53" s="162"/>
      <c r="W53" s="162"/>
      <c r="X53" s="162"/>
      <c r="Y53" s="118"/>
      <c r="Z53" s="118"/>
      <c r="AA53" s="118"/>
      <c r="AB53" s="118"/>
      <c r="AC53" s="118"/>
      <c r="AD53" s="118"/>
      <c r="AE53" s="118"/>
      <c r="AF53" s="118"/>
      <c r="AG53" s="118" t="s">
        <v>281</v>
      </c>
      <c r="AH53" s="118">
        <v>0</v>
      </c>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row>
    <row r="54" spans="1:60" ht="22.5" outlineLevel="1">
      <c r="A54" s="299"/>
      <c r="B54" s="300"/>
      <c r="C54" s="301" t="s">
        <v>75</v>
      </c>
      <c r="D54" s="302"/>
      <c r="E54" s="303">
        <v>594.42</v>
      </c>
      <c r="F54" s="162"/>
      <c r="G54" s="320"/>
      <c r="H54" s="162"/>
      <c r="I54" s="162"/>
      <c r="J54" s="162"/>
      <c r="K54" s="162"/>
      <c r="L54" s="162"/>
      <c r="M54" s="162"/>
      <c r="N54" s="162"/>
      <c r="O54" s="162"/>
      <c r="P54" s="162"/>
      <c r="Q54" s="162"/>
      <c r="R54" s="162"/>
      <c r="S54" s="162"/>
      <c r="T54" s="162"/>
      <c r="U54" s="162"/>
      <c r="V54" s="162"/>
      <c r="W54" s="162"/>
      <c r="X54" s="162"/>
      <c r="Y54" s="118"/>
      <c r="Z54" s="118"/>
      <c r="AA54" s="118"/>
      <c r="AB54" s="118"/>
      <c r="AC54" s="118"/>
      <c r="AD54" s="118"/>
      <c r="AE54" s="118"/>
      <c r="AF54" s="118"/>
      <c r="AG54" s="118" t="s">
        <v>281</v>
      </c>
      <c r="AH54" s="118">
        <v>0</v>
      </c>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row>
    <row r="55" spans="1:60" ht="12.75" outlineLevel="1">
      <c r="A55" s="294">
        <v>22</v>
      </c>
      <c r="B55" s="295" t="s">
        <v>76</v>
      </c>
      <c r="C55" s="296" t="s">
        <v>301</v>
      </c>
      <c r="D55" s="297" t="s">
        <v>21</v>
      </c>
      <c r="E55" s="298">
        <v>145.86</v>
      </c>
      <c r="F55" s="163">
        <v>0</v>
      </c>
      <c r="G55" s="319">
        <f>ROUND(E55*F55,2)</f>
        <v>0</v>
      </c>
      <c r="H55" s="161">
        <v>0</v>
      </c>
      <c r="I55" s="162">
        <f>ROUND(E55*H55,2)</f>
        <v>0</v>
      </c>
      <c r="J55" s="161">
        <v>107.5</v>
      </c>
      <c r="K55" s="162">
        <f>ROUND(E55*J55,2)</f>
        <v>15679.95</v>
      </c>
      <c r="L55" s="162">
        <v>15</v>
      </c>
      <c r="M55" s="162">
        <f>G55*(1+L55/100)</f>
        <v>0</v>
      </c>
      <c r="N55" s="162">
        <v>0</v>
      </c>
      <c r="O55" s="162">
        <f>ROUND(E55*N55,2)</f>
        <v>0</v>
      </c>
      <c r="P55" s="162">
        <v>0.068</v>
      </c>
      <c r="Q55" s="162">
        <f>ROUND(E55*P55,2)</f>
        <v>9.92</v>
      </c>
      <c r="R55" s="162"/>
      <c r="S55" s="162" t="s">
        <v>278</v>
      </c>
      <c r="T55" s="162" t="s">
        <v>278</v>
      </c>
      <c r="U55" s="162">
        <v>0.3</v>
      </c>
      <c r="V55" s="162">
        <f>ROUND(E55*U55,2)</f>
        <v>43.76</v>
      </c>
      <c r="W55" s="162"/>
      <c r="X55" s="162" t="s">
        <v>279</v>
      </c>
      <c r="Y55" s="118"/>
      <c r="Z55" s="118"/>
      <c r="AA55" s="118"/>
      <c r="AB55" s="118"/>
      <c r="AC55" s="118"/>
      <c r="AD55" s="118"/>
      <c r="AE55" s="118"/>
      <c r="AF55" s="118"/>
      <c r="AG55" s="118" t="s">
        <v>280</v>
      </c>
      <c r="AH55" s="118"/>
      <c r="AI55" s="118"/>
      <c r="AJ55" s="118"/>
      <c r="AK55" s="118"/>
      <c r="AL55" s="118"/>
      <c r="AM55" s="118"/>
      <c r="AN55" s="118"/>
      <c r="AO55" s="118"/>
      <c r="AP55" s="118"/>
      <c r="AQ55" s="118"/>
      <c r="AR55" s="118"/>
      <c r="AS55" s="118"/>
      <c r="AT55" s="118"/>
      <c r="AU55" s="118"/>
      <c r="AV55" s="118"/>
      <c r="AW55" s="118"/>
      <c r="AX55" s="118"/>
      <c r="AY55" s="118"/>
      <c r="AZ55" s="118"/>
      <c r="BA55" s="118"/>
      <c r="BB55" s="118"/>
      <c r="BC55" s="118"/>
      <c r="BD55" s="118"/>
      <c r="BE55" s="118"/>
      <c r="BF55" s="118"/>
      <c r="BG55" s="118"/>
      <c r="BH55" s="118"/>
    </row>
    <row r="56" spans="1:60" ht="12.75" outlineLevel="1">
      <c r="A56" s="299"/>
      <c r="B56" s="300"/>
      <c r="C56" s="301" t="s">
        <v>77</v>
      </c>
      <c r="D56" s="302"/>
      <c r="E56" s="303">
        <v>71.36</v>
      </c>
      <c r="F56" s="162"/>
      <c r="G56" s="320"/>
      <c r="H56" s="162"/>
      <c r="I56" s="162"/>
      <c r="J56" s="162"/>
      <c r="K56" s="162"/>
      <c r="L56" s="162"/>
      <c r="M56" s="162"/>
      <c r="N56" s="162"/>
      <c r="O56" s="162"/>
      <c r="P56" s="162"/>
      <c r="Q56" s="162"/>
      <c r="R56" s="162"/>
      <c r="S56" s="162"/>
      <c r="T56" s="162"/>
      <c r="U56" s="162"/>
      <c r="V56" s="162"/>
      <c r="W56" s="162"/>
      <c r="X56" s="162"/>
      <c r="Y56" s="118"/>
      <c r="Z56" s="118"/>
      <c r="AA56" s="118"/>
      <c r="AB56" s="118"/>
      <c r="AC56" s="118"/>
      <c r="AD56" s="118"/>
      <c r="AE56" s="118"/>
      <c r="AF56" s="118"/>
      <c r="AG56" s="118" t="s">
        <v>281</v>
      </c>
      <c r="AH56" s="118">
        <v>0</v>
      </c>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row>
    <row r="57" spans="1:60" ht="12.75" outlineLevel="1">
      <c r="A57" s="299"/>
      <c r="B57" s="300"/>
      <c r="C57" s="301" t="s">
        <v>78</v>
      </c>
      <c r="D57" s="302"/>
      <c r="E57" s="303">
        <v>11.76</v>
      </c>
      <c r="F57" s="162"/>
      <c r="G57" s="320"/>
      <c r="H57" s="162"/>
      <c r="I57" s="162"/>
      <c r="J57" s="162"/>
      <c r="K57" s="162"/>
      <c r="L57" s="162"/>
      <c r="M57" s="162"/>
      <c r="N57" s="162"/>
      <c r="O57" s="162"/>
      <c r="P57" s="162"/>
      <c r="Q57" s="162"/>
      <c r="R57" s="162"/>
      <c r="S57" s="162"/>
      <c r="T57" s="162"/>
      <c r="U57" s="162"/>
      <c r="V57" s="162"/>
      <c r="W57" s="162"/>
      <c r="X57" s="162"/>
      <c r="Y57" s="118"/>
      <c r="Z57" s="118"/>
      <c r="AA57" s="118"/>
      <c r="AB57" s="118"/>
      <c r="AC57" s="118"/>
      <c r="AD57" s="118"/>
      <c r="AE57" s="118"/>
      <c r="AF57" s="118"/>
      <c r="AG57" s="118" t="s">
        <v>281</v>
      </c>
      <c r="AH57" s="118">
        <v>0</v>
      </c>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row>
    <row r="58" spans="1:60" ht="12.75" outlineLevel="1">
      <c r="A58" s="299"/>
      <c r="B58" s="300"/>
      <c r="C58" s="301" t="s">
        <v>79</v>
      </c>
      <c r="D58" s="302"/>
      <c r="E58" s="303">
        <v>28.18</v>
      </c>
      <c r="F58" s="162"/>
      <c r="G58" s="320"/>
      <c r="H58" s="162"/>
      <c r="I58" s="162"/>
      <c r="J58" s="162"/>
      <c r="K58" s="162"/>
      <c r="L58" s="162"/>
      <c r="M58" s="162"/>
      <c r="N58" s="162"/>
      <c r="O58" s="162"/>
      <c r="P58" s="162"/>
      <c r="Q58" s="162"/>
      <c r="R58" s="162"/>
      <c r="S58" s="162"/>
      <c r="T58" s="162"/>
      <c r="U58" s="162"/>
      <c r="V58" s="162"/>
      <c r="W58" s="162"/>
      <c r="X58" s="162"/>
      <c r="Y58" s="118"/>
      <c r="Z58" s="118"/>
      <c r="AA58" s="118"/>
      <c r="AB58" s="118"/>
      <c r="AC58" s="118"/>
      <c r="AD58" s="118"/>
      <c r="AE58" s="118"/>
      <c r="AF58" s="118"/>
      <c r="AG58" s="118" t="s">
        <v>281</v>
      </c>
      <c r="AH58" s="118">
        <v>0</v>
      </c>
      <c r="AI58" s="118"/>
      <c r="AJ58" s="118"/>
      <c r="AK58" s="118"/>
      <c r="AL58" s="118"/>
      <c r="AM58" s="118"/>
      <c r="AN58" s="118"/>
      <c r="AO58" s="118"/>
      <c r="AP58" s="118"/>
      <c r="AQ58" s="118"/>
      <c r="AR58" s="118"/>
      <c r="AS58" s="118"/>
      <c r="AT58" s="118"/>
      <c r="AU58" s="118"/>
      <c r="AV58" s="118"/>
      <c r="AW58" s="118"/>
      <c r="AX58" s="118"/>
      <c r="AY58" s="118"/>
      <c r="AZ58" s="118"/>
      <c r="BA58" s="118"/>
      <c r="BB58" s="118"/>
      <c r="BC58" s="118"/>
      <c r="BD58" s="118"/>
      <c r="BE58" s="118"/>
      <c r="BF58" s="118"/>
      <c r="BG58" s="118"/>
      <c r="BH58" s="118"/>
    </row>
    <row r="59" spans="1:60" ht="12.75" outlineLevel="1">
      <c r="A59" s="299"/>
      <c r="B59" s="300"/>
      <c r="C59" s="301" t="s">
        <v>80</v>
      </c>
      <c r="D59" s="302"/>
      <c r="E59" s="303">
        <v>34.56</v>
      </c>
      <c r="F59" s="162"/>
      <c r="G59" s="320"/>
      <c r="H59" s="162"/>
      <c r="I59" s="162"/>
      <c r="J59" s="162"/>
      <c r="K59" s="162"/>
      <c r="L59" s="162"/>
      <c r="M59" s="162"/>
      <c r="N59" s="162"/>
      <c r="O59" s="162"/>
      <c r="P59" s="162"/>
      <c r="Q59" s="162"/>
      <c r="R59" s="162"/>
      <c r="S59" s="162"/>
      <c r="T59" s="162"/>
      <c r="U59" s="162"/>
      <c r="V59" s="162"/>
      <c r="W59" s="162"/>
      <c r="X59" s="162"/>
      <c r="Y59" s="118"/>
      <c r="Z59" s="118"/>
      <c r="AA59" s="118"/>
      <c r="AB59" s="118"/>
      <c r="AC59" s="118"/>
      <c r="AD59" s="118"/>
      <c r="AE59" s="118"/>
      <c r="AF59" s="118"/>
      <c r="AG59" s="118" t="s">
        <v>281</v>
      </c>
      <c r="AH59" s="118">
        <v>0</v>
      </c>
      <c r="AI59" s="118"/>
      <c r="AJ59" s="118"/>
      <c r="AK59" s="118"/>
      <c r="AL59" s="118"/>
      <c r="AM59" s="118"/>
      <c r="AN59" s="118"/>
      <c r="AO59" s="118"/>
      <c r="AP59" s="118"/>
      <c r="AQ59" s="118"/>
      <c r="AR59" s="118"/>
      <c r="AS59" s="118"/>
      <c r="AT59" s="118"/>
      <c r="AU59" s="118"/>
      <c r="AV59" s="118"/>
      <c r="AW59" s="118"/>
      <c r="AX59" s="118"/>
      <c r="AY59" s="118"/>
      <c r="AZ59" s="118"/>
      <c r="BA59" s="118"/>
      <c r="BB59" s="118"/>
      <c r="BC59" s="118"/>
      <c r="BD59" s="118"/>
      <c r="BE59" s="118"/>
      <c r="BF59" s="118"/>
      <c r="BG59" s="118"/>
      <c r="BH59" s="118"/>
    </row>
    <row r="60" spans="1:60" ht="12.75" outlineLevel="1">
      <c r="A60" s="294">
        <v>23</v>
      </c>
      <c r="B60" s="295" t="s">
        <v>48</v>
      </c>
      <c r="C60" s="296" t="s">
        <v>302</v>
      </c>
      <c r="D60" s="297" t="s">
        <v>21</v>
      </c>
      <c r="E60" s="298">
        <v>423.1</v>
      </c>
      <c r="F60" s="163">
        <v>0</v>
      </c>
      <c r="G60" s="319">
        <f>ROUND(E60*F60,2)</f>
        <v>0</v>
      </c>
      <c r="H60" s="161">
        <v>0</v>
      </c>
      <c r="I60" s="162">
        <f>ROUND(E60*H60,2)</f>
        <v>0</v>
      </c>
      <c r="J60" s="161">
        <v>38.8</v>
      </c>
      <c r="K60" s="162">
        <f>ROUND(E60*J60,2)</f>
        <v>16416.28</v>
      </c>
      <c r="L60" s="162">
        <v>15</v>
      </c>
      <c r="M60" s="162">
        <f>G60*(1+L60/100)</f>
        <v>0</v>
      </c>
      <c r="N60" s="162">
        <v>0</v>
      </c>
      <c r="O60" s="162">
        <f>ROUND(E60*N60,2)</f>
        <v>0</v>
      </c>
      <c r="P60" s="162">
        <v>0.001</v>
      </c>
      <c r="Q60" s="162">
        <f>ROUND(E60*P60,2)</f>
        <v>0.42</v>
      </c>
      <c r="R60" s="162"/>
      <c r="S60" s="162" t="s">
        <v>278</v>
      </c>
      <c r="T60" s="162" t="s">
        <v>278</v>
      </c>
      <c r="U60" s="162">
        <v>0.105</v>
      </c>
      <c r="V60" s="162">
        <f>ROUND(E60*U60,2)</f>
        <v>44.43</v>
      </c>
      <c r="W60" s="162"/>
      <c r="X60" s="162" t="s">
        <v>279</v>
      </c>
      <c r="Y60" s="118"/>
      <c r="Z60" s="118"/>
      <c r="AA60" s="118"/>
      <c r="AB60" s="118"/>
      <c r="AC60" s="118"/>
      <c r="AD60" s="118"/>
      <c r="AE60" s="118"/>
      <c r="AF60" s="118"/>
      <c r="AG60" s="118" t="s">
        <v>303</v>
      </c>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row>
    <row r="61" spans="1:60" ht="12.75" outlineLevel="1">
      <c r="A61" s="299"/>
      <c r="B61" s="300"/>
      <c r="C61" s="301" t="s">
        <v>49</v>
      </c>
      <c r="D61" s="302"/>
      <c r="E61" s="303">
        <v>190.2</v>
      </c>
      <c r="F61" s="162"/>
      <c r="G61" s="320"/>
      <c r="H61" s="162"/>
      <c r="I61" s="162"/>
      <c r="J61" s="162"/>
      <c r="K61" s="162"/>
      <c r="L61" s="162"/>
      <c r="M61" s="162"/>
      <c r="N61" s="162"/>
      <c r="O61" s="162"/>
      <c r="P61" s="162"/>
      <c r="Q61" s="162"/>
      <c r="R61" s="162"/>
      <c r="S61" s="162"/>
      <c r="T61" s="162"/>
      <c r="U61" s="162"/>
      <c r="V61" s="162"/>
      <c r="W61" s="162"/>
      <c r="X61" s="162"/>
      <c r="Y61" s="118"/>
      <c r="Z61" s="118"/>
      <c r="AA61" s="118"/>
      <c r="AB61" s="118"/>
      <c r="AC61" s="118"/>
      <c r="AD61" s="118"/>
      <c r="AE61" s="118"/>
      <c r="AF61" s="118"/>
      <c r="AG61" s="118" t="s">
        <v>281</v>
      </c>
      <c r="AH61" s="118">
        <v>0</v>
      </c>
      <c r="AI61" s="118"/>
      <c r="AJ61" s="118"/>
      <c r="AK61" s="118"/>
      <c r="AL61" s="118"/>
      <c r="AM61" s="118"/>
      <c r="AN61" s="118"/>
      <c r="AO61" s="118"/>
      <c r="AP61" s="118"/>
      <c r="AQ61" s="118"/>
      <c r="AR61" s="118"/>
      <c r="AS61" s="118"/>
      <c r="AT61" s="118"/>
      <c r="AU61" s="118"/>
      <c r="AV61" s="118"/>
      <c r="AW61" s="118"/>
      <c r="AX61" s="118"/>
      <c r="AY61" s="118"/>
      <c r="AZ61" s="118"/>
      <c r="BA61" s="118"/>
      <c r="BB61" s="118"/>
      <c r="BC61" s="118"/>
      <c r="BD61" s="118"/>
      <c r="BE61" s="118"/>
      <c r="BF61" s="118"/>
      <c r="BG61" s="118"/>
      <c r="BH61" s="118"/>
    </row>
    <row r="62" spans="1:60" ht="22.5" outlineLevel="1">
      <c r="A62" s="299"/>
      <c r="B62" s="300"/>
      <c r="C62" s="301" t="s">
        <v>50</v>
      </c>
      <c r="D62" s="302"/>
      <c r="E62" s="303">
        <v>232.9</v>
      </c>
      <c r="F62" s="162"/>
      <c r="G62" s="320"/>
      <c r="H62" s="162"/>
      <c r="I62" s="162"/>
      <c r="J62" s="162"/>
      <c r="K62" s="162"/>
      <c r="L62" s="162"/>
      <c r="M62" s="162"/>
      <c r="N62" s="162"/>
      <c r="O62" s="162"/>
      <c r="P62" s="162"/>
      <c r="Q62" s="162"/>
      <c r="R62" s="162"/>
      <c r="S62" s="162"/>
      <c r="T62" s="162"/>
      <c r="U62" s="162"/>
      <c r="V62" s="162"/>
      <c r="W62" s="162"/>
      <c r="X62" s="162"/>
      <c r="Y62" s="118"/>
      <c r="Z62" s="118"/>
      <c r="AA62" s="118"/>
      <c r="AB62" s="118"/>
      <c r="AC62" s="118"/>
      <c r="AD62" s="118"/>
      <c r="AE62" s="118"/>
      <c r="AF62" s="118"/>
      <c r="AG62" s="118" t="s">
        <v>281</v>
      </c>
      <c r="AH62" s="118">
        <v>0</v>
      </c>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row>
    <row r="63" spans="1:60" ht="12.75" outlineLevel="1">
      <c r="A63" s="294">
        <v>24</v>
      </c>
      <c r="B63" s="295" t="s">
        <v>46</v>
      </c>
      <c r="C63" s="296" t="s">
        <v>304</v>
      </c>
      <c r="D63" s="297" t="s">
        <v>21</v>
      </c>
      <c r="E63" s="298">
        <v>27.1833</v>
      </c>
      <c r="F63" s="163">
        <v>0</v>
      </c>
      <c r="G63" s="319">
        <f>ROUND(E63*F63,2)</f>
        <v>0</v>
      </c>
      <c r="H63" s="161">
        <v>0</v>
      </c>
      <c r="I63" s="162">
        <f>ROUND(E63*H63,2)</f>
        <v>0</v>
      </c>
      <c r="J63" s="161">
        <v>114</v>
      </c>
      <c r="K63" s="162">
        <f>ROUND(E63*J63,2)</f>
        <v>3098.9</v>
      </c>
      <c r="L63" s="162">
        <v>15</v>
      </c>
      <c r="M63" s="162">
        <f>G63*(1+L63/100)</f>
        <v>0</v>
      </c>
      <c r="N63" s="162">
        <v>0</v>
      </c>
      <c r="O63" s="162">
        <f>ROUND(E63*N63,2)</f>
        <v>0</v>
      </c>
      <c r="P63" s="162">
        <v>0.004</v>
      </c>
      <c r="Q63" s="162">
        <f>ROUND(E63*P63,2)</f>
        <v>0.11</v>
      </c>
      <c r="R63" s="162"/>
      <c r="S63" s="162" t="s">
        <v>283</v>
      </c>
      <c r="T63" s="162" t="s">
        <v>284</v>
      </c>
      <c r="U63" s="162">
        <v>0.41</v>
      </c>
      <c r="V63" s="162">
        <f>ROUND(E63*U63,2)</f>
        <v>11.15</v>
      </c>
      <c r="W63" s="162"/>
      <c r="X63" s="162" t="s">
        <v>279</v>
      </c>
      <c r="Y63" s="118"/>
      <c r="Z63" s="118"/>
      <c r="AA63" s="118"/>
      <c r="AB63" s="118"/>
      <c r="AC63" s="118"/>
      <c r="AD63" s="118"/>
      <c r="AE63" s="118"/>
      <c r="AF63" s="118"/>
      <c r="AG63" s="118" t="s">
        <v>303</v>
      </c>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row>
    <row r="64" spans="1:60" ht="12.75" outlineLevel="1">
      <c r="A64" s="299"/>
      <c r="B64" s="300"/>
      <c r="C64" s="301" t="s">
        <v>47</v>
      </c>
      <c r="D64" s="302"/>
      <c r="E64" s="303">
        <v>27.18</v>
      </c>
      <c r="F64" s="162"/>
      <c r="G64" s="320"/>
      <c r="H64" s="162"/>
      <c r="I64" s="162"/>
      <c r="J64" s="162"/>
      <c r="K64" s="162"/>
      <c r="L64" s="162"/>
      <c r="M64" s="162"/>
      <c r="N64" s="162"/>
      <c r="O64" s="162"/>
      <c r="P64" s="162"/>
      <c r="Q64" s="162"/>
      <c r="R64" s="162"/>
      <c r="S64" s="162"/>
      <c r="T64" s="162"/>
      <c r="U64" s="162"/>
      <c r="V64" s="162"/>
      <c r="W64" s="162"/>
      <c r="X64" s="162"/>
      <c r="Y64" s="118"/>
      <c r="Z64" s="118"/>
      <c r="AA64" s="118"/>
      <c r="AB64" s="118"/>
      <c r="AC64" s="118"/>
      <c r="AD64" s="118"/>
      <c r="AE64" s="118"/>
      <c r="AF64" s="118"/>
      <c r="AG64" s="118" t="s">
        <v>281</v>
      </c>
      <c r="AH64" s="118">
        <v>0</v>
      </c>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row>
    <row r="65" spans="1:60" ht="12.75" outlineLevel="1">
      <c r="A65" s="289">
        <v>25</v>
      </c>
      <c r="B65" s="290" t="s">
        <v>81</v>
      </c>
      <c r="C65" s="291" t="s">
        <v>243</v>
      </c>
      <c r="D65" s="292" t="s">
        <v>10</v>
      </c>
      <c r="E65" s="293">
        <v>2</v>
      </c>
      <c r="F65" s="160">
        <v>0</v>
      </c>
      <c r="G65" s="318">
        <f aca="true" t="shared" si="0" ref="G65:G70">ROUND(E65*F65,2)</f>
        <v>0</v>
      </c>
      <c r="H65" s="161">
        <v>0</v>
      </c>
      <c r="I65" s="162">
        <f aca="true" t="shared" si="1" ref="I65:I70">ROUND(E65*H65,2)</f>
        <v>0</v>
      </c>
      <c r="J65" s="161">
        <v>500</v>
      </c>
      <c r="K65" s="162">
        <f aca="true" t="shared" si="2" ref="K65:K70">ROUND(E65*J65,2)</f>
        <v>1000</v>
      </c>
      <c r="L65" s="162">
        <v>15</v>
      </c>
      <c r="M65" s="162">
        <f aca="true" t="shared" si="3" ref="M65:M70">G65*(1+L65/100)</f>
        <v>0</v>
      </c>
      <c r="N65" s="162">
        <v>0</v>
      </c>
      <c r="O65" s="162">
        <f aca="true" t="shared" si="4" ref="O65:O70">ROUND(E65*N65,2)</f>
        <v>0</v>
      </c>
      <c r="P65" s="162">
        <v>0</v>
      </c>
      <c r="Q65" s="162">
        <f aca="true" t="shared" si="5" ref="Q65:Q70">ROUND(E65*P65,2)</f>
        <v>0</v>
      </c>
      <c r="R65" s="162"/>
      <c r="S65" s="162" t="s">
        <v>283</v>
      </c>
      <c r="T65" s="162" t="s">
        <v>284</v>
      </c>
      <c r="U65" s="162">
        <v>0</v>
      </c>
      <c r="V65" s="162">
        <f aca="true" t="shared" si="6" ref="V65:V70">ROUND(E65*U65,2)</f>
        <v>0</v>
      </c>
      <c r="W65" s="162"/>
      <c r="X65" s="162" t="s">
        <v>279</v>
      </c>
      <c r="Y65" s="118"/>
      <c r="Z65" s="118"/>
      <c r="AA65" s="118"/>
      <c r="AB65" s="118"/>
      <c r="AC65" s="118"/>
      <c r="AD65" s="118"/>
      <c r="AE65" s="118"/>
      <c r="AF65" s="118"/>
      <c r="AG65" s="118" t="s">
        <v>280</v>
      </c>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row>
    <row r="66" spans="1:60" ht="12.75" outlineLevel="1">
      <c r="A66" s="289">
        <v>26</v>
      </c>
      <c r="B66" s="290" t="s">
        <v>84</v>
      </c>
      <c r="C66" s="291" t="s">
        <v>85</v>
      </c>
      <c r="D66" s="292" t="s">
        <v>10</v>
      </c>
      <c r="E66" s="293">
        <v>1</v>
      </c>
      <c r="F66" s="160">
        <v>0</v>
      </c>
      <c r="G66" s="318">
        <f t="shared" si="0"/>
        <v>0</v>
      </c>
      <c r="H66" s="161">
        <v>0</v>
      </c>
      <c r="I66" s="162">
        <f t="shared" si="1"/>
        <v>0</v>
      </c>
      <c r="J66" s="161">
        <v>3000</v>
      </c>
      <c r="K66" s="162">
        <f t="shared" si="2"/>
        <v>3000</v>
      </c>
      <c r="L66" s="162">
        <v>15</v>
      </c>
      <c r="M66" s="162">
        <f t="shared" si="3"/>
        <v>0</v>
      </c>
      <c r="N66" s="162">
        <v>0</v>
      </c>
      <c r="O66" s="162">
        <f t="shared" si="4"/>
        <v>0</v>
      </c>
      <c r="P66" s="162">
        <v>0</v>
      </c>
      <c r="Q66" s="162">
        <f t="shared" si="5"/>
        <v>0</v>
      </c>
      <c r="R66" s="162"/>
      <c r="S66" s="162" t="s">
        <v>283</v>
      </c>
      <c r="T66" s="162" t="s">
        <v>284</v>
      </c>
      <c r="U66" s="162">
        <v>0</v>
      </c>
      <c r="V66" s="162">
        <f t="shared" si="6"/>
        <v>0</v>
      </c>
      <c r="W66" s="162"/>
      <c r="X66" s="162" t="s">
        <v>279</v>
      </c>
      <c r="Y66" s="118"/>
      <c r="Z66" s="118"/>
      <c r="AA66" s="118"/>
      <c r="AB66" s="118"/>
      <c r="AC66" s="118"/>
      <c r="AD66" s="118"/>
      <c r="AE66" s="118"/>
      <c r="AF66" s="118"/>
      <c r="AG66" s="118" t="s">
        <v>280</v>
      </c>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row>
    <row r="67" spans="1:60" ht="12.75" outlineLevel="1">
      <c r="A67" s="289">
        <v>27</v>
      </c>
      <c r="B67" s="290" t="s">
        <v>86</v>
      </c>
      <c r="C67" s="291" t="s">
        <v>305</v>
      </c>
      <c r="D67" s="292" t="s">
        <v>10</v>
      </c>
      <c r="E67" s="293">
        <v>16</v>
      </c>
      <c r="F67" s="160">
        <v>0</v>
      </c>
      <c r="G67" s="318">
        <f t="shared" si="0"/>
        <v>0</v>
      </c>
      <c r="H67" s="161">
        <v>0</v>
      </c>
      <c r="I67" s="162">
        <f t="shared" si="1"/>
        <v>0</v>
      </c>
      <c r="J67" s="161">
        <v>1500</v>
      </c>
      <c r="K67" s="162">
        <f t="shared" si="2"/>
        <v>24000</v>
      </c>
      <c r="L67" s="162">
        <v>15</v>
      </c>
      <c r="M67" s="162">
        <f t="shared" si="3"/>
        <v>0</v>
      </c>
      <c r="N67" s="162">
        <v>0</v>
      </c>
      <c r="O67" s="162">
        <f t="shared" si="4"/>
        <v>0</v>
      </c>
      <c r="P67" s="162">
        <v>0</v>
      </c>
      <c r="Q67" s="162">
        <f t="shared" si="5"/>
        <v>0</v>
      </c>
      <c r="R67" s="162"/>
      <c r="S67" s="162" t="s">
        <v>283</v>
      </c>
      <c r="T67" s="162" t="s">
        <v>284</v>
      </c>
      <c r="U67" s="162">
        <v>0</v>
      </c>
      <c r="V67" s="162">
        <f t="shared" si="6"/>
        <v>0</v>
      </c>
      <c r="W67" s="162"/>
      <c r="X67" s="162" t="s">
        <v>279</v>
      </c>
      <c r="Y67" s="118"/>
      <c r="Z67" s="118"/>
      <c r="AA67" s="118"/>
      <c r="AB67" s="118"/>
      <c r="AC67" s="118"/>
      <c r="AD67" s="118"/>
      <c r="AE67" s="118"/>
      <c r="AF67" s="118"/>
      <c r="AG67" s="118" t="s">
        <v>280</v>
      </c>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row>
    <row r="68" spans="1:60" ht="12.75" outlineLevel="1">
      <c r="A68" s="289">
        <v>28</v>
      </c>
      <c r="B68" s="290" t="s">
        <v>87</v>
      </c>
      <c r="C68" s="291" t="s">
        <v>306</v>
      </c>
      <c r="D68" s="292" t="s">
        <v>21</v>
      </c>
      <c r="E68" s="293">
        <v>118.15</v>
      </c>
      <c r="F68" s="160">
        <v>0</v>
      </c>
      <c r="G68" s="318">
        <f t="shared" si="0"/>
        <v>0</v>
      </c>
      <c r="H68" s="161">
        <v>0</v>
      </c>
      <c r="I68" s="162">
        <f t="shared" si="1"/>
        <v>0</v>
      </c>
      <c r="J68" s="161">
        <v>125</v>
      </c>
      <c r="K68" s="162">
        <f t="shared" si="2"/>
        <v>14768.75</v>
      </c>
      <c r="L68" s="162">
        <v>15</v>
      </c>
      <c r="M68" s="162">
        <f t="shared" si="3"/>
        <v>0</v>
      </c>
      <c r="N68" s="162">
        <v>0</v>
      </c>
      <c r="O68" s="162">
        <f t="shared" si="4"/>
        <v>0</v>
      </c>
      <c r="P68" s="162">
        <v>0</v>
      </c>
      <c r="Q68" s="162">
        <f t="shared" si="5"/>
        <v>0</v>
      </c>
      <c r="R68" s="162"/>
      <c r="S68" s="162" t="s">
        <v>283</v>
      </c>
      <c r="T68" s="162" t="s">
        <v>284</v>
      </c>
      <c r="U68" s="162">
        <v>0</v>
      </c>
      <c r="V68" s="162">
        <f t="shared" si="6"/>
        <v>0</v>
      </c>
      <c r="W68" s="162"/>
      <c r="X68" s="162" t="s">
        <v>279</v>
      </c>
      <c r="Y68" s="118"/>
      <c r="Z68" s="118"/>
      <c r="AA68" s="118"/>
      <c r="AB68" s="118"/>
      <c r="AC68" s="118"/>
      <c r="AD68" s="118"/>
      <c r="AE68" s="118"/>
      <c r="AF68" s="118"/>
      <c r="AG68" s="118" t="s">
        <v>280</v>
      </c>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row>
    <row r="69" spans="1:60" ht="12.75" outlineLevel="1">
      <c r="A69" s="289">
        <v>29</v>
      </c>
      <c r="B69" s="290" t="s">
        <v>88</v>
      </c>
      <c r="C69" s="291" t="s">
        <v>307</v>
      </c>
      <c r="D69" s="292" t="s">
        <v>21</v>
      </c>
      <c r="E69" s="293">
        <v>118.15</v>
      </c>
      <c r="F69" s="160">
        <v>0</v>
      </c>
      <c r="G69" s="318">
        <f t="shared" si="0"/>
        <v>0</v>
      </c>
      <c r="H69" s="161">
        <v>0</v>
      </c>
      <c r="I69" s="162">
        <f t="shared" si="1"/>
        <v>0</v>
      </c>
      <c r="J69" s="161">
        <v>1200</v>
      </c>
      <c r="K69" s="162">
        <f t="shared" si="2"/>
        <v>141780</v>
      </c>
      <c r="L69" s="162">
        <v>15</v>
      </c>
      <c r="M69" s="162">
        <f t="shared" si="3"/>
        <v>0</v>
      </c>
      <c r="N69" s="162">
        <v>0</v>
      </c>
      <c r="O69" s="162">
        <f t="shared" si="4"/>
        <v>0</v>
      </c>
      <c r="P69" s="162">
        <v>0</v>
      </c>
      <c r="Q69" s="162">
        <f t="shared" si="5"/>
        <v>0</v>
      </c>
      <c r="R69" s="162"/>
      <c r="S69" s="162" t="s">
        <v>283</v>
      </c>
      <c r="T69" s="162" t="s">
        <v>284</v>
      </c>
      <c r="U69" s="162">
        <v>0</v>
      </c>
      <c r="V69" s="162">
        <f t="shared" si="6"/>
        <v>0</v>
      </c>
      <c r="W69" s="162"/>
      <c r="X69" s="162" t="s">
        <v>279</v>
      </c>
      <c r="Y69" s="118"/>
      <c r="Z69" s="118"/>
      <c r="AA69" s="118"/>
      <c r="AB69" s="118"/>
      <c r="AC69" s="118"/>
      <c r="AD69" s="118"/>
      <c r="AE69" s="118"/>
      <c r="AF69" s="118"/>
      <c r="AG69" s="118" t="s">
        <v>280</v>
      </c>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row>
    <row r="70" spans="1:60" ht="12.75" outlineLevel="1">
      <c r="A70" s="294">
        <v>30</v>
      </c>
      <c r="B70" s="295" t="s">
        <v>244</v>
      </c>
      <c r="C70" s="296" t="s">
        <v>82</v>
      </c>
      <c r="D70" s="297" t="s">
        <v>21</v>
      </c>
      <c r="E70" s="298">
        <v>17.85</v>
      </c>
      <c r="F70" s="163">
        <v>0</v>
      </c>
      <c r="G70" s="319">
        <f t="shared" si="0"/>
        <v>0</v>
      </c>
      <c r="H70" s="161">
        <v>0</v>
      </c>
      <c r="I70" s="162">
        <f t="shared" si="1"/>
        <v>0</v>
      </c>
      <c r="J70" s="161">
        <v>500</v>
      </c>
      <c r="K70" s="162">
        <f t="shared" si="2"/>
        <v>8925</v>
      </c>
      <c r="L70" s="162">
        <v>15</v>
      </c>
      <c r="M70" s="162">
        <f t="shared" si="3"/>
        <v>0</v>
      </c>
      <c r="N70" s="162">
        <v>0</v>
      </c>
      <c r="O70" s="162">
        <f t="shared" si="4"/>
        <v>0</v>
      </c>
      <c r="P70" s="162">
        <v>0</v>
      </c>
      <c r="Q70" s="162">
        <f t="shared" si="5"/>
        <v>0</v>
      </c>
      <c r="R70" s="162"/>
      <c r="S70" s="162" t="s">
        <v>283</v>
      </c>
      <c r="T70" s="162" t="s">
        <v>284</v>
      </c>
      <c r="U70" s="162">
        <v>0</v>
      </c>
      <c r="V70" s="162">
        <f t="shared" si="6"/>
        <v>0</v>
      </c>
      <c r="W70" s="162"/>
      <c r="X70" s="162" t="s">
        <v>279</v>
      </c>
      <c r="Y70" s="118"/>
      <c r="Z70" s="118"/>
      <c r="AA70" s="118"/>
      <c r="AB70" s="118"/>
      <c r="AC70" s="118"/>
      <c r="AD70" s="118"/>
      <c r="AE70" s="118"/>
      <c r="AF70" s="118"/>
      <c r="AG70" s="118" t="s">
        <v>280</v>
      </c>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row>
    <row r="71" spans="1:60" ht="12.75" outlineLevel="1">
      <c r="A71" s="299"/>
      <c r="B71" s="300"/>
      <c r="C71" s="301" t="s">
        <v>83</v>
      </c>
      <c r="D71" s="302"/>
      <c r="E71" s="303">
        <v>17.85</v>
      </c>
      <c r="F71" s="162"/>
      <c r="G71" s="320"/>
      <c r="H71" s="162"/>
      <c r="I71" s="162"/>
      <c r="J71" s="162"/>
      <c r="K71" s="162"/>
      <c r="L71" s="162"/>
      <c r="M71" s="162"/>
      <c r="N71" s="162"/>
      <c r="O71" s="162"/>
      <c r="P71" s="162"/>
      <c r="Q71" s="162"/>
      <c r="R71" s="162"/>
      <c r="S71" s="162"/>
      <c r="T71" s="162"/>
      <c r="U71" s="162"/>
      <c r="V71" s="162"/>
      <c r="W71" s="162"/>
      <c r="X71" s="162"/>
      <c r="Y71" s="118"/>
      <c r="Z71" s="118"/>
      <c r="AA71" s="118"/>
      <c r="AB71" s="118"/>
      <c r="AC71" s="118"/>
      <c r="AD71" s="118"/>
      <c r="AE71" s="118"/>
      <c r="AF71" s="118"/>
      <c r="AG71" s="118" t="s">
        <v>281</v>
      </c>
      <c r="AH71" s="118">
        <v>0</v>
      </c>
      <c r="AI71" s="118"/>
      <c r="AJ71" s="118"/>
      <c r="AK71" s="118"/>
      <c r="AL71" s="118"/>
      <c r="AM71" s="118"/>
      <c r="AN71" s="118"/>
      <c r="AO71" s="118"/>
      <c r="AP71" s="118"/>
      <c r="AQ71" s="118"/>
      <c r="AR71" s="118"/>
      <c r="AS71" s="118"/>
      <c r="AT71" s="118"/>
      <c r="AU71" s="118"/>
      <c r="AV71" s="118"/>
      <c r="AW71" s="118"/>
      <c r="AX71" s="118"/>
      <c r="AY71" s="118"/>
      <c r="AZ71" s="118"/>
      <c r="BA71" s="118"/>
      <c r="BB71" s="118"/>
      <c r="BC71" s="118"/>
      <c r="BD71" s="118"/>
      <c r="BE71" s="118"/>
      <c r="BF71" s="118"/>
      <c r="BG71" s="118"/>
      <c r="BH71" s="118"/>
    </row>
    <row r="72" spans="1:60" ht="12.75" outlineLevel="1">
      <c r="A72" s="289">
        <v>31</v>
      </c>
      <c r="B72" s="290" t="s">
        <v>245</v>
      </c>
      <c r="C72" s="291" t="s">
        <v>308</v>
      </c>
      <c r="D72" s="292" t="s">
        <v>246</v>
      </c>
      <c r="E72" s="293">
        <v>1</v>
      </c>
      <c r="F72" s="160">
        <v>0</v>
      </c>
      <c r="G72" s="318">
        <f>ROUND(E72*F72,2)</f>
        <v>0</v>
      </c>
      <c r="H72" s="161">
        <v>0</v>
      </c>
      <c r="I72" s="162">
        <f>ROUND(E72*H72,2)</f>
        <v>0</v>
      </c>
      <c r="J72" s="161">
        <v>10000</v>
      </c>
      <c r="K72" s="162">
        <f>ROUND(E72*J72,2)</f>
        <v>10000</v>
      </c>
      <c r="L72" s="162">
        <v>15</v>
      </c>
      <c r="M72" s="162">
        <f>G72*(1+L72/100)</f>
        <v>0</v>
      </c>
      <c r="N72" s="162">
        <v>0</v>
      </c>
      <c r="O72" s="162">
        <f>ROUND(E72*N72,2)</f>
        <v>0</v>
      </c>
      <c r="P72" s="162">
        <v>0</v>
      </c>
      <c r="Q72" s="162">
        <f>ROUND(E72*P72,2)</f>
        <v>0</v>
      </c>
      <c r="R72" s="162"/>
      <c r="S72" s="162" t="s">
        <v>283</v>
      </c>
      <c r="T72" s="162" t="s">
        <v>284</v>
      </c>
      <c r="U72" s="162">
        <v>0</v>
      </c>
      <c r="V72" s="162">
        <f>ROUND(E72*U72,2)</f>
        <v>0</v>
      </c>
      <c r="W72" s="162"/>
      <c r="X72" s="162" t="s">
        <v>279</v>
      </c>
      <c r="Y72" s="118"/>
      <c r="Z72" s="118"/>
      <c r="AA72" s="118"/>
      <c r="AB72" s="118"/>
      <c r="AC72" s="118"/>
      <c r="AD72" s="118"/>
      <c r="AE72" s="118"/>
      <c r="AF72" s="118"/>
      <c r="AG72" s="118" t="s">
        <v>280</v>
      </c>
      <c r="AH72" s="118"/>
      <c r="AI72" s="118"/>
      <c r="AJ72" s="118"/>
      <c r="AK72" s="118"/>
      <c r="AL72" s="118"/>
      <c r="AM72" s="118"/>
      <c r="AN72" s="118"/>
      <c r="AO72" s="118"/>
      <c r="AP72" s="118"/>
      <c r="AQ72" s="118"/>
      <c r="AR72" s="118"/>
      <c r="AS72" s="118"/>
      <c r="AT72" s="118"/>
      <c r="AU72" s="118"/>
      <c r="AV72" s="118"/>
      <c r="AW72" s="118"/>
      <c r="AX72" s="118"/>
      <c r="AY72" s="118"/>
      <c r="AZ72" s="118"/>
      <c r="BA72" s="118"/>
      <c r="BB72" s="118"/>
      <c r="BC72" s="118"/>
      <c r="BD72" s="118"/>
      <c r="BE72" s="118"/>
      <c r="BF72" s="118"/>
      <c r="BG72" s="118"/>
      <c r="BH72" s="118"/>
    </row>
    <row r="73" spans="1:33" ht="12.75">
      <c r="A73" s="304" t="s">
        <v>9</v>
      </c>
      <c r="B73" s="305" t="s">
        <v>89</v>
      </c>
      <c r="C73" s="306" t="s">
        <v>90</v>
      </c>
      <c r="D73" s="307"/>
      <c r="E73" s="308"/>
      <c r="F73" s="158"/>
      <c r="G73" s="317">
        <f>SUMIF(AG74:AG74,"&lt;&gt;NOR",G74:G74)</f>
        <v>0</v>
      </c>
      <c r="H73" s="159"/>
      <c r="I73" s="159">
        <f>SUM(I74:I74)</f>
        <v>0</v>
      </c>
      <c r="J73" s="159"/>
      <c r="K73" s="159">
        <f>SUM(K74:K74)</f>
        <v>60385.76</v>
      </c>
      <c r="L73" s="159"/>
      <c r="M73" s="159">
        <f>SUM(M74:M74)</f>
        <v>0</v>
      </c>
      <c r="N73" s="159"/>
      <c r="O73" s="159">
        <f>SUM(O74:O74)</f>
        <v>0</v>
      </c>
      <c r="P73" s="159"/>
      <c r="Q73" s="159">
        <f>SUM(Q74:Q74)</f>
        <v>0</v>
      </c>
      <c r="R73" s="159"/>
      <c r="S73" s="159"/>
      <c r="T73" s="159"/>
      <c r="U73" s="159"/>
      <c r="V73" s="159">
        <f>SUM(V74:V74)</f>
        <v>140.95</v>
      </c>
      <c r="W73" s="159"/>
      <c r="X73" s="159"/>
      <c r="AG73" t="s">
        <v>276</v>
      </c>
    </row>
    <row r="74" spans="1:60" ht="12.75" outlineLevel="1">
      <c r="A74" s="289">
        <v>32</v>
      </c>
      <c r="B74" s="290" t="s">
        <v>91</v>
      </c>
      <c r="C74" s="291" t="s">
        <v>309</v>
      </c>
      <c r="D74" s="292" t="s">
        <v>92</v>
      </c>
      <c r="E74" s="293">
        <v>54.69725</v>
      </c>
      <c r="F74" s="160">
        <v>0</v>
      </c>
      <c r="G74" s="318">
        <f>ROUND(E74*F74,2)</f>
        <v>0</v>
      </c>
      <c r="H74" s="161">
        <v>0</v>
      </c>
      <c r="I74" s="162">
        <f>ROUND(E74*H74,2)</f>
        <v>0</v>
      </c>
      <c r="J74" s="161">
        <v>1104</v>
      </c>
      <c r="K74" s="162">
        <f>ROUND(E74*J74,2)</f>
        <v>60385.76</v>
      </c>
      <c r="L74" s="162">
        <v>15</v>
      </c>
      <c r="M74" s="162">
        <f>G74*(1+L74/100)</f>
        <v>0</v>
      </c>
      <c r="N74" s="162">
        <v>0</v>
      </c>
      <c r="O74" s="162">
        <f>ROUND(E74*N74,2)</f>
        <v>0</v>
      </c>
      <c r="P74" s="162">
        <v>0</v>
      </c>
      <c r="Q74" s="162">
        <f>ROUND(E74*P74,2)</f>
        <v>0</v>
      </c>
      <c r="R74" s="162"/>
      <c r="S74" s="162" t="s">
        <v>278</v>
      </c>
      <c r="T74" s="162" t="s">
        <v>278</v>
      </c>
      <c r="U74" s="162">
        <v>2.577</v>
      </c>
      <c r="V74" s="162">
        <f>ROUND(E74*U74,2)</f>
        <v>140.95</v>
      </c>
      <c r="W74" s="162"/>
      <c r="X74" s="162" t="s">
        <v>279</v>
      </c>
      <c r="Y74" s="118"/>
      <c r="Z74" s="118"/>
      <c r="AA74" s="118"/>
      <c r="AB74" s="118"/>
      <c r="AC74" s="118"/>
      <c r="AD74" s="118"/>
      <c r="AE74" s="118"/>
      <c r="AF74" s="118"/>
      <c r="AG74" s="118" t="s">
        <v>310</v>
      </c>
      <c r="AH74" s="118"/>
      <c r="AI74" s="118"/>
      <c r="AJ74" s="118"/>
      <c r="AK74" s="118"/>
      <c r="AL74" s="118"/>
      <c r="AM74" s="118"/>
      <c r="AN74" s="118"/>
      <c r="AO74" s="118"/>
      <c r="AP74" s="118"/>
      <c r="AQ74" s="118"/>
      <c r="AR74" s="118"/>
      <c r="AS74" s="118"/>
      <c r="AT74" s="118"/>
      <c r="AU74" s="118"/>
      <c r="AV74" s="118"/>
      <c r="AW74" s="118"/>
      <c r="AX74" s="118"/>
      <c r="AY74" s="118"/>
      <c r="AZ74" s="118"/>
      <c r="BA74" s="118"/>
      <c r="BB74" s="118"/>
      <c r="BC74" s="118"/>
      <c r="BD74" s="118"/>
      <c r="BE74" s="118"/>
      <c r="BF74" s="118"/>
      <c r="BG74" s="118"/>
      <c r="BH74" s="118"/>
    </row>
    <row r="75" spans="1:33" ht="12.75">
      <c r="A75" s="304" t="s">
        <v>9</v>
      </c>
      <c r="B75" s="305" t="s">
        <v>93</v>
      </c>
      <c r="C75" s="306" t="s">
        <v>94</v>
      </c>
      <c r="D75" s="307"/>
      <c r="E75" s="308"/>
      <c r="F75" s="158"/>
      <c r="G75" s="317">
        <f>SUMIF(AG76:AG79,"&lt;&gt;NOR",G76:G79)</f>
        <v>0</v>
      </c>
      <c r="H75" s="159"/>
      <c r="I75" s="159">
        <f>SUM(I76:I79)</f>
        <v>24103.35</v>
      </c>
      <c r="J75" s="159"/>
      <c r="K75" s="159">
        <f>SUM(K76:K79)</f>
        <v>14972.05</v>
      </c>
      <c r="L75" s="159"/>
      <c r="M75" s="159">
        <f>SUM(M76:M79)</f>
        <v>0</v>
      </c>
      <c r="N75" s="159"/>
      <c r="O75" s="159">
        <f>SUM(O76:O79)</f>
        <v>0.28</v>
      </c>
      <c r="P75" s="159"/>
      <c r="Q75" s="159">
        <f>SUM(Q76:Q79)</f>
        <v>0</v>
      </c>
      <c r="R75" s="159"/>
      <c r="S75" s="159"/>
      <c r="T75" s="159"/>
      <c r="U75" s="159"/>
      <c r="V75" s="159">
        <f>SUM(V76:V79)</f>
        <v>36.73</v>
      </c>
      <c r="W75" s="159"/>
      <c r="X75" s="159"/>
      <c r="AG75" t="s">
        <v>276</v>
      </c>
    </row>
    <row r="76" spans="1:60" ht="12.75" outlineLevel="1">
      <c r="A76" s="294">
        <v>33</v>
      </c>
      <c r="B76" s="295" t="s">
        <v>95</v>
      </c>
      <c r="C76" s="296" t="s">
        <v>311</v>
      </c>
      <c r="D76" s="297" t="s">
        <v>21</v>
      </c>
      <c r="E76" s="298">
        <v>73.45</v>
      </c>
      <c r="F76" s="163">
        <v>0</v>
      </c>
      <c r="G76" s="319">
        <f>ROUND(E76*F76,2)</f>
        <v>0</v>
      </c>
      <c r="H76" s="161">
        <v>328.16</v>
      </c>
      <c r="I76" s="162">
        <f>ROUND(E76*H76,2)</f>
        <v>24103.35</v>
      </c>
      <c r="J76" s="161">
        <v>203.84</v>
      </c>
      <c r="K76" s="162">
        <f>ROUND(E76*J76,2)</f>
        <v>14972.05</v>
      </c>
      <c r="L76" s="162">
        <v>15</v>
      </c>
      <c r="M76" s="162">
        <f>G76*(1+L76/100)</f>
        <v>0</v>
      </c>
      <c r="N76" s="162">
        <v>0.00378</v>
      </c>
      <c r="O76" s="162">
        <f>ROUND(E76*N76,2)</f>
        <v>0.28</v>
      </c>
      <c r="P76" s="162">
        <v>0</v>
      </c>
      <c r="Q76" s="162">
        <f>ROUND(E76*P76,2)</f>
        <v>0</v>
      </c>
      <c r="R76" s="162"/>
      <c r="S76" s="162" t="s">
        <v>278</v>
      </c>
      <c r="T76" s="162" t="s">
        <v>278</v>
      </c>
      <c r="U76" s="162">
        <v>0.50003</v>
      </c>
      <c r="V76" s="162">
        <f>ROUND(E76*U76,2)</f>
        <v>36.73</v>
      </c>
      <c r="W76" s="162"/>
      <c r="X76" s="162" t="s">
        <v>312</v>
      </c>
      <c r="Y76" s="118"/>
      <c r="Z76" s="118"/>
      <c r="AA76" s="118"/>
      <c r="AB76" s="118"/>
      <c r="AC76" s="118"/>
      <c r="AD76" s="118"/>
      <c r="AE76" s="118"/>
      <c r="AF76" s="118"/>
      <c r="AG76" s="118" t="s">
        <v>313</v>
      </c>
      <c r="AH76" s="118"/>
      <c r="AI76" s="118"/>
      <c r="AJ76" s="118"/>
      <c r="AK76" s="118"/>
      <c r="AL76" s="118"/>
      <c r="AM76" s="118"/>
      <c r="AN76" s="118"/>
      <c r="AO76" s="118"/>
      <c r="AP76" s="118"/>
      <c r="AQ76" s="118"/>
      <c r="AR76" s="118"/>
      <c r="AS76" s="118"/>
      <c r="AT76" s="118"/>
      <c r="AU76" s="118"/>
      <c r="AV76" s="118"/>
      <c r="AW76" s="118"/>
      <c r="AX76" s="118"/>
      <c r="AY76" s="118"/>
      <c r="AZ76" s="118"/>
      <c r="BA76" s="118"/>
      <c r="BB76" s="118"/>
      <c r="BC76" s="118"/>
      <c r="BD76" s="118"/>
      <c r="BE76" s="118"/>
      <c r="BF76" s="118"/>
      <c r="BG76" s="118"/>
      <c r="BH76" s="118"/>
    </row>
    <row r="77" spans="1:60" ht="12.75" outlineLevel="1">
      <c r="A77" s="299"/>
      <c r="B77" s="300"/>
      <c r="C77" s="301" t="s">
        <v>96</v>
      </c>
      <c r="D77" s="302"/>
      <c r="E77" s="303">
        <v>38.95</v>
      </c>
      <c r="F77" s="162"/>
      <c r="G77" s="320"/>
      <c r="H77" s="162"/>
      <c r="I77" s="162"/>
      <c r="J77" s="162"/>
      <c r="K77" s="162"/>
      <c r="L77" s="162"/>
      <c r="M77" s="162"/>
      <c r="N77" s="162"/>
      <c r="O77" s="162"/>
      <c r="P77" s="162"/>
      <c r="Q77" s="162"/>
      <c r="R77" s="162"/>
      <c r="S77" s="162"/>
      <c r="T77" s="162"/>
      <c r="U77" s="162"/>
      <c r="V77" s="162"/>
      <c r="W77" s="162"/>
      <c r="X77" s="162"/>
      <c r="Y77" s="118"/>
      <c r="Z77" s="118"/>
      <c r="AA77" s="118"/>
      <c r="AB77" s="118"/>
      <c r="AC77" s="118"/>
      <c r="AD77" s="118"/>
      <c r="AE77" s="118"/>
      <c r="AF77" s="118"/>
      <c r="AG77" s="118" t="s">
        <v>281</v>
      </c>
      <c r="AH77" s="118">
        <v>0</v>
      </c>
      <c r="AI77" s="118"/>
      <c r="AJ77" s="118"/>
      <c r="AK77" s="118"/>
      <c r="AL77" s="118"/>
      <c r="AM77" s="118"/>
      <c r="AN77" s="118"/>
      <c r="AO77" s="118"/>
      <c r="AP77" s="118"/>
      <c r="AQ77" s="118"/>
      <c r="AR77" s="118"/>
      <c r="AS77" s="118"/>
      <c r="AT77" s="118"/>
      <c r="AU77" s="118"/>
      <c r="AV77" s="118"/>
      <c r="AW77" s="118"/>
      <c r="AX77" s="118"/>
      <c r="AY77" s="118"/>
      <c r="AZ77" s="118"/>
      <c r="BA77" s="118"/>
      <c r="BB77" s="118"/>
      <c r="BC77" s="118"/>
      <c r="BD77" s="118"/>
      <c r="BE77" s="118"/>
      <c r="BF77" s="118"/>
      <c r="BG77" s="118"/>
      <c r="BH77" s="118"/>
    </row>
    <row r="78" spans="1:60" ht="12.75" outlineLevel="1">
      <c r="A78" s="299"/>
      <c r="B78" s="300"/>
      <c r="C78" s="301" t="s">
        <v>97</v>
      </c>
      <c r="D78" s="302"/>
      <c r="E78" s="303">
        <v>25.5</v>
      </c>
      <c r="F78" s="162"/>
      <c r="G78" s="320"/>
      <c r="H78" s="162"/>
      <c r="I78" s="162"/>
      <c r="J78" s="162"/>
      <c r="K78" s="162"/>
      <c r="L78" s="162"/>
      <c r="M78" s="162"/>
      <c r="N78" s="162"/>
      <c r="O78" s="162"/>
      <c r="P78" s="162"/>
      <c r="Q78" s="162"/>
      <c r="R78" s="162"/>
      <c r="S78" s="162"/>
      <c r="T78" s="162"/>
      <c r="U78" s="162"/>
      <c r="V78" s="162"/>
      <c r="W78" s="162"/>
      <c r="X78" s="162"/>
      <c r="Y78" s="118"/>
      <c r="Z78" s="118"/>
      <c r="AA78" s="118"/>
      <c r="AB78" s="118"/>
      <c r="AC78" s="118"/>
      <c r="AD78" s="118"/>
      <c r="AE78" s="118"/>
      <c r="AF78" s="118"/>
      <c r="AG78" s="118" t="s">
        <v>281</v>
      </c>
      <c r="AH78" s="118">
        <v>0</v>
      </c>
      <c r="AI78" s="118"/>
      <c r="AJ78" s="118"/>
      <c r="AK78" s="118"/>
      <c r="AL78" s="118"/>
      <c r="AM78" s="118"/>
      <c r="AN78" s="118"/>
      <c r="AO78" s="118"/>
      <c r="AP78" s="118"/>
      <c r="AQ78" s="118"/>
      <c r="AR78" s="118"/>
      <c r="AS78" s="118"/>
      <c r="AT78" s="118"/>
      <c r="AU78" s="118"/>
      <c r="AV78" s="118"/>
      <c r="AW78" s="118"/>
      <c r="AX78" s="118"/>
      <c r="AY78" s="118"/>
      <c r="AZ78" s="118"/>
      <c r="BA78" s="118"/>
      <c r="BB78" s="118"/>
      <c r="BC78" s="118"/>
      <c r="BD78" s="118"/>
      <c r="BE78" s="118"/>
      <c r="BF78" s="118"/>
      <c r="BG78" s="118"/>
      <c r="BH78" s="118"/>
    </row>
    <row r="79" spans="1:60" ht="12.75" outlineLevel="1">
      <c r="A79" s="299"/>
      <c r="B79" s="300"/>
      <c r="C79" s="301" t="s">
        <v>98</v>
      </c>
      <c r="D79" s="302"/>
      <c r="E79" s="303">
        <v>9</v>
      </c>
      <c r="F79" s="162"/>
      <c r="G79" s="320"/>
      <c r="H79" s="162"/>
      <c r="I79" s="162"/>
      <c r="J79" s="162"/>
      <c r="K79" s="162"/>
      <c r="L79" s="162"/>
      <c r="M79" s="162"/>
      <c r="N79" s="162"/>
      <c r="O79" s="162"/>
      <c r="P79" s="162"/>
      <c r="Q79" s="162"/>
      <c r="R79" s="162"/>
      <c r="S79" s="162"/>
      <c r="T79" s="162"/>
      <c r="U79" s="162"/>
      <c r="V79" s="162"/>
      <c r="W79" s="162"/>
      <c r="X79" s="162"/>
      <c r="Y79" s="118"/>
      <c r="Z79" s="118"/>
      <c r="AA79" s="118"/>
      <c r="AB79" s="118"/>
      <c r="AC79" s="118"/>
      <c r="AD79" s="118"/>
      <c r="AE79" s="118"/>
      <c r="AF79" s="118"/>
      <c r="AG79" s="118" t="s">
        <v>281</v>
      </c>
      <c r="AH79" s="118">
        <v>0</v>
      </c>
      <c r="AI79" s="118"/>
      <c r="AJ79" s="118"/>
      <c r="AK79" s="118"/>
      <c r="AL79" s="118"/>
      <c r="AM79" s="118"/>
      <c r="AN79" s="118"/>
      <c r="AO79" s="118"/>
      <c r="AP79" s="118"/>
      <c r="AQ79" s="118"/>
      <c r="AR79" s="118"/>
      <c r="AS79" s="118"/>
      <c r="AT79" s="118"/>
      <c r="AU79" s="118"/>
      <c r="AV79" s="118"/>
      <c r="AW79" s="118"/>
      <c r="AX79" s="118"/>
      <c r="AY79" s="118"/>
      <c r="AZ79" s="118"/>
      <c r="BA79" s="118"/>
      <c r="BB79" s="118"/>
      <c r="BC79" s="118"/>
      <c r="BD79" s="118"/>
      <c r="BE79" s="118"/>
      <c r="BF79" s="118"/>
      <c r="BG79" s="118"/>
      <c r="BH79" s="118"/>
    </row>
    <row r="80" spans="1:33" ht="12.75">
      <c r="A80" s="304" t="s">
        <v>9</v>
      </c>
      <c r="B80" s="305" t="s">
        <v>99</v>
      </c>
      <c r="C80" s="306" t="s">
        <v>100</v>
      </c>
      <c r="D80" s="307"/>
      <c r="E80" s="308"/>
      <c r="F80" s="158"/>
      <c r="G80" s="317">
        <f>SUMIF(AG81:AG94,"&lt;&gt;NOR",G81:X94)</f>
        <v>0</v>
      </c>
      <c r="H80" s="159"/>
      <c r="I80" s="159">
        <f>SUM(I81:I92)</f>
        <v>0</v>
      </c>
      <c r="J80" s="159"/>
      <c r="K80" s="159">
        <f>SUM(K81:K92)</f>
        <v>205000</v>
      </c>
      <c r="L80" s="159"/>
      <c r="M80" s="159">
        <f>SUM(M81:M92)</f>
        <v>0</v>
      </c>
      <c r="N80" s="159"/>
      <c r="O80" s="159">
        <f>SUM(O81:O92)</f>
        <v>0</v>
      </c>
      <c r="P80" s="159"/>
      <c r="Q80" s="159">
        <f>SUM(Q81:Q92)</f>
        <v>0</v>
      </c>
      <c r="R80" s="159"/>
      <c r="S80" s="159"/>
      <c r="T80" s="159"/>
      <c r="U80" s="159"/>
      <c r="V80" s="159">
        <f>SUM(V81:V92)</f>
        <v>0</v>
      </c>
      <c r="W80" s="159"/>
      <c r="X80" s="159"/>
      <c r="AG80" t="s">
        <v>276</v>
      </c>
    </row>
    <row r="81" spans="1:60" ht="12.75" outlineLevel="1">
      <c r="A81" s="289">
        <v>34</v>
      </c>
      <c r="B81" s="290" t="s">
        <v>101</v>
      </c>
      <c r="C81" s="291" t="s">
        <v>102</v>
      </c>
      <c r="D81" s="292" t="s">
        <v>10</v>
      </c>
      <c r="E81" s="293">
        <v>4</v>
      </c>
      <c r="F81" s="160">
        <v>0</v>
      </c>
      <c r="G81" s="318">
        <f aca="true" t="shared" si="7" ref="G81:G92">ROUND(E81*F81,2)</f>
        <v>0</v>
      </c>
      <c r="H81" s="161">
        <v>0</v>
      </c>
      <c r="I81" s="162">
        <f aca="true" t="shared" si="8" ref="I81:I92">ROUND(E81*H81,2)</f>
        <v>0</v>
      </c>
      <c r="J81" s="161">
        <v>8000</v>
      </c>
      <c r="K81" s="162">
        <f aca="true" t="shared" si="9" ref="K81:K92">ROUND(E81*J81,2)</f>
        <v>32000</v>
      </c>
      <c r="L81" s="162">
        <v>15</v>
      </c>
      <c r="M81" s="162">
        <f aca="true" t="shared" si="10" ref="M81:M92">G81*(1+L81/100)</f>
        <v>0</v>
      </c>
      <c r="N81" s="162">
        <v>0</v>
      </c>
      <c r="O81" s="162">
        <f aca="true" t="shared" si="11" ref="O81:O92">ROUND(E81*N81,2)</f>
        <v>0</v>
      </c>
      <c r="P81" s="162">
        <v>0</v>
      </c>
      <c r="Q81" s="162">
        <f aca="true" t="shared" si="12" ref="Q81:Q92">ROUND(E81*P81,2)</f>
        <v>0</v>
      </c>
      <c r="R81" s="162"/>
      <c r="S81" s="162" t="s">
        <v>283</v>
      </c>
      <c r="T81" s="162" t="s">
        <v>284</v>
      </c>
      <c r="U81" s="162">
        <v>0</v>
      </c>
      <c r="V81" s="162">
        <f aca="true" t="shared" si="13" ref="V81:V92">ROUND(E81*U81,2)</f>
        <v>0</v>
      </c>
      <c r="W81" s="162"/>
      <c r="X81" s="162" t="s">
        <v>279</v>
      </c>
      <c r="Y81" s="118"/>
      <c r="Z81" s="118"/>
      <c r="AA81" s="118"/>
      <c r="AB81" s="118"/>
      <c r="AC81" s="118"/>
      <c r="AD81" s="118"/>
      <c r="AE81" s="118"/>
      <c r="AF81" s="118"/>
      <c r="AG81" s="118" t="s">
        <v>280</v>
      </c>
      <c r="AH81" s="118"/>
      <c r="AI81" s="118"/>
      <c r="AJ81" s="118"/>
      <c r="AK81" s="118"/>
      <c r="AL81" s="118"/>
      <c r="AM81" s="118"/>
      <c r="AN81" s="118"/>
      <c r="AO81" s="118"/>
      <c r="AP81" s="118"/>
      <c r="AQ81" s="118"/>
      <c r="AR81" s="118"/>
      <c r="AS81" s="118"/>
      <c r="AT81" s="118"/>
      <c r="AU81" s="118"/>
      <c r="AV81" s="118"/>
      <c r="AW81" s="118"/>
      <c r="AX81" s="118"/>
      <c r="AY81" s="118"/>
      <c r="AZ81" s="118"/>
      <c r="BA81" s="118"/>
      <c r="BB81" s="118"/>
      <c r="BC81" s="118"/>
      <c r="BD81" s="118"/>
      <c r="BE81" s="118"/>
      <c r="BF81" s="118"/>
      <c r="BG81" s="118"/>
      <c r="BH81" s="118"/>
    </row>
    <row r="82" spans="1:60" ht="12.75" customHeight="1" outlineLevel="1">
      <c r="A82" s="289">
        <v>35</v>
      </c>
      <c r="B82" s="290" t="s">
        <v>103</v>
      </c>
      <c r="C82" s="291" t="s">
        <v>104</v>
      </c>
      <c r="D82" s="292" t="s">
        <v>10</v>
      </c>
      <c r="E82" s="293">
        <v>1</v>
      </c>
      <c r="F82" s="160">
        <v>0</v>
      </c>
      <c r="G82" s="318">
        <f t="shared" si="7"/>
        <v>0</v>
      </c>
      <c r="H82" s="161">
        <v>0</v>
      </c>
      <c r="I82" s="162">
        <f t="shared" si="8"/>
        <v>0</v>
      </c>
      <c r="J82" s="161">
        <v>8000</v>
      </c>
      <c r="K82" s="162">
        <f t="shared" si="9"/>
        <v>8000</v>
      </c>
      <c r="L82" s="162">
        <v>15</v>
      </c>
      <c r="M82" s="162">
        <f t="shared" si="10"/>
        <v>0</v>
      </c>
      <c r="N82" s="162">
        <v>0</v>
      </c>
      <c r="O82" s="162">
        <f t="shared" si="11"/>
        <v>0</v>
      </c>
      <c r="P82" s="162">
        <v>0</v>
      </c>
      <c r="Q82" s="162">
        <f t="shared" si="12"/>
        <v>0</v>
      </c>
      <c r="R82" s="162"/>
      <c r="S82" s="162" t="s">
        <v>283</v>
      </c>
      <c r="T82" s="162" t="s">
        <v>284</v>
      </c>
      <c r="U82" s="162">
        <v>0</v>
      </c>
      <c r="V82" s="162">
        <f t="shared" si="13"/>
        <v>0</v>
      </c>
      <c r="W82" s="162"/>
      <c r="X82" s="162" t="s">
        <v>279</v>
      </c>
      <c r="Y82" s="118"/>
      <c r="Z82" s="118"/>
      <c r="AA82" s="118"/>
      <c r="AB82" s="118"/>
      <c r="AC82" s="118"/>
      <c r="AD82" s="118"/>
      <c r="AE82" s="118"/>
      <c r="AF82" s="118"/>
      <c r="AG82" s="118" t="s">
        <v>280</v>
      </c>
      <c r="AH82" s="118"/>
      <c r="AI82" s="118"/>
      <c r="AJ82" s="118"/>
      <c r="AK82" s="118"/>
      <c r="AL82" s="118"/>
      <c r="AM82" s="118"/>
      <c r="AN82" s="118"/>
      <c r="AO82" s="118"/>
      <c r="AP82" s="118"/>
      <c r="AQ82" s="118"/>
      <c r="AR82" s="118"/>
      <c r="AS82" s="118"/>
      <c r="AT82" s="118"/>
      <c r="AU82" s="118"/>
      <c r="AV82" s="118"/>
      <c r="AW82" s="118"/>
      <c r="AX82" s="118"/>
      <c r="AY82" s="118"/>
      <c r="AZ82" s="118"/>
      <c r="BA82" s="118"/>
      <c r="BB82" s="118"/>
      <c r="BC82" s="118"/>
      <c r="BD82" s="118"/>
      <c r="BE82" s="118"/>
      <c r="BF82" s="118"/>
      <c r="BG82" s="118"/>
      <c r="BH82" s="118"/>
    </row>
    <row r="83" spans="1:60" ht="12.75" customHeight="1" outlineLevel="1">
      <c r="A83" s="289">
        <v>36</v>
      </c>
      <c r="B83" s="290" t="s">
        <v>105</v>
      </c>
      <c r="C83" s="291" t="s">
        <v>106</v>
      </c>
      <c r="D83" s="292" t="s">
        <v>10</v>
      </c>
      <c r="E83" s="293">
        <v>2</v>
      </c>
      <c r="F83" s="160">
        <v>0</v>
      </c>
      <c r="G83" s="318">
        <f t="shared" si="7"/>
        <v>0</v>
      </c>
      <c r="H83" s="161">
        <v>0</v>
      </c>
      <c r="I83" s="162">
        <f t="shared" si="8"/>
        <v>0</v>
      </c>
      <c r="J83" s="161">
        <v>8000</v>
      </c>
      <c r="K83" s="162">
        <f t="shared" si="9"/>
        <v>16000</v>
      </c>
      <c r="L83" s="162">
        <v>15</v>
      </c>
      <c r="M83" s="162">
        <f t="shared" si="10"/>
        <v>0</v>
      </c>
      <c r="N83" s="162">
        <v>0</v>
      </c>
      <c r="O83" s="162">
        <f t="shared" si="11"/>
        <v>0</v>
      </c>
      <c r="P83" s="162">
        <v>0</v>
      </c>
      <c r="Q83" s="162">
        <f t="shared" si="12"/>
        <v>0</v>
      </c>
      <c r="R83" s="162"/>
      <c r="S83" s="162" t="s">
        <v>283</v>
      </c>
      <c r="T83" s="162" t="s">
        <v>284</v>
      </c>
      <c r="U83" s="162">
        <v>0</v>
      </c>
      <c r="V83" s="162">
        <f t="shared" si="13"/>
        <v>0</v>
      </c>
      <c r="W83" s="162"/>
      <c r="X83" s="162" t="s">
        <v>279</v>
      </c>
      <c r="Y83" s="118"/>
      <c r="Z83" s="118"/>
      <c r="AA83" s="118"/>
      <c r="AB83" s="118"/>
      <c r="AC83" s="118"/>
      <c r="AD83" s="118"/>
      <c r="AE83" s="118"/>
      <c r="AF83" s="118"/>
      <c r="AG83" s="118" t="s">
        <v>280</v>
      </c>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18"/>
      <c r="BD83" s="118"/>
      <c r="BE83" s="118"/>
      <c r="BF83" s="118"/>
      <c r="BG83" s="118"/>
      <c r="BH83" s="118"/>
    </row>
    <row r="84" spans="1:60" ht="12.75" outlineLevel="1">
      <c r="A84" s="289">
        <v>37</v>
      </c>
      <c r="B84" s="290" t="s">
        <v>107</v>
      </c>
      <c r="C84" s="291" t="s">
        <v>108</v>
      </c>
      <c r="D84" s="292" t="s">
        <v>10</v>
      </c>
      <c r="E84" s="293">
        <v>2</v>
      </c>
      <c r="F84" s="160">
        <v>0</v>
      </c>
      <c r="G84" s="318">
        <f t="shared" si="7"/>
        <v>0</v>
      </c>
      <c r="H84" s="161">
        <v>0</v>
      </c>
      <c r="I84" s="162">
        <f t="shared" si="8"/>
        <v>0</v>
      </c>
      <c r="J84" s="161">
        <v>8000</v>
      </c>
      <c r="K84" s="162">
        <f t="shared" si="9"/>
        <v>16000</v>
      </c>
      <c r="L84" s="162">
        <v>15</v>
      </c>
      <c r="M84" s="162">
        <f t="shared" si="10"/>
        <v>0</v>
      </c>
      <c r="N84" s="162">
        <v>0</v>
      </c>
      <c r="O84" s="162">
        <f t="shared" si="11"/>
        <v>0</v>
      </c>
      <c r="P84" s="162">
        <v>0</v>
      </c>
      <c r="Q84" s="162">
        <f t="shared" si="12"/>
        <v>0</v>
      </c>
      <c r="R84" s="162"/>
      <c r="S84" s="162" t="s">
        <v>283</v>
      </c>
      <c r="T84" s="162" t="s">
        <v>284</v>
      </c>
      <c r="U84" s="162">
        <v>0</v>
      </c>
      <c r="V84" s="162">
        <f t="shared" si="13"/>
        <v>0</v>
      </c>
      <c r="W84" s="162"/>
      <c r="X84" s="162" t="s">
        <v>279</v>
      </c>
      <c r="Y84" s="118"/>
      <c r="Z84" s="118"/>
      <c r="AA84" s="118"/>
      <c r="AB84" s="118"/>
      <c r="AC84" s="118"/>
      <c r="AD84" s="118"/>
      <c r="AE84" s="118"/>
      <c r="AF84" s="118"/>
      <c r="AG84" s="118" t="s">
        <v>280</v>
      </c>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row>
    <row r="85" spans="1:60" ht="12.75" outlineLevel="1">
      <c r="A85" s="289">
        <v>38</v>
      </c>
      <c r="B85" s="290" t="s">
        <v>109</v>
      </c>
      <c r="C85" s="291" t="s">
        <v>110</v>
      </c>
      <c r="D85" s="292" t="s">
        <v>10</v>
      </c>
      <c r="E85" s="293">
        <v>3</v>
      </c>
      <c r="F85" s="160">
        <v>0</v>
      </c>
      <c r="G85" s="318">
        <f t="shared" si="7"/>
        <v>0</v>
      </c>
      <c r="H85" s="161">
        <v>0</v>
      </c>
      <c r="I85" s="162">
        <f t="shared" si="8"/>
        <v>0</v>
      </c>
      <c r="J85" s="161">
        <v>6000</v>
      </c>
      <c r="K85" s="162">
        <f t="shared" si="9"/>
        <v>18000</v>
      </c>
      <c r="L85" s="162">
        <v>15</v>
      </c>
      <c r="M85" s="162">
        <f t="shared" si="10"/>
        <v>0</v>
      </c>
      <c r="N85" s="162">
        <v>0</v>
      </c>
      <c r="O85" s="162">
        <f t="shared" si="11"/>
        <v>0</v>
      </c>
      <c r="P85" s="162">
        <v>0</v>
      </c>
      <c r="Q85" s="162">
        <f t="shared" si="12"/>
        <v>0</v>
      </c>
      <c r="R85" s="162"/>
      <c r="S85" s="162" t="s">
        <v>283</v>
      </c>
      <c r="T85" s="162" t="s">
        <v>284</v>
      </c>
      <c r="U85" s="162">
        <v>0</v>
      </c>
      <c r="V85" s="162">
        <f t="shared" si="13"/>
        <v>0</v>
      </c>
      <c r="W85" s="162"/>
      <c r="X85" s="162" t="s">
        <v>279</v>
      </c>
      <c r="Y85" s="118"/>
      <c r="Z85" s="118"/>
      <c r="AA85" s="118"/>
      <c r="AB85" s="118"/>
      <c r="AC85" s="118"/>
      <c r="AD85" s="118"/>
      <c r="AE85" s="118"/>
      <c r="AF85" s="118"/>
      <c r="AG85" s="118" t="s">
        <v>280</v>
      </c>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ht="12.75" outlineLevel="1">
      <c r="A86" s="289">
        <v>39</v>
      </c>
      <c r="B86" s="290" t="s">
        <v>111</v>
      </c>
      <c r="C86" s="291" t="s">
        <v>112</v>
      </c>
      <c r="D86" s="292" t="s">
        <v>10</v>
      </c>
      <c r="E86" s="293">
        <v>4</v>
      </c>
      <c r="F86" s="160">
        <v>0</v>
      </c>
      <c r="G86" s="318">
        <f t="shared" si="7"/>
        <v>0</v>
      </c>
      <c r="H86" s="161">
        <v>0</v>
      </c>
      <c r="I86" s="162">
        <f t="shared" si="8"/>
        <v>0</v>
      </c>
      <c r="J86" s="161">
        <v>8000</v>
      </c>
      <c r="K86" s="162">
        <f t="shared" si="9"/>
        <v>32000</v>
      </c>
      <c r="L86" s="162">
        <v>15</v>
      </c>
      <c r="M86" s="162">
        <f t="shared" si="10"/>
        <v>0</v>
      </c>
      <c r="N86" s="162">
        <v>0</v>
      </c>
      <c r="O86" s="162">
        <f t="shared" si="11"/>
        <v>0</v>
      </c>
      <c r="P86" s="162">
        <v>0</v>
      </c>
      <c r="Q86" s="162">
        <f t="shared" si="12"/>
        <v>0</v>
      </c>
      <c r="R86" s="162"/>
      <c r="S86" s="162" t="s">
        <v>283</v>
      </c>
      <c r="T86" s="162" t="s">
        <v>284</v>
      </c>
      <c r="U86" s="162">
        <v>0</v>
      </c>
      <c r="V86" s="162">
        <f t="shared" si="13"/>
        <v>0</v>
      </c>
      <c r="W86" s="162"/>
      <c r="X86" s="162" t="s">
        <v>279</v>
      </c>
      <c r="Y86" s="118"/>
      <c r="Z86" s="118"/>
      <c r="AA86" s="118"/>
      <c r="AB86" s="118"/>
      <c r="AC86" s="118"/>
      <c r="AD86" s="118"/>
      <c r="AE86" s="118"/>
      <c r="AF86" s="118"/>
      <c r="AG86" s="118" t="s">
        <v>280</v>
      </c>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ht="12.75" outlineLevel="1">
      <c r="A87" s="289">
        <v>40</v>
      </c>
      <c r="B87" s="290" t="s">
        <v>113</v>
      </c>
      <c r="C87" s="291" t="s">
        <v>247</v>
      </c>
      <c r="D87" s="292" t="s">
        <v>10</v>
      </c>
      <c r="E87" s="293">
        <v>1</v>
      </c>
      <c r="F87" s="160">
        <v>0</v>
      </c>
      <c r="G87" s="318">
        <f t="shared" si="7"/>
        <v>0</v>
      </c>
      <c r="H87" s="161">
        <v>0</v>
      </c>
      <c r="I87" s="162">
        <f t="shared" si="8"/>
        <v>0</v>
      </c>
      <c r="J87" s="161">
        <v>8000</v>
      </c>
      <c r="K87" s="162">
        <f t="shared" si="9"/>
        <v>8000</v>
      </c>
      <c r="L87" s="162">
        <v>15</v>
      </c>
      <c r="M87" s="162">
        <f t="shared" si="10"/>
        <v>0</v>
      </c>
      <c r="N87" s="162">
        <v>0</v>
      </c>
      <c r="O87" s="162">
        <f t="shared" si="11"/>
        <v>0</v>
      </c>
      <c r="P87" s="162">
        <v>0</v>
      </c>
      <c r="Q87" s="162">
        <f t="shared" si="12"/>
        <v>0</v>
      </c>
      <c r="R87" s="162"/>
      <c r="S87" s="162" t="s">
        <v>283</v>
      </c>
      <c r="T87" s="162" t="s">
        <v>284</v>
      </c>
      <c r="U87" s="162">
        <v>0</v>
      </c>
      <c r="V87" s="162">
        <f t="shared" si="13"/>
        <v>0</v>
      </c>
      <c r="W87" s="162"/>
      <c r="X87" s="162" t="s">
        <v>279</v>
      </c>
      <c r="Y87" s="118"/>
      <c r="Z87" s="118"/>
      <c r="AA87" s="118"/>
      <c r="AB87" s="118"/>
      <c r="AC87" s="118"/>
      <c r="AD87" s="118"/>
      <c r="AE87" s="118"/>
      <c r="AF87" s="118"/>
      <c r="AG87" s="118" t="s">
        <v>280</v>
      </c>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ht="12.75" outlineLevel="1">
      <c r="A88" s="289">
        <v>41</v>
      </c>
      <c r="B88" s="290" t="s">
        <v>114</v>
      </c>
      <c r="C88" s="291" t="s">
        <v>115</v>
      </c>
      <c r="D88" s="292" t="s">
        <v>10</v>
      </c>
      <c r="E88" s="293">
        <v>1</v>
      </c>
      <c r="F88" s="160">
        <v>0</v>
      </c>
      <c r="G88" s="318">
        <f t="shared" si="7"/>
        <v>0</v>
      </c>
      <c r="H88" s="161">
        <v>0</v>
      </c>
      <c r="I88" s="162">
        <f t="shared" si="8"/>
        <v>0</v>
      </c>
      <c r="J88" s="161">
        <v>10000</v>
      </c>
      <c r="K88" s="162">
        <f t="shared" si="9"/>
        <v>10000</v>
      </c>
      <c r="L88" s="162">
        <v>15</v>
      </c>
      <c r="M88" s="162">
        <f t="shared" si="10"/>
        <v>0</v>
      </c>
      <c r="N88" s="162">
        <v>0</v>
      </c>
      <c r="O88" s="162">
        <f t="shared" si="11"/>
        <v>0</v>
      </c>
      <c r="P88" s="162">
        <v>0</v>
      </c>
      <c r="Q88" s="162">
        <f t="shared" si="12"/>
        <v>0</v>
      </c>
      <c r="R88" s="162"/>
      <c r="S88" s="162" t="s">
        <v>283</v>
      </c>
      <c r="T88" s="162" t="s">
        <v>284</v>
      </c>
      <c r="U88" s="162">
        <v>0</v>
      </c>
      <c r="V88" s="162">
        <f t="shared" si="13"/>
        <v>0</v>
      </c>
      <c r="W88" s="162"/>
      <c r="X88" s="162" t="s">
        <v>279</v>
      </c>
      <c r="Y88" s="118"/>
      <c r="Z88" s="118"/>
      <c r="AA88" s="118"/>
      <c r="AB88" s="118"/>
      <c r="AC88" s="118"/>
      <c r="AD88" s="118"/>
      <c r="AE88" s="118"/>
      <c r="AF88" s="118"/>
      <c r="AG88" s="118" t="s">
        <v>280</v>
      </c>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60" ht="12.75" outlineLevel="1">
      <c r="A89" s="289">
        <v>42</v>
      </c>
      <c r="B89" s="290" t="s">
        <v>116</v>
      </c>
      <c r="C89" s="291" t="s">
        <v>117</v>
      </c>
      <c r="D89" s="292" t="s">
        <v>10</v>
      </c>
      <c r="E89" s="293">
        <v>1</v>
      </c>
      <c r="F89" s="160">
        <v>0</v>
      </c>
      <c r="G89" s="318">
        <f t="shared" si="7"/>
        <v>0</v>
      </c>
      <c r="H89" s="161">
        <v>0</v>
      </c>
      <c r="I89" s="162">
        <f t="shared" si="8"/>
        <v>0</v>
      </c>
      <c r="J89" s="161">
        <v>10000</v>
      </c>
      <c r="K89" s="162">
        <f t="shared" si="9"/>
        <v>10000</v>
      </c>
      <c r="L89" s="162">
        <v>15</v>
      </c>
      <c r="M89" s="162">
        <f t="shared" si="10"/>
        <v>0</v>
      </c>
      <c r="N89" s="162">
        <v>0</v>
      </c>
      <c r="O89" s="162">
        <f t="shared" si="11"/>
        <v>0</v>
      </c>
      <c r="P89" s="162">
        <v>0</v>
      </c>
      <c r="Q89" s="162">
        <f t="shared" si="12"/>
        <v>0</v>
      </c>
      <c r="R89" s="162"/>
      <c r="S89" s="162" t="s">
        <v>283</v>
      </c>
      <c r="T89" s="162" t="s">
        <v>284</v>
      </c>
      <c r="U89" s="162">
        <v>0</v>
      </c>
      <c r="V89" s="162">
        <f t="shared" si="13"/>
        <v>0</v>
      </c>
      <c r="W89" s="162"/>
      <c r="X89" s="162" t="s">
        <v>279</v>
      </c>
      <c r="Y89" s="118"/>
      <c r="Z89" s="118"/>
      <c r="AA89" s="118"/>
      <c r="AB89" s="118"/>
      <c r="AC89" s="118"/>
      <c r="AD89" s="118"/>
      <c r="AE89" s="118"/>
      <c r="AF89" s="118"/>
      <c r="AG89" s="118" t="s">
        <v>280</v>
      </c>
      <c r="AH89" s="118"/>
      <c r="AI89" s="118"/>
      <c r="AJ89" s="118"/>
      <c r="AK89" s="118"/>
      <c r="AL89" s="118"/>
      <c r="AM89" s="118"/>
      <c r="AN89" s="118"/>
      <c r="AO89" s="118"/>
      <c r="AP89" s="118"/>
      <c r="AQ89" s="118"/>
      <c r="AR89" s="118"/>
      <c r="AS89" s="118"/>
      <c r="AT89" s="118"/>
      <c r="AU89" s="118"/>
      <c r="AV89" s="118"/>
      <c r="AW89" s="118"/>
      <c r="AX89" s="118"/>
      <c r="AY89" s="118"/>
      <c r="AZ89" s="118"/>
      <c r="BA89" s="118"/>
      <c r="BB89" s="118"/>
      <c r="BC89" s="118"/>
      <c r="BD89" s="118"/>
      <c r="BE89" s="118"/>
      <c r="BF89" s="118"/>
      <c r="BG89" s="118"/>
      <c r="BH89" s="118"/>
    </row>
    <row r="90" spans="1:60" ht="12.75" outlineLevel="1">
      <c r="A90" s="289">
        <v>43</v>
      </c>
      <c r="B90" s="290" t="s">
        <v>118</v>
      </c>
      <c r="C90" s="291" t="s">
        <v>119</v>
      </c>
      <c r="D90" s="292" t="s">
        <v>10</v>
      </c>
      <c r="E90" s="293">
        <v>1</v>
      </c>
      <c r="F90" s="160">
        <v>0</v>
      </c>
      <c r="G90" s="318">
        <f t="shared" si="7"/>
        <v>0</v>
      </c>
      <c r="H90" s="161">
        <v>0</v>
      </c>
      <c r="I90" s="162">
        <f t="shared" si="8"/>
        <v>0</v>
      </c>
      <c r="J90" s="161">
        <v>10000</v>
      </c>
      <c r="K90" s="162">
        <f t="shared" si="9"/>
        <v>10000</v>
      </c>
      <c r="L90" s="162">
        <v>15</v>
      </c>
      <c r="M90" s="162">
        <f t="shared" si="10"/>
        <v>0</v>
      </c>
      <c r="N90" s="162">
        <v>0</v>
      </c>
      <c r="O90" s="162">
        <f t="shared" si="11"/>
        <v>0</v>
      </c>
      <c r="P90" s="162">
        <v>0</v>
      </c>
      <c r="Q90" s="162">
        <f t="shared" si="12"/>
        <v>0</v>
      </c>
      <c r="R90" s="162"/>
      <c r="S90" s="162" t="s">
        <v>283</v>
      </c>
      <c r="T90" s="162" t="s">
        <v>284</v>
      </c>
      <c r="U90" s="162">
        <v>0</v>
      </c>
      <c r="V90" s="162">
        <f t="shared" si="13"/>
        <v>0</v>
      </c>
      <c r="W90" s="162"/>
      <c r="X90" s="162" t="s">
        <v>279</v>
      </c>
      <c r="Y90" s="118"/>
      <c r="Z90" s="118"/>
      <c r="AA90" s="118"/>
      <c r="AB90" s="118"/>
      <c r="AC90" s="118"/>
      <c r="AD90" s="118"/>
      <c r="AE90" s="118"/>
      <c r="AF90" s="118"/>
      <c r="AG90" s="118" t="s">
        <v>280</v>
      </c>
      <c r="AH90" s="118"/>
      <c r="AI90" s="118"/>
      <c r="AJ90" s="118"/>
      <c r="AK90" s="118"/>
      <c r="AL90" s="118"/>
      <c r="AM90" s="118"/>
      <c r="AN90" s="118"/>
      <c r="AO90" s="118"/>
      <c r="AP90" s="118"/>
      <c r="AQ90" s="118"/>
      <c r="AR90" s="118"/>
      <c r="AS90" s="118"/>
      <c r="AT90" s="118"/>
      <c r="AU90" s="118"/>
      <c r="AV90" s="118"/>
      <c r="AW90" s="118"/>
      <c r="AX90" s="118"/>
      <c r="AY90" s="118"/>
      <c r="AZ90" s="118"/>
      <c r="BA90" s="118"/>
      <c r="BB90" s="118"/>
      <c r="BC90" s="118"/>
      <c r="BD90" s="118"/>
      <c r="BE90" s="118"/>
      <c r="BF90" s="118"/>
      <c r="BG90" s="118"/>
      <c r="BH90" s="118"/>
    </row>
    <row r="91" spans="1:60" ht="12.75" outlineLevel="1">
      <c r="A91" s="289">
        <v>44</v>
      </c>
      <c r="B91" s="290" t="s">
        <v>120</v>
      </c>
      <c r="C91" s="291" t="s">
        <v>121</v>
      </c>
      <c r="D91" s="292" t="s">
        <v>10</v>
      </c>
      <c r="E91" s="293">
        <v>1</v>
      </c>
      <c r="F91" s="160">
        <v>0</v>
      </c>
      <c r="G91" s="318">
        <f t="shared" si="7"/>
        <v>0</v>
      </c>
      <c r="H91" s="161">
        <v>0</v>
      </c>
      <c r="I91" s="162">
        <f t="shared" si="8"/>
        <v>0</v>
      </c>
      <c r="J91" s="161">
        <v>25000</v>
      </c>
      <c r="K91" s="162">
        <f t="shared" si="9"/>
        <v>25000</v>
      </c>
      <c r="L91" s="162">
        <v>15</v>
      </c>
      <c r="M91" s="162">
        <f t="shared" si="10"/>
        <v>0</v>
      </c>
      <c r="N91" s="162">
        <v>0</v>
      </c>
      <c r="O91" s="162">
        <f t="shared" si="11"/>
        <v>0</v>
      </c>
      <c r="P91" s="162">
        <v>0</v>
      </c>
      <c r="Q91" s="162">
        <f t="shared" si="12"/>
        <v>0</v>
      </c>
      <c r="R91" s="162"/>
      <c r="S91" s="162" t="s">
        <v>283</v>
      </c>
      <c r="T91" s="162" t="s">
        <v>284</v>
      </c>
      <c r="U91" s="162">
        <v>0</v>
      </c>
      <c r="V91" s="162">
        <f t="shared" si="13"/>
        <v>0</v>
      </c>
      <c r="W91" s="162"/>
      <c r="X91" s="162" t="s">
        <v>279</v>
      </c>
      <c r="Y91" s="118"/>
      <c r="Z91" s="118"/>
      <c r="AA91" s="118"/>
      <c r="AB91" s="118"/>
      <c r="AC91" s="118"/>
      <c r="AD91" s="118"/>
      <c r="AE91" s="118"/>
      <c r="AF91" s="118"/>
      <c r="AG91" s="118" t="s">
        <v>280</v>
      </c>
      <c r="AH91" s="118"/>
      <c r="AI91" s="118"/>
      <c r="AJ91" s="118"/>
      <c r="AK91" s="118"/>
      <c r="AL91" s="118"/>
      <c r="AM91" s="118"/>
      <c r="AN91" s="118"/>
      <c r="AO91" s="118"/>
      <c r="AP91" s="118"/>
      <c r="AQ91" s="118"/>
      <c r="AR91" s="118"/>
      <c r="AS91" s="118"/>
      <c r="AT91" s="118"/>
      <c r="AU91" s="118"/>
      <c r="AV91" s="118"/>
      <c r="AW91" s="118"/>
      <c r="AX91" s="118"/>
      <c r="AY91" s="118"/>
      <c r="AZ91" s="118"/>
      <c r="BA91" s="118"/>
      <c r="BB91" s="118"/>
      <c r="BC91" s="118"/>
      <c r="BD91" s="118"/>
      <c r="BE91" s="118"/>
      <c r="BF91" s="118"/>
      <c r="BG91" s="118"/>
      <c r="BH91" s="118"/>
    </row>
    <row r="92" spans="1:60" ht="12.75" outlineLevel="1">
      <c r="A92" s="289">
        <v>45</v>
      </c>
      <c r="B92" s="290" t="s">
        <v>122</v>
      </c>
      <c r="C92" s="291" t="s">
        <v>123</v>
      </c>
      <c r="D92" s="292" t="s">
        <v>10</v>
      </c>
      <c r="E92" s="293">
        <v>1</v>
      </c>
      <c r="F92" s="160">
        <v>0</v>
      </c>
      <c r="G92" s="318">
        <f t="shared" si="7"/>
        <v>0</v>
      </c>
      <c r="H92" s="161">
        <v>0</v>
      </c>
      <c r="I92" s="162">
        <f t="shared" si="8"/>
        <v>0</v>
      </c>
      <c r="J92" s="161">
        <v>20000</v>
      </c>
      <c r="K92" s="162">
        <f t="shared" si="9"/>
        <v>20000</v>
      </c>
      <c r="L92" s="162">
        <v>15</v>
      </c>
      <c r="M92" s="162">
        <f t="shared" si="10"/>
        <v>0</v>
      </c>
      <c r="N92" s="162">
        <v>0</v>
      </c>
      <c r="O92" s="162">
        <f t="shared" si="11"/>
        <v>0</v>
      </c>
      <c r="P92" s="162">
        <v>0</v>
      </c>
      <c r="Q92" s="162">
        <f t="shared" si="12"/>
        <v>0</v>
      </c>
      <c r="R92" s="162"/>
      <c r="S92" s="162" t="s">
        <v>283</v>
      </c>
      <c r="T92" s="162" t="s">
        <v>284</v>
      </c>
      <c r="U92" s="162">
        <v>0</v>
      </c>
      <c r="V92" s="162">
        <f t="shared" si="13"/>
        <v>0</v>
      </c>
      <c r="W92" s="162"/>
      <c r="X92" s="162" t="s">
        <v>279</v>
      </c>
      <c r="Y92" s="118"/>
      <c r="Z92" s="118"/>
      <c r="AA92" s="118"/>
      <c r="AB92" s="118"/>
      <c r="AC92" s="118"/>
      <c r="AD92" s="118"/>
      <c r="AE92" s="118"/>
      <c r="AF92" s="118"/>
      <c r="AG92" s="118" t="s">
        <v>280</v>
      </c>
      <c r="AH92" s="118"/>
      <c r="AI92" s="118"/>
      <c r="AJ92" s="118"/>
      <c r="AK92" s="118"/>
      <c r="AL92" s="118"/>
      <c r="AM92" s="118"/>
      <c r="AN92" s="118"/>
      <c r="AO92" s="118"/>
      <c r="AP92" s="118"/>
      <c r="AQ92" s="118"/>
      <c r="AR92" s="118"/>
      <c r="AS92" s="118"/>
      <c r="AT92" s="118"/>
      <c r="AU92" s="118"/>
      <c r="AV92" s="118"/>
      <c r="AW92" s="118"/>
      <c r="AX92" s="118"/>
      <c r="AY92" s="118"/>
      <c r="AZ92" s="118"/>
      <c r="BA92" s="118"/>
      <c r="BB92" s="118"/>
      <c r="BC92" s="118"/>
      <c r="BD92" s="118"/>
      <c r="BE92" s="118"/>
      <c r="BF92" s="118"/>
      <c r="BG92" s="118"/>
      <c r="BH92" s="118"/>
    </row>
    <row r="93" spans="1:60" ht="33.75" outlineLevel="1">
      <c r="A93" s="289">
        <v>46</v>
      </c>
      <c r="B93" s="290" t="s">
        <v>839</v>
      </c>
      <c r="C93" s="291" t="s">
        <v>841</v>
      </c>
      <c r="D93" s="292" t="s">
        <v>246</v>
      </c>
      <c r="E93" s="293">
        <v>1</v>
      </c>
      <c r="F93" s="160">
        <v>0</v>
      </c>
      <c r="G93" s="318">
        <f aca="true" t="shared" si="14" ref="G93:G94">ROUND(E93*F93,2)</f>
        <v>0</v>
      </c>
      <c r="H93" s="161"/>
      <c r="I93" s="162"/>
      <c r="J93" s="161"/>
      <c r="K93" s="162"/>
      <c r="L93" s="162"/>
      <c r="M93" s="162"/>
      <c r="N93" s="162"/>
      <c r="O93" s="162"/>
      <c r="P93" s="162"/>
      <c r="Q93" s="162"/>
      <c r="R93" s="162"/>
      <c r="S93" s="162"/>
      <c r="T93" s="162"/>
      <c r="U93" s="162"/>
      <c r="V93" s="162"/>
      <c r="W93" s="162"/>
      <c r="X93" s="162"/>
      <c r="Y93" s="118"/>
      <c r="Z93" s="118"/>
      <c r="AA93" s="118"/>
      <c r="AB93" s="118"/>
      <c r="AC93" s="118"/>
      <c r="AD93" s="118"/>
      <c r="AE93" s="118"/>
      <c r="AF93" s="118"/>
      <c r="AG93" s="118"/>
      <c r="AH93" s="118"/>
      <c r="AI93" s="118"/>
      <c r="AJ93" s="118"/>
      <c r="AK93" s="118"/>
      <c r="AL93" s="118"/>
      <c r="AM93" s="118"/>
      <c r="AN93" s="118"/>
      <c r="AO93" s="118"/>
      <c r="AP93" s="118"/>
      <c r="AQ93" s="118"/>
      <c r="AR93" s="118"/>
      <c r="AS93" s="118"/>
      <c r="AT93" s="118"/>
      <c r="AU93" s="118"/>
      <c r="AV93" s="118"/>
      <c r="AW93" s="118"/>
      <c r="AX93" s="118"/>
      <c r="AY93" s="118"/>
      <c r="AZ93" s="118"/>
      <c r="BA93" s="118"/>
      <c r="BB93" s="118"/>
      <c r="BC93" s="118"/>
      <c r="BD93" s="118"/>
      <c r="BE93" s="118"/>
      <c r="BF93" s="118"/>
      <c r="BG93" s="118"/>
      <c r="BH93" s="118"/>
    </row>
    <row r="94" spans="1:60" ht="22.5" outlineLevel="1">
      <c r="A94" s="289">
        <v>47</v>
      </c>
      <c r="B94" s="290" t="s">
        <v>840</v>
      </c>
      <c r="C94" s="291" t="s">
        <v>842</v>
      </c>
      <c r="D94" s="292" t="s">
        <v>246</v>
      </c>
      <c r="E94" s="293">
        <v>1</v>
      </c>
      <c r="F94" s="160">
        <v>0</v>
      </c>
      <c r="G94" s="318">
        <f t="shared" si="14"/>
        <v>0</v>
      </c>
      <c r="H94" s="161"/>
      <c r="I94" s="162"/>
      <c r="J94" s="161"/>
      <c r="K94" s="162"/>
      <c r="L94" s="162"/>
      <c r="M94" s="162"/>
      <c r="N94" s="162"/>
      <c r="O94" s="162"/>
      <c r="P94" s="162"/>
      <c r="Q94" s="162"/>
      <c r="R94" s="162"/>
      <c r="S94" s="162"/>
      <c r="T94" s="162"/>
      <c r="U94" s="162"/>
      <c r="V94" s="162"/>
      <c r="W94" s="162"/>
      <c r="X94" s="162"/>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c r="AW94" s="118"/>
      <c r="AX94" s="118"/>
      <c r="AY94" s="118"/>
      <c r="AZ94" s="118"/>
      <c r="BA94" s="118"/>
      <c r="BB94" s="118"/>
      <c r="BC94" s="118"/>
      <c r="BD94" s="118"/>
      <c r="BE94" s="118"/>
      <c r="BF94" s="118"/>
      <c r="BG94" s="118"/>
      <c r="BH94" s="118"/>
    </row>
    <row r="95" spans="1:33" ht="12.75">
      <c r="A95" s="304" t="s">
        <v>9</v>
      </c>
      <c r="B95" s="305" t="s">
        <v>124</v>
      </c>
      <c r="C95" s="306" t="s">
        <v>125</v>
      </c>
      <c r="D95" s="307"/>
      <c r="E95" s="308"/>
      <c r="F95" s="158"/>
      <c r="G95" s="317">
        <f>SUMIF(AG96:AG99,"&lt;&gt;NOR",G96:G99)</f>
        <v>0</v>
      </c>
      <c r="H95" s="159"/>
      <c r="I95" s="159">
        <f>SUM(I96:I99)</f>
        <v>0</v>
      </c>
      <c r="J95" s="159"/>
      <c r="K95" s="159">
        <f>SUM(K96:K99)</f>
        <v>230000</v>
      </c>
      <c r="L95" s="159"/>
      <c r="M95" s="159">
        <f>SUM(M96:M99)</f>
        <v>0</v>
      </c>
      <c r="N95" s="159"/>
      <c r="O95" s="159">
        <f>SUM(O96:O99)</f>
        <v>0</v>
      </c>
      <c r="P95" s="159"/>
      <c r="Q95" s="159">
        <f>SUM(Q96:Q99)</f>
        <v>0</v>
      </c>
      <c r="R95" s="159"/>
      <c r="S95" s="159"/>
      <c r="T95" s="159"/>
      <c r="U95" s="159"/>
      <c r="V95" s="159">
        <f>SUM(V96:V99)</f>
        <v>0</v>
      </c>
      <c r="W95" s="159"/>
      <c r="X95" s="159"/>
      <c r="AG95" t="s">
        <v>276</v>
      </c>
    </row>
    <row r="96" spans="1:60" ht="22.5" outlineLevel="1">
      <c r="A96" s="289">
        <v>46</v>
      </c>
      <c r="B96" s="290" t="s">
        <v>126</v>
      </c>
      <c r="C96" s="291" t="s">
        <v>127</v>
      </c>
      <c r="D96" s="292" t="s">
        <v>10</v>
      </c>
      <c r="E96" s="293">
        <v>1</v>
      </c>
      <c r="F96" s="160">
        <v>0</v>
      </c>
      <c r="G96" s="318">
        <f>ROUND(E96*F96,2)</f>
        <v>0</v>
      </c>
      <c r="H96" s="161">
        <v>0</v>
      </c>
      <c r="I96" s="162">
        <f>ROUND(E96*H96,2)</f>
        <v>0</v>
      </c>
      <c r="J96" s="161">
        <v>40000</v>
      </c>
      <c r="K96" s="162">
        <f>ROUND(E96*J96,2)</f>
        <v>40000</v>
      </c>
      <c r="L96" s="162">
        <v>15</v>
      </c>
      <c r="M96" s="162">
        <f>G96*(1+L96/100)</f>
        <v>0</v>
      </c>
      <c r="N96" s="162">
        <v>0</v>
      </c>
      <c r="O96" s="162">
        <f>ROUND(E96*N96,2)</f>
        <v>0</v>
      </c>
      <c r="P96" s="162">
        <v>0</v>
      </c>
      <c r="Q96" s="162">
        <f>ROUND(E96*P96,2)</f>
        <v>0</v>
      </c>
      <c r="R96" s="162"/>
      <c r="S96" s="162" t="s">
        <v>283</v>
      </c>
      <c r="T96" s="162" t="s">
        <v>284</v>
      </c>
      <c r="U96" s="162">
        <v>0</v>
      </c>
      <c r="V96" s="162">
        <f>ROUND(E96*U96,2)</f>
        <v>0</v>
      </c>
      <c r="W96" s="162"/>
      <c r="X96" s="162" t="s">
        <v>279</v>
      </c>
      <c r="Y96" s="118"/>
      <c r="Z96" s="118"/>
      <c r="AA96" s="118"/>
      <c r="AB96" s="118"/>
      <c r="AC96" s="118"/>
      <c r="AD96" s="118"/>
      <c r="AE96" s="118"/>
      <c r="AF96" s="118"/>
      <c r="AG96" s="118" t="s">
        <v>280</v>
      </c>
      <c r="AH96" s="118"/>
      <c r="AI96" s="118"/>
      <c r="AJ96" s="118"/>
      <c r="AK96" s="118"/>
      <c r="AL96" s="118"/>
      <c r="AM96" s="118"/>
      <c r="AN96" s="118"/>
      <c r="AO96" s="118"/>
      <c r="AP96" s="118"/>
      <c r="AQ96" s="118"/>
      <c r="AR96" s="118"/>
      <c r="AS96" s="118"/>
      <c r="AT96" s="118"/>
      <c r="AU96" s="118"/>
      <c r="AV96" s="118"/>
      <c r="AW96" s="118"/>
      <c r="AX96" s="118"/>
      <c r="AY96" s="118"/>
      <c r="AZ96" s="118"/>
      <c r="BA96" s="118"/>
      <c r="BB96" s="118"/>
      <c r="BC96" s="118"/>
      <c r="BD96" s="118"/>
      <c r="BE96" s="118"/>
      <c r="BF96" s="118"/>
      <c r="BG96" s="118"/>
      <c r="BH96" s="118"/>
    </row>
    <row r="97" spans="1:60" ht="22.5" outlineLevel="1">
      <c r="A97" s="289">
        <v>47</v>
      </c>
      <c r="B97" s="290" t="s">
        <v>128</v>
      </c>
      <c r="C97" s="291" t="s">
        <v>129</v>
      </c>
      <c r="D97" s="292" t="s">
        <v>10</v>
      </c>
      <c r="E97" s="293">
        <v>2</v>
      </c>
      <c r="F97" s="160">
        <v>0</v>
      </c>
      <c r="G97" s="318">
        <f>ROUND(E97*F97,2)</f>
        <v>0</v>
      </c>
      <c r="H97" s="161">
        <v>0</v>
      </c>
      <c r="I97" s="162">
        <f>ROUND(E97*H97,2)</f>
        <v>0</v>
      </c>
      <c r="J97" s="161">
        <v>60000</v>
      </c>
      <c r="K97" s="162">
        <f>ROUND(E97*J97,2)</f>
        <v>120000</v>
      </c>
      <c r="L97" s="162">
        <v>15</v>
      </c>
      <c r="M97" s="162">
        <f>G97*(1+L97/100)</f>
        <v>0</v>
      </c>
      <c r="N97" s="162">
        <v>0</v>
      </c>
      <c r="O97" s="162">
        <f>ROUND(E97*N97,2)</f>
        <v>0</v>
      </c>
      <c r="P97" s="162">
        <v>0</v>
      </c>
      <c r="Q97" s="162">
        <f>ROUND(E97*P97,2)</f>
        <v>0</v>
      </c>
      <c r="R97" s="162"/>
      <c r="S97" s="162" t="s">
        <v>283</v>
      </c>
      <c r="T97" s="162" t="s">
        <v>284</v>
      </c>
      <c r="U97" s="162">
        <v>0</v>
      </c>
      <c r="V97" s="162">
        <f>ROUND(E97*U97,2)</f>
        <v>0</v>
      </c>
      <c r="W97" s="162"/>
      <c r="X97" s="162" t="s">
        <v>279</v>
      </c>
      <c r="Y97" s="118"/>
      <c r="Z97" s="118"/>
      <c r="AA97" s="118"/>
      <c r="AB97" s="118"/>
      <c r="AC97" s="118"/>
      <c r="AD97" s="118"/>
      <c r="AE97" s="118"/>
      <c r="AF97" s="118"/>
      <c r="AG97" s="118" t="s">
        <v>280</v>
      </c>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row>
    <row r="98" spans="1:60" ht="22.5" outlineLevel="1">
      <c r="A98" s="289">
        <v>48</v>
      </c>
      <c r="B98" s="290" t="s">
        <v>130</v>
      </c>
      <c r="C98" s="291" t="s">
        <v>131</v>
      </c>
      <c r="D98" s="292" t="s">
        <v>10</v>
      </c>
      <c r="E98" s="293">
        <v>1</v>
      </c>
      <c r="F98" s="160">
        <v>0</v>
      </c>
      <c r="G98" s="318">
        <f>ROUND(E98*F98,2)</f>
        <v>0</v>
      </c>
      <c r="H98" s="161">
        <v>0</v>
      </c>
      <c r="I98" s="162">
        <f>ROUND(E98*H98,2)</f>
        <v>0</v>
      </c>
      <c r="J98" s="161">
        <v>30000</v>
      </c>
      <c r="K98" s="162">
        <f>ROUND(E98*J98,2)</f>
        <v>30000</v>
      </c>
      <c r="L98" s="162">
        <v>15</v>
      </c>
      <c r="M98" s="162">
        <f>G98*(1+L98/100)</f>
        <v>0</v>
      </c>
      <c r="N98" s="162">
        <v>0</v>
      </c>
      <c r="O98" s="162">
        <f>ROUND(E98*N98,2)</f>
        <v>0</v>
      </c>
      <c r="P98" s="162">
        <v>0</v>
      </c>
      <c r="Q98" s="162">
        <f>ROUND(E98*P98,2)</f>
        <v>0</v>
      </c>
      <c r="R98" s="162"/>
      <c r="S98" s="162" t="s">
        <v>283</v>
      </c>
      <c r="T98" s="162" t="s">
        <v>284</v>
      </c>
      <c r="U98" s="162">
        <v>0</v>
      </c>
      <c r="V98" s="162">
        <f>ROUND(E98*U98,2)</f>
        <v>0</v>
      </c>
      <c r="W98" s="162"/>
      <c r="X98" s="162" t="s">
        <v>279</v>
      </c>
      <c r="Y98" s="118"/>
      <c r="Z98" s="118"/>
      <c r="AA98" s="118"/>
      <c r="AB98" s="118"/>
      <c r="AC98" s="118"/>
      <c r="AD98" s="118"/>
      <c r="AE98" s="118"/>
      <c r="AF98" s="118"/>
      <c r="AG98" s="118" t="s">
        <v>280</v>
      </c>
      <c r="AH98" s="118"/>
      <c r="AI98" s="118"/>
      <c r="AJ98" s="118"/>
      <c r="AK98" s="118"/>
      <c r="AL98" s="118"/>
      <c r="AM98" s="118"/>
      <c r="AN98" s="118"/>
      <c r="AO98" s="118"/>
      <c r="AP98" s="118"/>
      <c r="AQ98" s="118"/>
      <c r="AR98" s="118"/>
      <c r="AS98" s="118"/>
      <c r="AT98" s="118"/>
      <c r="AU98" s="118"/>
      <c r="AV98" s="118"/>
      <c r="AW98" s="118"/>
      <c r="AX98" s="118"/>
      <c r="AY98" s="118"/>
      <c r="AZ98" s="118"/>
      <c r="BA98" s="118"/>
      <c r="BB98" s="118"/>
      <c r="BC98" s="118"/>
      <c r="BD98" s="118"/>
      <c r="BE98" s="118"/>
      <c r="BF98" s="118"/>
      <c r="BG98" s="118"/>
      <c r="BH98" s="118"/>
    </row>
    <row r="99" spans="1:60" ht="22.5" outlineLevel="1">
      <c r="A99" s="289">
        <v>49</v>
      </c>
      <c r="B99" s="290" t="s">
        <v>132</v>
      </c>
      <c r="C99" s="291" t="s">
        <v>133</v>
      </c>
      <c r="D99" s="292" t="s">
        <v>10</v>
      </c>
      <c r="E99" s="293">
        <v>1</v>
      </c>
      <c r="F99" s="160">
        <v>0</v>
      </c>
      <c r="G99" s="318">
        <f>ROUND(E99*F99,2)</f>
        <v>0</v>
      </c>
      <c r="H99" s="161">
        <v>0</v>
      </c>
      <c r="I99" s="162">
        <f>ROUND(E99*H99,2)</f>
        <v>0</v>
      </c>
      <c r="J99" s="161">
        <v>40000</v>
      </c>
      <c r="K99" s="162">
        <f>ROUND(E99*J99,2)</f>
        <v>40000</v>
      </c>
      <c r="L99" s="162">
        <v>15</v>
      </c>
      <c r="M99" s="162">
        <f>G99*(1+L99/100)</f>
        <v>0</v>
      </c>
      <c r="N99" s="162">
        <v>0</v>
      </c>
      <c r="O99" s="162">
        <f>ROUND(E99*N99,2)</f>
        <v>0</v>
      </c>
      <c r="P99" s="162">
        <v>0</v>
      </c>
      <c r="Q99" s="162">
        <f>ROUND(E99*P99,2)</f>
        <v>0</v>
      </c>
      <c r="R99" s="162"/>
      <c r="S99" s="162" t="s">
        <v>283</v>
      </c>
      <c r="T99" s="162" t="s">
        <v>284</v>
      </c>
      <c r="U99" s="162">
        <v>0</v>
      </c>
      <c r="V99" s="162">
        <f>ROUND(E99*U99,2)</f>
        <v>0</v>
      </c>
      <c r="W99" s="162"/>
      <c r="X99" s="162" t="s">
        <v>279</v>
      </c>
      <c r="Y99" s="118"/>
      <c r="Z99" s="118"/>
      <c r="AA99" s="118"/>
      <c r="AB99" s="118"/>
      <c r="AC99" s="118"/>
      <c r="AD99" s="118"/>
      <c r="AE99" s="118"/>
      <c r="AF99" s="118"/>
      <c r="AG99" s="118" t="s">
        <v>280</v>
      </c>
      <c r="AH99" s="118"/>
      <c r="AI99" s="118"/>
      <c r="AJ99" s="118"/>
      <c r="AK99" s="118"/>
      <c r="AL99" s="118"/>
      <c r="AM99" s="118"/>
      <c r="AN99" s="118"/>
      <c r="AO99" s="118"/>
      <c r="AP99" s="118"/>
      <c r="AQ99" s="118"/>
      <c r="AR99" s="118"/>
      <c r="AS99" s="118"/>
      <c r="AT99" s="118"/>
      <c r="AU99" s="118"/>
      <c r="AV99" s="118"/>
      <c r="AW99" s="118"/>
      <c r="AX99" s="118"/>
      <c r="AY99" s="118"/>
      <c r="AZ99" s="118"/>
      <c r="BA99" s="118"/>
      <c r="BB99" s="118"/>
      <c r="BC99" s="118"/>
      <c r="BD99" s="118"/>
      <c r="BE99" s="118"/>
      <c r="BF99" s="118"/>
      <c r="BG99" s="118"/>
      <c r="BH99" s="118"/>
    </row>
    <row r="100" spans="1:33" ht="12.75">
      <c r="A100" s="304" t="s">
        <v>9</v>
      </c>
      <c r="B100" s="305" t="s">
        <v>134</v>
      </c>
      <c r="C100" s="306" t="s">
        <v>135</v>
      </c>
      <c r="D100" s="307"/>
      <c r="E100" s="308"/>
      <c r="F100" s="158"/>
      <c r="G100" s="317">
        <f>SUMIF(AG101:AG113,"&lt;&gt;NOR",G101:G113)</f>
        <v>0</v>
      </c>
      <c r="H100" s="159"/>
      <c r="I100" s="159">
        <f>SUM(I101:I113)</f>
        <v>351951.37</v>
      </c>
      <c r="J100" s="159"/>
      <c r="K100" s="159">
        <f>SUM(K101:K113)</f>
        <v>359957.9</v>
      </c>
      <c r="L100" s="159"/>
      <c r="M100" s="159">
        <f>SUM(M101:M113)</f>
        <v>0</v>
      </c>
      <c r="N100" s="159"/>
      <c r="O100" s="159">
        <f>SUM(O101:O113)</f>
        <v>7.83</v>
      </c>
      <c r="P100" s="159"/>
      <c r="Q100" s="159">
        <f>SUM(Q101:Q113)</f>
        <v>0</v>
      </c>
      <c r="R100" s="159"/>
      <c r="S100" s="159"/>
      <c r="T100" s="159"/>
      <c r="U100" s="159"/>
      <c r="V100" s="159">
        <f>SUM(V101:V113)</f>
        <v>736.59</v>
      </c>
      <c r="W100" s="159"/>
      <c r="X100" s="159"/>
      <c r="AG100" t="s">
        <v>276</v>
      </c>
    </row>
    <row r="101" spans="1:60" ht="12.75" outlineLevel="1">
      <c r="A101" s="289">
        <v>50</v>
      </c>
      <c r="B101" s="290" t="s">
        <v>136</v>
      </c>
      <c r="C101" s="291" t="s">
        <v>314</v>
      </c>
      <c r="D101" s="292" t="s">
        <v>137</v>
      </c>
      <c r="E101" s="293">
        <v>190.7</v>
      </c>
      <c r="F101" s="160">
        <v>0</v>
      </c>
      <c r="G101" s="318">
        <f>ROUND(E101*F101,2)</f>
        <v>0</v>
      </c>
      <c r="H101" s="161">
        <v>9.88</v>
      </c>
      <c r="I101" s="162">
        <f>ROUND(E101*H101,2)</f>
        <v>1884.12</v>
      </c>
      <c r="J101" s="161">
        <v>117.12</v>
      </c>
      <c r="K101" s="162">
        <f>ROUND(E101*J101,2)</f>
        <v>22334.78</v>
      </c>
      <c r="L101" s="162">
        <v>15</v>
      </c>
      <c r="M101" s="162">
        <f>G101*(1+L101/100)</f>
        <v>0</v>
      </c>
      <c r="N101" s="162">
        <v>0.00032</v>
      </c>
      <c r="O101" s="162">
        <f>ROUND(E101*N101,2)</f>
        <v>0.06</v>
      </c>
      <c r="P101" s="162">
        <v>0</v>
      </c>
      <c r="Q101" s="162">
        <f>ROUND(E101*P101,2)</f>
        <v>0</v>
      </c>
      <c r="R101" s="162"/>
      <c r="S101" s="162" t="s">
        <v>278</v>
      </c>
      <c r="T101" s="162" t="s">
        <v>278</v>
      </c>
      <c r="U101" s="162">
        <v>0.236</v>
      </c>
      <c r="V101" s="162">
        <f>ROUND(E101*U101,2)</f>
        <v>45.01</v>
      </c>
      <c r="W101" s="162"/>
      <c r="X101" s="162" t="s">
        <v>279</v>
      </c>
      <c r="Y101" s="118"/>
      <c r="Z101" s="118"/>
      <c r="AA101" s="118"/>
      <c r="AB101" s="118"/>
      <c r="AC101" s="118"/>
      <c r="AD101" s="118"/>
      <c r="AE101" s="118"/>
      <c r="AF101" s="118"/>
      <c r="AG101" s="118" t="s">
        <v>303</v>
      </c>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row>
    <row r="102" spans="1:60" ht="12.75" outlineLevel="1">
      <c r="A102" s="289">
        <v>51</v>
      </c>
      <c r="B102" s="290" t="s">
        <v>138</v>
      </c>
      <c r="C102" s="291" t="s">
        <v>315</v>
      </c>
      <c r="D102" s="292" t="s">
        <v>137</v>
      </c>
      <c r="E102" s="293">
        <v>190.7</v>
      </c>
      <c r="F102" s="160">
        <v>0</v>
      </c>
      <c r="G102" s="318">
        <f>ROUND(E102*F102,2)</f>
        <v>0</v>
      </c>
      <c r="H102" s="161">
        <v>5.42</v>
      </c>
      <c r="I102" s="162">
        <f>ROUND(E102*H102,2)</f>
        <v>1033.59</v>
      </c>
      <c r="J102" s="161">
        <v>87.78</v>
      </c>
      <c r="K102" s="162">
        <f>ROUND(E102*J102,2)</f>
        <v>16739.65</v>
      </c>
      <c r="L102" s="162">
        <v>15</v>
      </c>
      <c r="M102" s="162">
        <f>G102*(1+L102/100)</f>
        <v>0</v>
      </c>
      <c r="N102" s="162">
        <v>0</v>
      </c>
      <c r="O102" s="162">
        <f>ROUND(E102*N102,2)</f>
        <v>0</v>
      </c>
      <c r="P102" s="162">
        <v>0</v>
      </c>
      <c r="Q102" s="162">
        <f>ROUND(E102*P102,2)</f>
        <v>0</v>
      </c>
      <c r="R102" s="162"/>
      <c r="S102" s="162" t="s">
        <v>278</v>
      </c>
      <c r="T102" s="162" t="s">
        <v>278</v>
      </c>
      <c r="U102" s="162">
        <v>0.3</v>
      </c>
      <c r="V102" s="162">
        <f>ROUND(E102*U102,2)</f>
        <v>57.21</v>
      </c>
      <c r="W102" s="162"/>
      <c r="X102" s="162" t="s">
        <v>279</v>
      </c>
      <c r="Y102" s="118"/>
      <c r="Z102" s="118"/>
      <c r="AA102" s="118"/>
      <c r="AB102" s="118"/>
      <c r="AC102" s="118"/>
      <c r="AD102" s="118"/>
      <c r="AE102" s="118"/>
      <c r="AF102" s="118"/>
      <c r="AG102" s="118" t="s">
        <v>303</v>
      </c>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row>
    <row r="103" spans="1:60" ht="12.75" outlineLevel="1">
      <c r="A103" s="294">
        <v>52</v>
      </c>
      <c r="B103" s="295" t="s">
        <v>139</v>
      </c>
      <c r="C103" s="296" t="s">
        <v>316</v>
      </c>
      <c r="D103" s="297" t="s">
        <v>21</v>
      </c>
      <c r="E103" s="298">
        <v>276.37</v>
      </c>
      <c r="F103" s="163">
        <v>0</v>
      </c>
      <c r="G103" s="319">
        <f>ROUND(E103*F103,2)</f>
        <v>0</v>
      </c>
      <c r="H103" s="161">
        <v>270.81</v>
      </c>
      <c r="I103" s="162">
        <f>ROUND(E103*H103,2)</f>
        <v>74843.76</v>
      </c>
      <c r="J103" s="161">
        <v>1121.19</v>
      </c>
      <c r="K103" s="162">
        <f>ROUND(E103*J103,2)</f>
        <v>309863.28</v>
      </c>
      <c r="L103" s="162">
        <v>15</v>
      </c>
      <c r="M103" s="162">
        <f>G103*(1+L103/100)</f>
        <v>0</v>
      </c>
      <c r="N103" s="162">
        <v>0.00433</v>
      </c>
      <c r="O103" s="162">
        <f>ROUND(E103*N103,2)</f>
        <v>1.2</v>
      </c>
      <c r="P103" s="162">
        <v>0</v>
      </c>
      <c r="Q103" s="162">
        <f>ROUND(E103*P103,2)</f>
        <v>0</v>
      </c>
      <c r="R103" s="162"/>
      <c r="S103" s="162" t="s">
        <v>278</v>
      </c>
      <c r="T103" s="162" t="s">
        <v>278</v>
      </c>
      <c r="U103" s="162">
        <v>2.1466</v>
      </c>
      <c r="V103" s="162">
        <f>ROUND(E103*U103,2)</f>
        <v>593.26</v>
      </c>
      <c r="W103" s="162"/>
      <c r="X103" s="162" t="s">
        <v>279</v>
      </c>
      <c r="Y103" s="118"/>
      <c r="Z103" s="118"/>
      <c r="AA103" s="118"/>
      <c r="AB103" s="118"/>
      <c r="AC103" s="118"/>
      <c r="AD103" s="118"/>
      <c r="AE103" s="118"/>
      <c r="AF103" s="118"/>
      <c r="AG103" s="118" t="s">
        <v>303</v>
      </c>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row>
    <row r="104" spans="1:60" ht="12.75" outlineLevel="1">
      <c r="A104" s="299"/>
      <c r="B104" s="300"/>
      <c r="C104" s="301" t="s">
        <v>140</v>
      </c>
      <c r="D104" s="302"/>
      <c r="E104" s="303">
        <v>38.05</v>
      </c>
      <c r="F104" s="162"/>
      <c r="G104" s="320"/>
      <c r="H104" s="162"/>
      <c r="I104" s="162"/>
      <c r="J104" s="162"/>
      <c r="K104" s="162"/>
      <c r="L104" s="162"/>
      <c r="M104" s="162"/>
      <c r="N104" s="162"/>
      <c r="O104" s="162"/>
      <c r="P104" s="162"/>
      <c r="Q104" s="162"/>
      <c r="R104" s="162"/>
      <c r="S104" s="162"/>
      <c r="T104" s="162"/>
      <c r="U104" s="162"/>
      <c r="V104" s="162"/>
      <c r="W104" s="162"/>
      <c r="X104" s="162"/>
      <c r="Y104" s="118"/>
      <c r="Z104" s="118"/>
      <c r="AA104" s="118"/>
      <c r="AB104" s="118"/>
      <c r="AC104" s="118"/>
      <c r="AD104" s="118"/>
      <c r="AE104" s="118"/>
      <c r="AF104" s="118"/>
      <c r="AG104" s="118" t="s">
        <v>281</v>
      </c>
      <c r="AH104" s="118">
        <v>0</v>
      </c>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row>
    <row r="105" spans="1:60" ht="12.75" outlineLevel="1">
      <c r="A105" s="299"/>
      <c r="B105" s="300"/>
      <c r="C105" s="301" t="s">
        <v>141</v>
      </c>
      <c r="D105" s="302"/>
      <c r="E105" s="303">
        <v>238.32</v>
      </c>
      <c r="F105" s="162"/>
      <c r="G105" s="320"/>
      <c r="H105" s="162"/>
      <c r="I105" s="162"/>
      <c r="J105" s="162"/>
      <c r="K105" s="162"/>
      <c r="L105" s="162"/>
      <c r="M105" s="162"/>
      <c r="N105" s="162"/>
      <c r="O105" s="162"/>
      <c r="P105" s="162"/>
      <c r="Q105" s="162"/>
      <c r="R105" s="162"/>
      <c r="S105" s="162"/>
      <c r="T105" s="162"/>
      <c r="U105" s="162"/>
      <c r="V105" s="162"/>
      <c r="W105" s="162"/>
      <c r="X105" s="162"/>
      <c r="Y105" s="118"/>
      <c r="Z105" s="118"/>
      <c r="AA105" s="118"/>
      <c r="AB105" s="118"/>
      <c r="AC105" s="118"/>
      <c r="AD105" s="118"/>
      <c r="AE105" s="118"/>
      <c r="AF105" s="118"/>
      <c r="AG105" s="118" t="s">
        <v>281</v>
      </c>
      <c r="AH105" s="118">
        <v>0</v>
      </c>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row>
    <row r="106" spans="1:60" ht="12.75" outlineLevel="1">
      <c r="A106" s="289">
        <v>53</v>
      </c>
      <c r="B106" s="290" t="s">
        <v>142</v>
      </c>
      <c r="C106" s="291" t="s">
        <v>317</v>
      </c>
      <c r="D106" s="292" t="s">
        <v>137</v>
      </c>
      <c r="E106" s="293">
        <v>190.7</v>
      </c>
      <c r="F106" s="160">
        <v>0</v>
      </c>
      <c r="G106" s="318">
        <f>ROUND(E106*F106,2)</f>
        <v>0</v>
      </c>
      <c r="H106" s="161">
        <v>20.8</v>
      </c>
      <c r="I106" s="162">
        <f>ROUND(E106*H106,2)</f>
        <v>3966.56</v>
      </c>
      <c r="J106" s="161">
        <v>33.5</v>
      </c>
      <c r="K106" s="162">
        <f>ROUND(E106*J106,2)</f>
        <v>6388.45</v>
      </c>
      <c r="L106" s="162">
        <v>15</v>
      </c>
      <c r="M106" s="162">
        <f>G106*(1+L106/100)</f>
        <v>0</v>
      </c>
      <c r="N106" s="162">
        <v>4E-05</v>
      </c>
      <c r="O106" s="162">
        <f>ROUND(E106*N106,2)</f>
        <v>0.01</v>
      </c>
      <c r="P106" s="162">
        <v>0</v>
      </c>
      <c r="Q106" s="162">
        <f>ROUND(E106*P106,2)</f>
        <v>0</v>
      </c>
      <c r="R106" s="162"/>
      <c r="S106" s="162" t="s">
        <v>278</v>
      </c>
      <c r="T106" s="162" t="s">
        <v>278</v>
      </c>
      <c r="U106" s="162">
        <v>0.15</v>
      </c>
      <c r="V106" s="162">
        <f>ROUND(E106*U106,2)</f>
        <v>28.61</v>
      </c>
      <c r="W106" s="162"/>
      <c r="X106" s="162" t="s">
        <v>279</v>
      </c>
      <c r="Y106" s="118"/>
      <c r="Z106" s="118"/>
      <c r="AA106" s="118"/>
      <c r="AB106" s="118"/>
      <c r="AC106" s="118"/>
      <c r="AD106" s="118"/>
      <c r="AE106" s="118"/>
      <c r="AF106" s="118"/>
      <c r="AG106" s="118" t="s">
        <v>303</v>
      </c>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row>
    <row r="107" spans="1:60" ht="12.75" outlineLevel="1">
      <c r="A107" s="289">
        <v>54</v>
      </c>
      <c r="B107" s="290" t="s">
        <v>143</v>
      </c>
      <c r="C107" s="291" t="s">
        <v>318</v>
      </c>
      <c r="D107" s="292" t="s">
        <v>21</v>
      </c>
      <c r="E107" s="293">
        <v>276.37</v>
      </c>
      <c r="F107" s="160">
        <v>0</v>
      </c>
      <c r="G107" s="318">
        <f>ROUND(E107*F107,2)</f>
        <v>0</v>
      </c>
      <c r="H107" s="161">
        <v>11.2</v>
      </c>
      <c r="I107" s="162">
        <f>ROUND(E107*H107,2)</f>
        <v>3095.34</v>
      </c>
      <c r="J107" s="161">
        <v>0</v>
      </c>
      <c r="K107" s="162">
        <f>ROUND(E107*J107,2)</f>
        <v>0</v>
      </c>
      <c r="L107" s="162">
        <v>15</v>
      </c>
      <c r="M107" s="162">
        <f>G107*(1+L107/100)</f>
        <v>0</v>
      </c>
      <c r="N107" s="162">
        <v>0.0015</v>
      </c>
      <c r="O107" s="162">
        <f>ROUND(E107*N107,2)</f>
        <v>0.41</v>
      </c>
      <c r="P107" s="162">
        <v>0</v>
      </c>
      <c r="Q107" s="162">
        <f>ROUND(E107*P107,2)</f>
        <v>0</v>
      </c>
      <c r="R107" s="162"/>
      <c r="S107" s="162" t="s">
        <v>278</v>
      </c>
      <c r="T107" s="162" t="s">
        <v>278</v>
      </c>
      <c r="U107" s="162">
        <v>0</v>
      </c>
      <c r="V107" s="162">
        <f>ROUND(E107*U107,2)</f>
        <v>0</v>
      </c>
      <c r="W107" s="162"/>
      <c r="X107" s="162" t="s">
        <v>279</v>
      </c>
      <c r="Y107" s="118"/>
      <c r="Z107" s="118"/>
      <c r="AA107" s="118"/>
      <c r="AB107" s="118"/>
      <c r="AC107" s="118"/>
      <c r="AD107" s="118"/>
      <c r="AE107" s="118"/>
      <c r="AF107" s="118"/>
      <c r="AG107" s="118" t="s">
        <v>303</v>
      </c>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row>
    <row r="108" spans="1:60" ht="12.75" outlineLevel="1">
      <c r="A108" s="289">
        <v>55</v>
      </c>
      <c r="B108" s="290" t="s">
        <v>150</v>
      </c>
      <c r="C108" s="291" t="s">
        <v>319</v>
      </c>
      <c r="D108" s="292" t="s">
        <v>92</v>
      </c>
      <c r="E108" s="293">
        <v>7.82389</v>
      </c>
      <c r="F108" s="160">
        <v>0</v>
      </c>
      <c r="G108" s="318">
        <f>ROUND(E108*F108,2)</f>
        <v>0</v>
      </c>
      <c r="H108" s="161">
        <v>0</v>
      </c>
      <c r="I108" s="162">
        <f>ROUND(E108*H108,2)</f>
        <v>0</v>
      </c>
      <c r="J108" s="161">
        <v>592</v>
      </c>
      <c r="K108" s="162">
        <f>ROUND(E108*J108,2)</f>
        <v>4631.74</v>
      </c>
      <c r="L108" s="162">
        <v>15</v>
      </c>
      <c r="M108" s="162">
        <f>G108*(1+L108/100)</f>
        <v>0</v>
      </c>
      <c r="N108" s="162">
        <v>0</v>
      </c>
      <c r="O108" s="162">
        <f>ROUND(E108*N108,2)</f>
        <v>0</v>
      </c>
      <c r="P108" s="162">
        <v>0</v>
      </c>
      <c r="Q108" s="162">
        <f>ROUND(E108*P108,2)</f>
        <v>0</v>
      </c>
      <c r="R108" s="162"/>
      <c r="S108" s="162" t="s">
        <v>278</v>
      </c>
      <c r="T108" s="162" t="s">
        <v>278</v>
      </c>
      <c r="U108" s="162">
        <v>1.598</v>
      </c>
      <c r="V108" s="162">
        <f>ROUND(E108*U108,2)</f>
        <v>12.5</v>
      </c>
      <c r="W108" s="162"/>
      <c r="X108" s="162" t="s">
        <v>279</v>
      </c>
      <c r="Y108" s="118"/>
      <c r="Z108" s="118"/>
      <c r="AA108" s="118"/>
      <c r="AB108" s="118"/>
      <c r="AC108" s="118"/>
      <c r="AD108" s="118"/>
      <c r="AE108" s="118"/>
      <c r="AF108" s="118"/>
      <c r="AG108" s="118" t="s">
        <v>310</v>
      </c>
      <c r="AH108" s="118"/>
      <c r="AI108" s="118"/>
      <c r="AJ108" s="118"/>
      <c r="AK108" s="118"/>
      <c r="AL108" s="118"/>
      <c r="AM108" s="118"/>
      <c r="AN108" s="118"/>
      <c r="AO108" s="118"/>
      <c r="AP108" s="118"/>
      <c r="AQ108" s="118"/>
      <c r="AR108" s="118"/>
      <c r="AS108" s="118"/>
      <c r="AT108" s="118"/>
      <c r="AU108" s="118"/>
      <c r="AV108" s="118"/>
      <c r="AW108" s="118"/>
      <c r="AX108" s="118"/>
      <c r="AY108" s="118"/>
      <c r="AZ108" s="118"/>
      <c r="BA108" s="118"/>
      <c r="BB108" s="118"/>
      <c r="BC108" s="118"/>
      <c r="BD108" s="118"/>
      <c r="BE108" s="118"/>
      <c r="BF108" s="118"/>
      <c r="BG108" s="118"/>
      <c r="BH108" s="118"/>
    </row>
    <row r="109" spans="1:60" ht="22.5" outlineLevel="1">
      <c r="A109" s="294">
        <v>56</v>
      </c>
      <c r="B109" s="295" t="s">
        <v>144</v>
      </c>
      <c r="C109" s="296" t="s">
        <v>145</v>
      </c>
      <c r="D109" s="297" t="s">
        <v>21</v>
      </c>
      <c r="E109" s="298">
        <v>42</v>
      </c>
      <c r="F109" s="163">
        <v>0</v>
      </c>
      <c r="G109" s="319">
        <f>ROUND(E109*F109,2)</f>
        <v>0</v>
      </c>
      <c r="H109" s="161">
        <v>734</v>
      </c>
      <c r="I109" s="162">
        <f>ROUND(E109*H109,2)</f>
        <v>30828</v>
      </c>
      <c r="J109" s="161">
        <v>0</v>
      </c>
      <c r="K109" s="162">
        <f>ROUND(E109*J109,2)</f>
        <v>0</v>
      </c>
      <c r="L109" s="162">
        <v>15</v>
      </c>
      <c r="M109" s="162">
        <f>G109*(1+L109/100)</f>
        <v>0</v>
      </c>
      <c r="N109" s="162">
        <v>0.0192</v>
      </c>
      <c r="O109" s="162">
        <f>ROUND(E109*N109,2)</f>
        <v>0.81</v>
      </c>
      <c r="P109" s="162">
        <v>0</v>
      </c>
      <c r="Q109" s="162">
        <f>ROUND(E109*P109,2)</f>
        <v>0</v>
      </c>
      <c r="R109" s="162"/>
      <c r="S109" s="162" t="s">
        <v>283</v>
      </c>
      <c r="T109" s="162" t="s">
        <v>284</v>
      </c>
      <c r="U109" s="162">
        <v>0</v>
      </c>
      <c r="V109" s="162">
        <f>ROUND(E109*U109,2)</f>
        <v>0</v>
      </c>
      <c r="W109" s="162"/>
      <c r="X109" s="162" t="s">
        <v>320</v>
      </c>
      <c r="Y109" s="118"/>
      <c r="Z109" s="118"/>
      <c r="AA109" s="118"/>
      <c r="AB109" s="118"/>
      <c r="AC109" s="118"/>
      <c r="AD109" s="118"/>
      <c r="AE109" s="118"/>
      <c r="AF109" s="118"/>
      <c r="AG109" s="118" t="s">
        <v>321</v>
      </c>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row>
    <row r="110" spans="1:60" ht="12.75" outlineLevel="1">
      <c r="A110" s="299"/>
      <c r="B110" s="300"/>
      <c r="C110" s="301" t="s">
        <v>146</v>
      </c>
      <c r="D110" s="302"/>
      <c r="E110" s="303">
        <v>42</v>
      </c>
      <c r="F110" s="162"/>
      <c r="G110" s="320"/>
      <c r="H110" s="162"/>
      <c r="I110" s="162"/>
      <c r="J110" s="162"/>
      <c r="K110" s="162"/>
      <c r="L110" s="162"/>
      <c r="M110" s="162"/>
      <c r="N110" s="162"/>
      <c r="O110" s="162"/>
      <c r="P110" s="162"/>
      <c r="Q110" s="162"/>
      <c r="R110" s="162"/>
      <c r="S110" s="162"/>
      <c r="T110" s="162"/>
      <c r="U110" s="162"/>
      <c r="V110" s="162"/>
      <c r="W110" s="162"/>
      <c r="X110" s="162"/>
      <c r="Y110" s="118"/>
      <c r="Z110" s="118"/>
      <c r="AA110" s="118"/>
      <c r="AB110" s="118"/>
      <c r="AC110" s="118"/>
      <c r="AD110" s="118"/>
      <c r="AE110" s="118"/>
      <c r="AF110" s="118"/>
      <c r="AG110" s="118" t="s">
        <v>281</v>
      </c>
      <c r="AH110" s="118">
        <v>0</v>
      </c>
      <c r="AI110" s="118"/>
      <c r="AJ110" s="118"/>
      <c r="AK110" s="118"/>
      <c r="AL110" s="118"/>
      <c r="AM110" s="118"/>
      <c r="AN110" s="118"/>
      <c r="AO110" s="118"/>
      <c r="AP110" s="118"/>
      <c r="AQ110" s="118"/>
      <c r="AR110" s="118"/>
      <c r="AS110" s="118"/>
      <c r="AT110" s="118"/>
      <c r="AU110" s="118"/>
      <c r="AV110" s="118"/>
      <c r="AW110" s="118"/>
      <c r="AX110" s="118"/>
      <c r="AY110" s="118"/>
      <c r="AZ110" s="118"/>
      <c r="BA110" s="118"/>
      <c r="BB110" s="118"/>
      <c r="BC110" s="118"/>
      <c r="BD110" s="118"/>
      <c r="BE110" s="118"/>
      <c r="BF110" s="118"/>
      <c r="BG110" s="118"/>
      <c r="BH110" s="118"/>
    </row>
    <row r="111" spans="1:60" ht="22.5" outlineLevel="1">
      <c r="A111" s="294">
        <v>57</v>
      </c>
      <c r="B111" s="295" t="s">
        <v>147</v>
      </c>
      <c r="C111" s="296" t="s">
        <v>148</v>
      </c>
      <c r="D111" s="297" t="s">
        <v>21</v>
      </c>
      <c r="E111" s="298">
        <v>278</v>
      </c>
      <c r="F111" s="163">
        <v>0</v>
      </c>
      <c r="G111" s="319">
        <f>ROUND(E111*F111,2)</f>
        <v>0</v>
      </c>
      <c r="H111" s="161">
        <v>850</v>
      </c>
      <c r="I111" s="162">
        <f>ROUND(E111*H111,2)</f>
        <v>236300</v>
      </c>
      <c r="J111" s="161">
        <v>0</v>
      </c>
      <c r="K111" s="162">
        <f>ROUND(E111*J111,2)</f>
        <v>0</v>
      </c>
      <c r="L111" s="162">
        <v>15</v>
      </c>
      <c r="M111" s="162">
        <f>G111*(1+L111/100)</f>
        <v>0</v>
      </c>
      <c r="N111" s="162">
        <v>0.0192</v>
      </c>
      <c r="O111" s="162">
        <f>ROUND(E111*N111,2)</f>
        <v>5.34</v>
      </c>
      <c r="P111" s="162">
        <v>0</v>
      </c>
      <c r="Q111" s="162">
        <f>ROUND(E111*P111,2)</f>
        <v>0</v>
      </c>
      <c r="R111" s="162"/>
      <c r="S111" s="162" t="s">
        <v>283</v>
      </c>
      <c r="T111" s="162" t="s">
        <v>284</v>
      </c>
      <c r="U111" s="162">
        <v>0</v>
      </c>
      <c r="V111" s="162">
        <f>ROUND(E111*U111,2)</f>
        <v>0</v>
      </c>
      <c r="W111" s="162"/>
      <c r="X111" s="162" t="s">
        <v>320</v>
      </c>
      <c r="Y111" s="118"/>
      <c r="Z111" s="118"/>
      <c r="AA111" s="118"/>
      <c r="AB111" s="118"/>
      <c r="AC111" s="118"/>
      <c r="AD111" s="118"/>
      <c r="AE111" s="118"/>
      <c r="AF111" s="118"/>
      <c r="AG111" s="118" t="s">
        <v>321</v>
      </c>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row>
    <row r="112" spans="1:60" ht="12.75" outlineLevel="1">
      <c r="A112" s="299"/>
      <c r="B112" s="300"/>
      <c r="C112" s="301" t="s">
        <v>149</v>
      </c>
      <c r="D112" s="302"/>
      <c r="E112" s="303">
        <v>262</v>
      </c>
      <c r="F112" s="162"/>
      <c r="G112" s="320"/>
      <c r="H112" s="162"/>
      <c r="I112" s="162"/>
      <c r="J112" s="162"/>
      <c r="K112" s="162"/>
      <c r="L112" s="162"/>
      <c r="M112" s="162"/>
      <c r="N112" s="162"/>
      <c r="O112" s="162"/>
      <c r="P112" s="162"/>
      <c r="Q112" s="162"/>
      <c r="R112" s="162"/>
      <c r="S112" s="162"/>
      <c r="T112" s="162"/>
      <c r="U112" s="162"/>
      <c r="V112" s="162"/>
      <c r="W112" s="162"/>
      <c r="X112" s="162"/>
      <c r="Y112" s="118"/>
      <c r="Z112" s="118"/>
      <c r="AA112" s="118"/>
      <c r="AB112" s="118"/>
      <c r="AC112" s="118"/>
      <c r="AD112" s="118"/>
      <c r="AE112" s="118"/>
      <c r="AF112" s="118"/>
      <c r="AG112" s="118" t="s">
        <v>281</v>
      </c>
      <c r="AH112" s="118">
        <v>0</v>
      </c>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c r="BE112" s="118"/>
      <c r="BF112" s="118"/>
      <c r="BG112" s="118"/>
      <c r="BH112" s="118"/>
    </row>
    <row r="113" spans="1:60" ht="12.75" outlineLevel="1">
      <c r="A113" s="299"/>
      <c r="B113" s="300"/>
      <c r="C113" s="301" t="s">
        <v>322</v>
      </c>
      <c r="D113" s="302"/>
      <c r="E113" s="303">
        <v>16</v>
      </c>
      <c r="F113" s="162"/>
      <c r="G113" s="320"/>
      <c r="H113" s="162"/>
      <c r="I113" s="162"/>
      <c r="J113" s="162"/>
      <c r="K113" s="162"/>
      <c r="L113" s="162"/>
      <c r="M113" s="162"/>
      <c r="N113" s="162"/>
      <c r="O113" s="162"/>
      <c r="P113" s="162"/>
      <c r="Q113" s="162"/>
      <c r="R113" s="162"/>
      <c r="S113" s="162"/>
      <c r="T113" s="162"/>
      <c r="U113" s="162"/>
      <c r="V113" s="162"/>
      <c r="W113" s="162"/>
      <c r="X113" s="162"/>
      <c r="Y113" s="118"/>
      <c r="Z113" s="118"/>
      <c r="AA113" s="118"/>
      <c r="AB113" s="118"/>
      <c r="AC113" s="118"/>
      <c r="AD113" s="118"/>
      <c r="AE113" s="118"/>
      <c r="AF113" s="118"/>
      <c r="AG113" s="118" t="s">
        <v>281</v>
      </c>
      <c r="AH113" s="118">
        <v>0</v>
      </c>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118"/>
      <c r="BD113" s="118"/>
      <c r="BE113" s="118"/>
      <c r="BF113" s="118"/>
      <c r="BG113" s="118"/>
      <c r="BH113" s="118"/>
    </row>
    <row r="114" spans="1:33" ht="12.75">
      <c r="A114" s="304" t="s">
        <v>9</v>
      </c>
      <c r="B114" s="305" t="s">
        <v>151</v>
      </c>
      <c r="C114" s="306" t="s">
        <v>152</v>
      </c>
      <c r="D114" s="307"/>
      <c r="E114" s="308"/>
      <c r="F114" s="158"/>
      <c r="G114" s="317">
        <f>SUMIF(AG115:AG130,"&lt;&gt;NOR",G115:G130)</f>
        <v>0</v>
      </c>
      <c r="H114" s="159"/>
      <c r="I114" s="159">
        <f>SUM(I115:I130)</f>
        <v>2590.2099999999996</v>
      </c>
      <c r="J114" s="159"/>
      <c r="K114" s="159">
        <f>SUM(K115:K130)</f>
        <v>81205.13</v>
      </c>
      <c r="L114" s="159"/>
      <c r="M114" s="159">
        <f>SUM(M115:M130)</f>
        <v>0</v>
      </c>
      <c r="N114" s="159"/>
      <c r="O114" s="159">
        <f>SUM(O115:O130)</f>
        <v>0.31000000000000005</v>
      </c>
      <c r="P114" s="159"/>
      <c r="Q114" s="159">
        <f>SUM(Q115:Q130)</f>
        <v>0</v>
      </c>
      <c r="R114" s="159"/>
      <c r="S114" s="159"/>
      <c r="T114" s="159"/>
      <c r="U114" s="159"/>
      <c r="V114" s="159">
        <f>SUM(V115:V130)</f>
        <v>27.880000000000003</v>
      </c>
      <c r="W114" s="159"/>
      <c r="X114" s="159"/>
      <c r="AG114" t="s">
        <v>276</v>
      </c>
    </row>
    <row r="115" spans="1:60" ht="12.75" outlineLevel="1">
      <c r="A115" s="294">
        <v>58</v>
      </c>
      <c r="B115" s="295" t="s">
        <v>155</v>
      </c>
      <c r="C115" s="296" t="s">
        <v>323</v>
      </c>
      <c r="D115" s="297" t="s">
        <v>21</v>
      </c>
      <c r="E115" s="298">
        <v>54.1</v>
      </c>
      <c r="F115" s="163">
        <v>0</v>
      </c>
      <c r="G115" s="319">
        <f>ROUND(E115*F115,2)</f>
        <v>0</v>
      </c>
      <c r="H115" s="161">
        <v>43.29</v>
      </c>
      <c r="I115" s="162">
        <f>ROUND(E115*H115,2)</f>
        <v>2341.99</v>
      </c>
      <c r="J115" s="161">
        <v>215.21</v>
      </c>
      <c r="K115" s="162">
        <f>ROUND(E115*J115,2)</f>
        <v>11642.86</v>
      </c>
      <c r="L115" s="162">
        <v>15</v>
      </c>
      <c r="M115" s="162">
        <f>G115*(1+L115/100)</f>
        <v>0</v>
      </c>
      <c r="N115" s="162">
        <v>0.00025</v>
      </c>
      <c r="O115" s="162">
        <f>ROUND(E115*N115,2)</f>
        <v>0.01</v>
      </c>
      <c r="P115" s="162">
        <v>0</v>
      </c>
      <c r="Q115" s="162">
        <f>ROUND(E115*P115,2)</f>
        <v>0</v>
      </c>
      <c r="R115" s="162"/>
      <c r="S115" s="162" t="s">
        <v>278</v>
      </c>
      <c r="T115" s="162" t="s">
        <v>278</v>
      </c>
      <c r="U115" s="162">
        <v>0.45</v>
      </c>
      <c r="V115" s="162">
        <f>ROUND(E115*U115,2)</f>
        <v>24.35</v>
      </c>
      <c r="W115" s="162"/>
      <c r="X115" s="162" t="s">
        <v>279</v>
      </c>
      <c r="Y115" s="118"/>
      <c r="Z115" s="118"/>
      <c r="AA115" s="118"/>
      <c r="AB115" s="118"/>
      <c r="AC115" s="118"/>
      <c r="AD115" s="118"/>
      <c r="AE115" s="118"/>
      <c r="AF115" s="118"/>
      <c r="AG115" s="118" t="s">
        <v>303</v>
      </c>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8"/>
      <c r="BG115" s="118"/>
      <c r="BH115" s="118"/>
    </row>
    <row r="116" spans="1:60" ht="12.75" outlineLevel="1">
      <c r="A116" s="299"/>
      <c r="B116" s="300"/>
      <c r="C116" s="301" t="s">
        <v>156</v>
      </c>
      <c r="D116" s="302"/>
      <c r="E116" s="303">
        <v>40.8</v>
      </c>
      <c r="F116" s="162"/>
      <c r="G116" s="320"/>
      <c r="H116" s="162"/>
      <c r="I116" s="162"/>
      <c r="J116" s="162"/>
      <c r="K116" s="162"/>
      <c r="L116" s="162"/>
      <c r="M116" s="162"/>
      <c r="N116" s="162"/>
      <c r="O116" s="162"/>
      <c r="P116" s="162"/>
      <c r="Q116" s="162"/>
      <c r="R116" s="162"/>
      <c r="S116" s="162"/>
      <c r="T116" s="162"/>
      <c r="U116" s="162"/>
      <c r="V116" s="162"/>
      <c r="W116" s="162"/>
      <c r="X116" s="162"/>
      <c r="Y116" s="118"/>
      <c r="Z116" s="118"/>
      <c r="AA116" s="118"/>
      <c r="AB116" s="118"/>
      <c r="AC116" s="118"/>
      <c r="AD116" s="118"/>
      <c r="AE116" s="118"/>
      <c r="AF116" s="118"/>
      <c r="AG116" s="118" t="s">
        <v>281</v>
      </c>
      <c r="AH116" s="118">
        <v>0</v>
      </c>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row>
    <row r="117" spans="1:60" ht="12.75" outlineLevel="1">
      <c r="A117" s="299"/>
      <c r="B117" s="300"/>
      <c r="C117" s="301" t="s">
        <v>157</v>
      </c>
      <c r="D117" s="302"/>
      <c r="E117" s="303">
        <v>13.3</v>
      </c>
      <c r="F117" s="162"/>
      <c r="G117" s="320"/>
      <c r="H117" s="162"/>
      <c r="I117" s="162"/>
      <c r="J117" s="162"/>
      <c r="K117" s="162"/>
      <c r="L117" s="162"/>
      <c r="M117" s="162"/>
      <c r="N117" s="162"/>
      <c r="O117" s="162"/>
      <c r="P117" s="162"/>
      <c r="Q117" s="162"/>
      <c r="R117" s="162"/>
      <c r="S117" s="162"/>
      <c r="T117" s="162"/>
      <c r="U117" s="162"/>
      <c r="V117" s="162"/>
      <c r="W117" s="162"/>
      <c r="X117" s="162"/>
      <c r="Y117" s="118"/>
      <c r="Z117" s="118"/>
      <c r="AA117" s="118"/>
      <c r="AB117" s="118"/>
      <c r="AC117" s="118"/>
      <c r="AD117" s="118"/>
      <c r="AE117" s="118"/>
      <c r="AF117" s="118"/>
      <c r="AG117" s="118" t="s">
        <v>281</v>
      </c>
      <c r="AH117" s="118">
        <v>0</v>
      </c>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c r="BE117" s="118"/>
      <c r="BF117" s="118"/>
      <c r="BG117" s="118"/>
      <c r="BH117" s="118"/>
    </row>
    <row r="118" spans="1:60" ht="12.75" outlineLevel="1">
      <c r="A118" s="289">
        <v>59</v>
      </c>
      <c r="B118" s="290" t="s">
        <v>171</v>
      </c>
      <c r="C118" s="291" t="s">
        <v>324</v>
      </c>
      <c r="D118" s="292" t="s">
        <v>92</v>
      </c>
      <c r="E118" s="293">
        <v>0.3107</v>
      </c>
      <c r="F118" s="160">
        <v>0</v>
      </c>
      <c r="G118" s="318">
        <f>ROUND(E118*F118,2)</f>
        <v>0</v>
      </c>
      <c r="H118" s="161">
        <v>0</v>
      </c>
      <c r="I118" s="162">
        <f>ROUND(E118*H118,2)</f>
        <v>0</v>
      </c>
      <c r="J118" s="161">
        <v>498.5</v>
      </c>
      <c r="K118" s="162">
        <f>ROUND(E118*J118,2)</f>
        <v>154.88</v>
      </c>
      <c r="L118" s="162">
        <v>15</v>
      </c>
      <c r="M118" s="162">
        <f>G118*(1+L118/100)</f>
        <v>0</v>
      </c>
      <c r="N118" s="162">
        <v>0</v>
      </c>
      <c r="O118" s="162">
        <f>ROUND(E118*N118,2)</f>
        <v>0</v>
      </c>
      <c r="P118" s="162">
        <v>0</v>
      </c>
      <c r="Q118" s="162">
        <f>ROUND(E118*P118,2)</f>
        <v>0</v>
      </c>
      <c r="R118" s="162"/>
      <c r="S118" s="162" t="s">
        <v>278</v>
      </c>
      <c r="T118" s="162" t="s">
        <v>278</v>
      </c>
      <c r="U118" s="162">
        <v>1.091</v>
      </c>
      <c r="V118" s="162">
        <f>ROUND(E118*U118,2)</f>
        <v>0.34</v>
      </c>
      <c r="W118" s="162"/>
      <c r="X118" s="162" t="s">
        <v>279</v>
      </c>
      <c r="Y118" s="118"/>
      <c r="Z118" s="118"/>
      <c r="AA118" s="118"/>
      <c r="AB118" s="118"/>
      <c r="AC118" s="118"/>
      <c r="AD118" s="118"/>
      <c r="AE118" s="118"/>
      <c r="AF118" s="118"/>
      <c r="AG118" s="118" t="s">
        <v>310</v>
      </c>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row>
    <row r="119" spans="1:60" ht="22.5" outlineLevel="1">
      <c r="A119" s="294">
        <v>60</v>
      </c>
      <c r="B119" s="295" t="s">
        <v>158</v>
      </c>
      <c r="C119" s="296" t="s">
        <v>159</v>
      </c>
      <c r="D119" s="297" t="s">
        <v>21</v>
      </c>
      <c r="E119" s="298">
        <v>47.0449</v>
      </c>
      <c r="F119" s="163">
        <v>0</v>
      </c>
      <c r="G119" s="319">
        <f>ROUND(E119*F119,2)</f>
        <v>0</v>
      </c>
      <c r="H119" s="161">
        <v>0</v>
      </c>
      <c r="I119" s="162">
        <f>ROUND(E119*H119,2)</f>
        <v>0</v>
      </c>
      <c r="J119" s="161">
        <v>600</v>
      </c>
      <c r="K119" s="162">
        <f>ROUND(E119*J119,2)</f>
        <v>28226.94</v>
      </c>
      <c r="L119" s="162">
        <v>15</v>
      </c>
      <c r="M119" s="162">
        <f>G119*(1+L119/100)</f>
        <v>0</v>
      </c>
      <c r="N119" s="162">
        <v>0.004</v>
      </c>
      <c r="O119" s="162">
        <f>ROUND(E119*N119,2)</f>
        <v>0.19</v>
      </c>
      <c r="P119" s="162">
        <v>0</v>
      </c>
      <c r="Q119" s="162">
        <f>ROUND(E119*P119,2)</f>
        <v>0</v>
      </c>
      <c r="R119" s="162"/>
      <c r="S119" s="162" t="s">
        <v>283</v>
      </c>
      <c r="T119" s="162" t="s">
        <v>284</v>
      </c>
      <c r="U119" s="162">
        <v>0</v>
      </c>
      <c r="V119" s="162">
        <f>ROUND(E119*U119,2)</f>
        <v>0</v>
      </c>
      <c r="W119" s="162"/>
      <c r="X119" s="162" t="s">
        <v>279</v>
      </c>
      <c r="Y119" s="118"/>
      <c r="Z119" s="118"/>
      <c r="AA119" s="118"/>
      <c r="AB119" s="118"/>
      <c r="AC119" s="118"/>
      <c r="AD119" s="118"/>
      <c r="AE119" s="118"/>
      <c r="AF119" s="118"/>
      <c r="AG119" s="118" t="s">
        <v>280</v>
      </c>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row>
    <row r="120" spans="1:60" ht="12.75" outlineLevel="1">
      <c r="A120" s="299"/>
      <c r="B120" s="300"/>
      <c r="C120" s="301" t="s">
        <v>160</v>
      </c>
      <c r="D120" s="302"/>
      <c r="E120" s="303">
        <v>45</v>
      </c>
      <c r="F120" s="162"/>
      <c r="G120" s="320"/>
      <c r="H120" s="162"/>
      <c r="I120" s="162"/>
      <c r="J120" s="162"/>
      <c r="K120" s="162"/>
      <c r="L120" s="162"/>
      <c r="M120" s="162"/>
      <c r="N120" s="162"/>
      <c r="O120" s="162"/>
      <c r="P120" s="162"/>
      <c r="Q120" s="162"/>
      <c r="R120" s="162"/>
      <c r="S120" s="162"/>
      <c r="T120" s="162"/>
      <c r="U120" s="162"/>
      <c r="V120" s="162"/>
      <c r="W120" s="162"/>
      <c r="X120" s="162"/>
      <c r="Y120" s="118"/>
      <c r="Z120" s="118"/>
      <c r="AA120" s="118"/>
      <c r="AB120" s="118"/>
      <c r="AC120" s="118"/>
      <c r="AD120" s="118"/>
      <c r="AE120" s="118"/>
      <c r="AF120" s="118"/>
      <c r="AG120" s="118" t="s">
        <v>281</v>
      </c>
      <c r="AH120" s="118">
        <v>0</v>
      </c>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row>
    <row r="121" spans="1:60" ht="12.75" outlineLevel="1">
      <c r="A121" s="299"/>
      <c r="B121" s="300"/>
      <c r="C121" s="301" t="s">
        <v>161</v>
      </c>
      <c r="D121" s="302"/>
      <c r="E121" s="303">
        <v>2.04</v>
      </c>
      <c r="F121" s="162"/>
      <c r="G121" s="320"/>
      <c r="H121" s="162"/>
      <c r="I121" s="162"/>
      <c r="J121" s="162"/>
      <c r="K121" s="162"/>
      <c r="L121" s="162"/>
      <c r="M121" s="162"/>
      <c r="N121" s="162"/>
      <c r="O121" s="162"/>
      <c r="P121" s="162"/>
      <c r="Q121" s="162"/>
      <c r="R121" s="162"/>
      <c r="S121" s="162"/>
      <c r="T121" s="162"/>
      <c r="U121" s="162"/>
      <c r="V121" s="162"/>
      <c r="W121" s="162"/>
      <c r="X121" s="162"/>
      <c r="Y121" s="118"/>
      <c r="Z121" s="118"/>
      <c r="AA121" s="118"/>
      <c r="AB121" s="118"/>
      <c r="AC121" s="118"/>
      <c r="AD121" s="118"/>
      <c r="AE121" s="118"/>
      <c r="AF121" s="118"/>
      <c r="AG121" s="118" t="s">
        <v>281</v>
      </c>
      <c r="AH121" s="118">
        <v>0</v>
      </c>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row>
    <row r="122" spans="1:60" ht="22.5" outlineLevel="1">
      <c r="A122" s="294">
        <v>61</v>
      </c>
      <c r="B122" s="295" t="s">
        <v>162</v>
      </c>
      <c r="C122" s="296" t="s">
        <v>163</v>
      </c>
      <c r="D122" s="297" t="s">
        <v>21</v>
      </c>
      <c r="E122" s="298">
        <v>18.947</v>
      </c>
      <c r="F122" s="163">
        <v>0</v>
      </c>
      <c r="G122" s="319">
        <f>ROUND(E122*F122,2)</f>
        <v>0</v>
      </c>
      <c r="H122" s="161">
        <v>0</v>
      </c>
      <c r="I122" s="162">
        <f>ROUND(E122*H122,2)</f>
        <v>0</v>
      </c>
      <c r="J122" s="161">
        <v>600</v>
      </c>
      <c r="K122" s="162">
        <f>ROUND(E122*J122,2)</f>
        <v>11368.2</v>
      </c>
      <c r="L122" s="162">
        <v>15</v>
      </c>
      <c r="M122" s="162">
        <f>G122*(1+L122/100)</f>
        <v>0</v>
      </c>
      <c r="N122" s="162">
        <v>0.004</v>
      </c>
      <c r="O122" s="162">
        <f>ROUND(E122*N122,2)</f>
        <v>0.08</v>
      </c>
      <c r="P122" s="162">
        <v>0</v>
      </c>
      <c r="Q122" s="162">
        <f>ROUND(E122*P122,2)</f>
        <v>0</v>
      </c>
      <c r="R122" s="162"/>
      <c r="S122" s="162" t="s">
        <v>283</v>
      </c>
      <c r="T122" s="162" t="s">
        <v>284</v>
      </c>
      <c r="U122" s="162">
        <v>0</v>
      </c>
      <c r="V122" s="162">
        <f>ROUND(E122*U122,2)</f>
        <v>0</v>
      </c>
      <c r="W122" s="162"/>
      <c r="X122" s="162" t="s">
        <v>279</v>
      </c>
      <c r="Y122" s="118"/>
      <c r="Z122" s="118"/>
      <c r="AA122" s="118"/>
      <c r="AB122" s="118"/>
      <c r="AC122" s="118"/>
      <c r="AD122" s="118"/>
      <c r="AE122" s="118"/>
      <c r="AF122" s="118"/>
      <c r="AG122" s="118" t="s">
        <v>280</v>
      </c>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row>
    <row r="123" spans="1:60" ht="12.75" outlineLevel="1">
      <c r="A123" s="299"/>
      <c r="B123" s="300"/>
      <c r="C123" s="301" t="s">
        <v>164</v>
      </c>
      <c r="D123" s="302"/>
      <c r="E123" s="303">
        <v>16.63</v>
      </c>
      <c r="F123" s="162"/>
      <c r="G123" s="320"/>
      <c r="H123" s="162"/>
      <c r="I123" s="162"/>
      <c r="J123" s="162"/>
      <c r="K123" s="162"/>
      <c r="L123" s="162"/>
      <c r="M123" s="162"/>
      <c r="N123" s="162"/>
      <c r="O123" s="162"/>
      <c r="P123" s="162"/>
      <c r="Q123" s="162"/>
      <c r="R123" s="162"/>
      <c r="S123" s="162"/>
      <c r="T123" s="162"/>
      <c r="U123" s="162"/>
      <c r="V123" s="162"/>
      <c r="W123" s="162"/>
      <c r="X123" s="162"/>
      <c r="Y123" s="118"/>
      <c r="Z123" s="118"/>
      <c r="AA123" s="118"/>
      <c r="AB123" s="118"/>
      <c r="AC123" s="118"/>
      <c r="AD123" s="118"/>
      <c r="AE123" s="118"/>
      <c r="AF123" s="118"/>
      <c r="AG123" s="118" t="s">
        <v>281</v>
      </c>
      <c r="AH123" s="118">
        <v>0</v>
      </c>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row>
    <row r="124" spans="1:60" ht="12.75" outlineLevel="1">
      <c r="A124" s="299"/>
      <c r="B124" s="300"/>
      <c r="C124" s="301" t="s">
        <v>165</v>
      </c>
      <c r="D124" s="302"/>
      <c r="E124" s="303">
        <v>0.38</v>
      </c>
      <c r="F124" s="162"/>
      <c r="G124" s="320"/>
      <c r="H124" s="162"/>
      <c r="I124" s="162"/>
      <c r="J124" s="162"/>
      <c r="K124" s="162"/>
      <c r="L124" s="162"/>
      <c r="M124" s="162"/>
      <c r="N124" s="162"/>
      <c r="O124" s="162"/>
      <c r="P124" s="162"/>
      <c r="Q124" s="162"/>
      <c r="R124" s="162"/>
      <c r="S124" s="162"/>
      <c r="T124" s="162"/>
      <c r="U124" s="162"/>
      <c r="V124" s="162"/>
      <c r="W124" s="162"/>
      <c r="X124" s="162"/>
      <c r="Y124" s="118"/>
      <c r="Z124" s="118"/>
      <c r="AA124" s="118"/>
      <c r="AB124" s="118"/>
      <c r="AC124" s="118"/>
      <c r="AD124" s="118"/>
      <c r="AE124" s="118"/>
      <c r="AF124" s="118"/>
      <c r="AG124" s="118" t="s">
        <v>281</v>
      </c>
      <c r="AH124" s="118">
        <v>0</v>
      </c>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row>
    <row r="125" spans="1:60" ht="12.75" outlineLevel="1">
      <c r="A125" s="299"/>
      <c r="B125" s="300"/>
      <c r="C125" s="301" t="s">
        <v>166</v>
      </c>
      <c r="D125" s="302"/>
      <c r="E125" s="303">
        <v>1.95</v>
      </c>
      <c r="F125" s="162"/>
      <c r="G125" s="320"/>
      <c r="H125" s="162"/>
      <c r="I125" s="162"/>
      <c r="J125" s="162"/>
      <c r="K125" s="162"/>
      <c r="L125" s="162"/>
      <c r="M125" s="162"/>
      <c r="N125" s="162"/>
      <c r="O125" s="162"/>
      <c r="P125" s="162"/>
      <c r="Q125" s="162"/>
      <c r="R125" s="162"/>
      <c r="S125" s="162"/>
      <c r="T125" s="162"/>
      <c r="U125" s="162"/>
      <c r="V125" s="162"/>
      <c r="W125" s="162"/>
      <c r="X125" s="162"/>
      <c r="Y125" s="118"/>
      <c r="Z125" s="118"/>
      <c r="AA125" s="118"/>
      <c r="AB125" s="118"/>
      <c r="AC125" s="118"/>
      <c r="AD125" s="118"/>
      <c r="AE125" s="118"/>
      <c r="AF125" s="118"/>
      <c r="AG125" s="118" t="s">
        <v>281</v>
      </c>
      <c r="AH125" s="118">
        <v>0</v>
      </c>
      <c r="AI125" s="118"/>
      <c r="AJ125" s="118"/>
      <c r="AK125" s="118"/>
      <c r="AL125" s="118"/>
      <c r="AM125" s="118"/>
      <c r="AN125" s="118"/>
      <c r="AO125" s="118"/>
      <c r="AP125" s="118"/>
      <c r="AQ125" s="118"/>
      <c r="AR125" s="118"/>
      <c r="AS125" s="118"/>
      <c r="AT125" s="118"/>
      <c r="AU125" s="118"/>
      <c r="AV125" s="118"/>
      <c r="AW125" s="118"/>
      <c r="AX125" s="118"/>
      <c r="AY125" s="118"/>
      <c r="AZ125" s="118"/>
      <c r="BA125" s="118"/>
      <c r="BB125" s="118"/>
      <c r="BC125" s="118"/>
      <c r="BD125" s="118"/>
      <c r="BE125" s="118"/>
      <c r="BF125" s="118"/>
      <c r="BG125" s="118"/>
      <c r="BH125" s="118"/>
    </row>
    <row r="126" spans="1:60" ht="12.75" outlineLevel="1">
      <c r="A126" s="289">
        <v>62</v>
      </c>
      <c r="B126" s="290" t="s">
        <v>167</v>
      </c>
      <c r="C126" s="291" t="s">
        <v>168</v>
      </c>
      <c r="D126" s="292" t="s">
        <v>21</v>
      </c>
      <c r="E126" s="293">
        <v>8.12</v>
      </c>
      <c r="F126" s="160">
        <v>0</v>
      </c>
      <c r="G126" s="318">
        <f>ROUND(E126*F126,2)</f>
        <v>0</v>
      </c>
      <c r="H126" s="161">
        <v>0</v>
      </c>
      <c r="I126" s="162">
        <f>ROUND(E126*H126,2)</f>
        <v>0</v>
      </c>
      <c r="J126" s="161">
        <v>1250</v>
      </c>
      <c r="K126" s="162">
        <f>ROUND(E126*J126,2)</f>
        <v>10150</v>
      </c>
      <c r="L126" s="162">
        <v>15</v>
      </c>
      <c r="M126" s="162">
        <f>G126*(1+L126/100)</f>
        <v>0</v>
      </c>
      <c r="N126" s="162">
        <v>0.004</v>
      </c>
      <c r="O126" s="162">
        <f>ROUND(E126*N126,2)</f>
        <v>0.03</v>
      </c>
      <c r="P126" s="162">
        <v>0</v>
      </c>
      <c r="Q126" s="162">
        <f>ROUND(E126*P126,2)</f>
        <v>0</v>
      </c>
      <c r="R126" s="162"/>
      <c r="S126" s="162" t="s">
        <v>283</v>
      </c>
      <c r="T126" s="162" t="s">
        <v>284</v>
      </c>
      <c r="U126" s="162">
        <v>0</v>
      </c>
      <c r="V126" s="162">
        <f>ROUND(E126*U126,2)</f>
        <v>0</v>
      </c>
      <c r="W126" s="162"/>
      <c r="X126" s="162" t="s">
        <v>279</v>
      </c>
      <c r="Y126" s="118"/>
      <c r="Z126" s="118"/>
      <c r="AA126" s="118"/>
      <c r="AB126" s="118"/>
      <c r="AC126" s="118"/>
      <c r="AD126" s="118"/>
      <c r="AE126" s="118"/>
      <c r="AF126" s="118"/>
      <c r="AG126" s="118" t="s">
        <v>280</v>
      </c>
      <c r="AH126" s="118"/>
      <c r="AI126" s="118"/>
      <c r="AJ126" s="118"/>
      <c r="AK126" s="118"/>
      <c r="AL126" s="118"/>
      <c r="AM126" s="118"/>
      <c r="AN126" s="118"/>
      <c r="AO126" s="118"/>
      <c r="AP126" s="118"/>
      <c r="AQ126" s="118"/>
      <c r="AR126" s="118"/>
      <c r="AS126" s="118"/>
      <c r="AT126" s="118"/>
      <c r="AU126" s="118"/>
      <c r="AV126" s="118"/>
      <c r="AW126" s="118"/>
      <c r="AX126" s="118"/>
      <c r="AY126" s="118"/>
      <c r="AZ126" s="118"/>
      <c r="BA126" s="118"/>
      <c r="BB126" s="118"/>
      <c r="BC126" s="118"/>
      <c r="BD126" s="118"/>
      <c r="BE126" s="118"/>
      <c r="BF126" s="118"/>
      <c r="BG126" s="118"/>
      <c r="BH126" s="118"/>
    </row>
    <row r="127" spans="1:60" ht="12.75" outlineLevel="1">
      <c r="A127" s="289">
        <v>63</v>
      </c>
      <c r="B127" s="290" t="s">
        <v>169</v>
      </c>
      <c r="C127" s="291" t="s">
        <v>325</v>
      </c>
      <c r="D127" s="292" t="s">
        <v>137</v>
      </c>
      <c r="E127" s="293">
        <v>16.75</v>
      </c>
      <c r="F127" s="160">
        <v>0</v>
      </c>
      <c r="G127" s="318">
        <f>ROUND(E127*F127,2)</f>
        <v>0</v>
      </c>
      <c r="H127" s="161">
        <v>0</v>
      </c>
      <c r="I127" s="162">
        <f>ROUND(E127*H127,2)</f>
        <v>0</v>
      </c>
      <c r="J127" s="161">
        <v>500</v>
      </c>
      <c r="K127" s="162">
        <f>ROUND(E127*J127,2)</f>
        <v>8375</v>
      </c>
      <c r="L127" s="162">
        <v>15</v>
      </c>
      <c r="M127" s="162">
        <f>G127*(1+L127/100)</f>
        <v>0</v>
      </c>
      <c r="N127" s="162">
        <v>0</v>
      </c>
      <c r="O127" s="162">
        <f>ROUND(E127*N127,2)</f>
        <v>0</v>
      </c>
      <c r="P127" s="162">
        <v>0</v>
      </c>
      <c r="Q127" s="162">
        <f>ROUND(E127*P127,2)</f>
        <v>0</v>
      </c>
      <c r="R127" s="162"/>
      <c r="S127" s="162" t="s">
        <v>283</v>
      </c>
      <c r="T127" s="162" t="s">
        <v>284</v>
      </c>
      <c r="U127" s="162">
        <v>0</v>
      </c>
      <c r="V127" s="162">
        <f>ROUND(E127*U127,2)</f>
        <v>0</v>
      </c>
      <c r="W127" s="162"/>
      <c r="X127" s="162" t="s">
        <v>279</v>
      </c>
      <c r="Y127" s="118"/>
      <c r="Z127" s="118"/>
      <c r="AA127" s="118"/>
      <c r="AB127" s="118"/>
      <c r="AC127" s="118"/>
      <c r="AD127" s="118"/>
      <c r="AE127" s="118"/>
      <c r="AF127" s="118"/>
      <c r="AG127" s="118" t="s">
        <v>280</v>
      </c>
      <c r="AH127" s="118"/>
      <c r="AI127" s="118"/>
      <c r="AJ127" s="118"/>
      <c r="AK127" s="118"/>
      <c r="AL127" s="118"/>
      <c r="AM127" s="118"/>
      <c r="AN127" s="118"/>
      <c r="AO127" s="118"/>
      <c r="AP127" s="118"/>
      <c r="AQ127" s="118"/>
      <c r="AR127" s="118"/>
      <c r="AS127" s="118"/>
      <c r="AT127" s="118"/>
      <c r="AU127" s="118"/>
      <c r="AV127" s="118"/>
      <c r="AW127" s="118"/>
      <c r="AX127" s="118"/>
      <c r="AY127" s="118"/>
      <c r="AZ127" s="118"/>
      <c r="BA127" s="118"/>
      <c r="BB127" s="118"/>
      <c r="BC127" s="118"/>
      <c r="BD127" s="118"/>
      <c r="BE127" s="118"/>
      <c r="BF127" s="118"/>
      <c r="BG127" s="118"/>
      <c r="BH127" s="118"/>
    </row>
    <row r="128" spans="1:60" ht="12.75" outlineLevel="1">
      <c r="A128" s="289">
        <v>64</v>
      </c>
      <c r="B128" s="290" t="s">
        <v>170</v>
      </c>
      <c r="C128" s="291" t="s">
        <v>326</v>
      </c>
      <c r="D128" s="292" t="s">
        <v>137</v>
      </c>
      <c r="E128" s="293">
        <v>34</v>
      </c>
      <c r="F128" s="160">
        <v>0</v>
      </c>
      <c r="G128" s="318">
        <f>ROUND(E128*F128,2)</f>
        <v>0</v>
      </c>
      <c r="H128" s="161">
        <v>0</v>
      </c>
      <c r="I128" s="162">
        <f>ROUND(E128*H128,2)</f>
        <v>0</v>
      </c>
      <c r="J128" s="161">
        <v>300</v>
      </c>
      <c r="K128" s="162">
        <f>ROUND(E128*J128,2)</f>
        <v>10200</v>
      </c>
      <c r="L128" s="162">
        <v>15</v>
      </c>
      <c r="M128" s="162">
        <f>G128*(1+L128/100)</f>
        <v>0</v>
      </c>
      <c r="N128" s="162">
        <v>0</v>
      </c>
      <c r="O128" s="162">
        <f>ROUND(E128*N128,2)</f>
        <v>0</v>
      </c>
      <c r="P128" s="162">
        <v>0</v>
      </c>
      <c r="Q128" s="162">
        <f>ROUND(E128*P128,2)</f>
        <v>0</v>
      </c>
      <c r="R128" s="162"/>
      <c r="S128" s="162" t="s">
        <v>283</v>
      </c>
      <c r="T128" s="162" t="s">
        <v>284</v>
      </c>
      <c r="U128" s="162">
        <v>0</v>
      </c>
      <c r="V128" s="162">
        <f>ROUND(E128*U128,2)</f>
        <v>0</v>
      </c>
      <c r="W128" s="162"/>
      <c r="X128" s="162" t="s">
        <v>279</v>
      </c>
      <c r="Y128" s="118"/>
      <c r="Z128" s="118"/>
      <c r="AA128" s="118"/>
      <c r="AB128" s="118"/>
      <c r="AC128" s="118"/>
      <c r="AD128" s="118"/>
      <c r="AE128" s="118"/>
      <c r="AF128" s="118"/>
      <c r="AG128" s="118" t="s">
        <v>280</v>
      </c>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c r="BH128" s="118"/>
    </row>
    <row r="129" spans="1:60" ht="12.75" outlineLevel="1">
      <c r="A129" s="294">
        <v>65</v>
      </c>
      <c r="B129" s="295" t="s">
        <v>153</v>
      </c>
      <c r="C129" s="296" t="s">
        <v>327</v>
      </c>
      <c r="D129" s="297" t="s">
        <v>137</v>
      </c>
      <c r="E129" s="298">
        <v>36.29</v>
      </c>
      <c r="F129" s="163">
        <v>0</v>
      </c>
      <c r="G129" s="319">
        <f>ROUND(E129*F129,2)</f>
        <v>0</v>
      </c>
      <c r="H129" s="161">
        <v>6.84</v>
      </c>
      <c r="I129" s="162">
        <f>ROUND(E129*H129,2)</f>
        <v>248.22</v>
      </c>
      <c r="J129" s="161">
        <v>29.96</v>
      </c>
      <c r="K129" s="162">
        <f>ROUND(E129*J129,2)</f>
        <v>1087.25</v>
      </c>
      <c r="L129" s="162">
        <v>15</v>
      </c>
      <c r="M129" s="162">
        <f>G129*(1+L129/100)</f>
        <v>0</v>
      </c>
      <c r="N129" s="162">
        <v>2E-05</v>
      </c>
      <c r="O129" s="162">
        <f>ROUND(E129*N129,2)</f>
        <v>0</v>
      </c>
      <c r="P129" s="162">
        <v>0</v>
      </c>
      <c r="Q129" s="162">
        <f>ROUND(E129*P129,2)</f>
        <v>0</v>
      </c>
      <c r="R129" s="162"/>
      <c r="S129" s="162" t="s">
        <v>283</v>
      </c>
      <c r="T129" s="162" t="s">
        <v>284</v>
      </c>
      <c r="U129" s="162">
        <v>0.088</v>
      </c>
      <c r="V129" s="162">
        <f>ROUND(E129*U129,2)</f>
        <v>3.19</v>
      </c>
      <c r="W129" s="162"/>
      <c r="X129" s="162" t="s">
        <v>279</v>
      </c>
      <c r="Y129" s="118"/>
      <c r="Z129" s="118"/>
      <c r="AA129" s="118"/>
      <c r="AB129" s="118"/>
      <c r="AC129" s="118"/>
      <c r="AD129" s="118"/>
      <c r="AE129" s="118"/>
      <c r="AF129" s="118"/>
      <c r="AG129" s="118" t="s">
        <v>303</v>
      </c>
      <c r="AH129" s="118"/>
      <c r="AI129" s="118"/>
      <c r="AJ129" s="118"/>
      <c r="AK129" s="118"/>
      <c r="AL129" s="118"/>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row>
    <row r="130" spans="1:60" ht="12.75" outlineLevel="1">
      <c r="A130" s="299"/>
      <c r="B130" s="300"/>
      <c r="C130" s="301" t="s">
        <v>154</v>
      </c>
      <c r="D130" s="302"/>
      <c r="E130" s="303">
        <v>36.29</v>
      </c>
      <c r="F130" s="162"/>
      <c r="G130" s="320"/>
      <c r="H130" s="162"/>
      <c r="I130" s="162"/>
      <c r="J130" s="162"/>
      <c r="K130" s="162"/>
      <c r="L130" s="162"/>
      <c r="M130" s="162"/>
      <c r="N130" s="162"/>
      <c r="O130" s="162"/>
      <c r="P130" s="162"/>
      <c r="Q130" s="162"/>
      <c r="R130" s="162"/>
      <c r="S130" s="162"/>
      <c r="T130" s="162"/>
      <c r="U130" s="162"/>
      <c r="V130" s="162"/>
      <c r="W130" s="162"/>
      <c r="X130" s="162"/>
      <c r="Y130" s="118"/>
      <c r="Z130" s="118"/>
      <c r="AA130" s="118"/>
      <c r="AB130" s="118"/>
      <c r="AC130" s="118"/>
      <c r="AD130" s="118"/>
      <c r="AE130" s="118"/>
      <c r="AF130" s="118"/>
      <c r="AG130" s="118" t="s">
        <v>281</v>
      </c>
      <c r="AH130" s="118">
        <v>0</v>
      </c>
      <c r="AI130" s="118"/>
      <c r="AJ130" s="118"/>
      <c r="AK130" s="118"/>
      <c r="AL130" s="118"/>
      <c r="AM130" s="118"/>
      <c r="AN130" s="118"/>
      <c r="AO130" s="118"/>
      <c r="AP130" s="118"/>
      <c r="AQ130" s="118"/>
      <c r="AR130" s="118"/>
      <c r="AS130" s="118"/>
      <c r="AT130" s="118"/>
      <c r="AU130" s="118"/>
      <c r="AV130" s="118"/>
      <c r="AW130" s="118"/>
      <c r="AX130" s="118"/>
      <c r="AY130" s="118"/>
      <c r="AZ130" s="118"/>
      <c r="BA130" s="118"/>
      <c r="BB130" s="118"/>
      <c r="BC130" s="118"/>
      <c r="BD130" s="118"/>
      <c r="BE130" s="118"/>
      <c r="BF130" s="118"/>
      <c r="BG130" s="118"/>
      <c r="BH130" s="118"/>
    </row>
    <row r="131" spans="1:33" ht="12.75">
      <c r="A131" s="304" t="s">
        <v>9</v>
      </c>
      <c r="B131" s="305" t="s">
        <v>172</v>
      </c>
      <c r="C131" s="306" t="s">
        <v>173</v>
      </c>
      <c r="D131" s="307"/>
      <c r="E131" s="308"/>
      <c r="F131" s="158"/>
      <c r="G131" s="317">
        <f>SUMIF(AG132:AG143,"&lt;&gt;NOR",G132:G143)</f>
        <v>0</v>
      </c>
      <c r="H131" s="159"/>
      <c r="I131" s="159">
        <f>SUM(I132:I141)</f>
        <v>50629.08</v>
      </c>
      <c r="J131" s="159"/>
      <c r="K131" s="159">
        <f>SUM(K132:K141)</f>
        <v>33176.659999999996</v>
      </c>
      <c r="L131" s="159"/>
      <c r="M131" s="159">
        <f>SUM(M132:M141)</f>
        <v>0</v>
      </c>
      <c r="N131" s="159"/>
      <c r="O131" s="159">
        <f>SUM(O132:O141)</f>
        <v>1.6999999999999997</v>
      </c>
      <c r="P131" s="159"/>
      <c r="Q131" s="159">
        <f>SUM(Q132:Q141)</f>
        <v>0</v>
      </c>
      <c r="R131" s="159"/>
      <c r="S131" s="159"/>
      <c r="T131" s="159"/>
      <c r="U131" s="159"/>
      <c r="V131" s="159">
        <f>SUM(V132:V141)</f>
        <v>66.95</v>
      </c>
      <c r="W131" s="159"/>
      <c r="X131" s="159"/>
      <c r="AG131" t="s">
        <v>276</v>
      </c>
    </row>
    <row r="132" spans="1:60" ht="12.75" outlineLevel="1">
      <c r="A132" s="294">
        <v>66</v>
      </c>
      <c r="B132" s="295" t="s">
        <v>174</v>
      </c>
      <c r="C132" s="296" t="s">
        <v>328</v>
      </c>
      <c r="D132" s="297" t="s">
        <v>21</v>
      </c>
      <c r="E132" s="298">
        <v>65.85</v>
      </c>
      <c r="F132" s="163">
        <v>0</v>
      </c>
      <c r="G132" s="319">
        <f>ROUND(E132*F132,2)</f>
        <v>0</v>
      </c>
      <c r="H132" s="161">
        <v>96.95</v>
      </c>
      <c r="I132" s="162">
        <f>ROUND(E132*H132,2)</f>
        <v>6384.16</v>
      </c>
      <c r="J132" s="161">
        <v>489.05</v>
      </c>
      <c r="K132" s="162">
        <f>ROUND(E132*J132,2)</f>
        <v>32203.94</v>
      </c>
      <c r="L132" s="162">
        <v>15</v>
      </c>
      <c r="M132" s="162">
        <f>G132*(1+L132/100)</f>
        <v>0</v>
      </c>
      <c r="N132" s="162">
        <v>0.00445</v>
      </c>
      <c r="O132" s="162">
        <f>ROUND(E132*N132,2)</f>
        <v>0.29</v>
      </c>
      <c r="P132" s="162">
        <v>0</v>
      </c>
      <c r="Q132" s="162">
        <f>ROUND(E132*P132,2)</f>
        <v>0</v>
      </c>
      <c r="R132" s="162"/>
      <c r="S132" s="162" t="s">
        <v>278</v>
      </c>
      <c r="T132" s="162" t="s">
        <v>278</v>
      </c>
      <c r="U132" s="162">
        <v>0.984</v>
      </c>
      <c r="V132" s="162">
        <f>ROUND(E132*U132,2)</f>
        <v>64.8</v>
      </c>
      <c r="W132" s="162"/>
      <c r="X132" s="162" t="s">
        <v>279</v>
      </c>
      <c r="Y132" s="118"/>
      <c r="Z132" s="118"/>
      <c r="AA132" s="118"/>
      <c r="AB132" s="118"/>
      <c r="AC132" s="118"/>
      <c r="AD132" s="118"/>
      <c r="AE132" s="118"/>
      <c r="AF132" s="118"/>
      <c r="AG132" s="118" t="s">
        <v>303</v>
      </c>
      <c r="AH132" s="118"/>
      <c r="AI132" s="118"/>
      <c r="AJ132" s="118"/>
      <c r="AK132" s="118"/>
      <c r="AL132" s="118"/>
      <c r="AM132" s="118"/>
      <c r="AN132" s="118"/>
      <c r="AO132" s="118"/>
      <c r="AP132" s="118"/>
      <c r="AQ132" s="118"/>
      <c r="AR132" s="118"/>
      <c r="AS132" s="118"/>
      <c r="AT132" s="118"/>
      <c r="AU132" s="118"/>
      <c r="AV132" s="118"/>
      <c r="AW132" s="118"/>
      <c r="AX132" s="118"/>
      <c r="AY132" s="118"/>
      <c r="AZ132" s="118"/>
      <c r="BA132" s="118"/>
      <c r="BB132" s="118"/>
      <c r="BC132" s="118"/>
      <c r="BD132" s="118"/>
      <c r="BE132" s="118"/>
      <c r="BF132" s="118"/>
      <c r="BG132" s="118"/>
      <c r="BH132" s="118"/>
    </row>
    <row r="133" spans="1:60" ht="12.75" outlineLevel="1">
      <c r="A133" s="299"/>
      <c r="B133" s="300"/>
      <c r="C133" s="301" t="s">
        <v>175</v>
      </c>
      <c r="D133" s="302"/>
      <c r="E133" s="303">
        <v>65.85</v>
      </c>
      <c r="F133" s="162"/>
      <c r="G133" s="320"/>
      <c r="H133" s="162"/>
      <c r="I133" s="162"/>
      <c r="J133" s="162"/>
      <c r="K133" s="162"/>
      <c r="L133" s="162"/>
      <c r="M133" s="162"/>
      <c r="N133" s="162"/>
      <c r="O133" s="162"/>
      <c r="P133" s="162"/>
      <c r="Q133" s="162"/>
      <c r="R133" s="162"/>
      <c r="S133" s="162"/>
      <c r="T133" s="162"/>
      <c r="U133" s="162"/>
      <c r="V133" s="162"/>
      <c r="W133" s="162"/>
      <c r="X133" s="162"/>
      <c r="Y133" s="118"/>
      <c r="Z133" s="118"/>
      <c r="AA133" s="118"/>
      <c r="AB133" s="118"/>
      <c r="AC133" s="118"/>
      <c r="AD133" s="118"/>
      <c r="AE133" s="118"/>
      <c r="AF133" s="118"/>
      <c r="AG133" s="118" t="s">
        <v>281</v>
      </c>
      <c r="AH133" s="118">
        <v>0</v>
      </c>
      <c r="AI133" s="118"/>
      <c r="AJ133" s="118"/>
      <c r="AK133" s="118"/>
      <c r="AL133" s="118"/>
      <c r="AM133" s="118"/>
      <c r="AN133" s="118"/>
      <c r="AO133" s="118"/>
      <c r="AP133" s="118"/>
      <c r="AQ133" s="118"/>
      <c r="AR133" s="118"/>
      <c r="AS133" s="118"/>
      <c r="AT133" s="118"/>
      <c r="AU133" s="118"/>
      <c r="AV133" s="118"/>
      <c r="AW133" s="118"/>
      <c r="AX133" s="118"/>
      <c r="AY133" s="118"/>
      <c r="AZ133" s="118"/>
      <c r="BA133" s="118"/>
      <c r="BB133" s="118"/>
      <c r="BC133" s="118"/>
      <c r="BD133" s="118"/>
      <c r="BE133" s="118"/>
      <c r="BF133" s="118"/>
      <c r="BG133" s="118"/>
      <c r="BH133" s="118"/>
    </row>
    <row r="134" spans="1:60" ht="12.75" outlineLevel="1">
      <c r="A134" s="289">
        <v>67</v>
      </c>
      <c r="B134" s="290" t="s">
        <v>176</v>
      </c>
      <c r="C134" s="291" t="s">
        <v>329</v>
      </c>
      <c r="D134" s="292" t="s">
        <v>21</v>
      </c>
      <c r="E134" s="293">
        <v>65.85</v>
      </c>
      <c r="F134" s="160">
        <v>0</v>
      </c>
      <c r="G134" s="318">
        <f>ROUND(E134*F134,2)</f>
        <v>0</v>
      </c>
      <c r="H134" s="161">
        <v>35.2</v>
      </c>
      <c r="I134" s="162">
        <f>ROUND(E134*H134,2)</f>
        <v>2317.92</v>
      </c>
      <c r="J134" s="161">
        <v>0</v>
      </c>
      <c r="K134" s="162">
        <f>ROUND(E134*J134,2)</f>
        <v>0</v>
      </c>
      <c r="L134" s="162">
        <v>15</v>
      </c>
      <c r="M134" s="162">
        <f>G134*(1+L134/100)</f>
        <v>0</v>
      </c>
      <c r="N134" s="162">
        <v>9E-05</v>
      </c>
      <c r="O134" s="162">
        <f>ROUND(E134*N134,2)</f>
        <v>0.01</v>
      </c>
      <c r="P134" s="162">
        <v>0</v>
      </c>
      <c r="Q134" s="162">
        <f>ROUND(E134*P134,2)</f>
        <v>0</v>
      </c>
      <c r="R134" s="162"/>
      <c r="S134" s="162" t="s">
        <v>278</v>
      </c>
      <c r="T134" s="162" t="s">
        <v>278</v>
      </c>
      <c r="U134" s="162">
        <v>0</v>
      </c>
      <c r="V134" s="162">
        <f>ROUND(E134*U134,2)</f>
        <v>0</v>
      </c>
      <c r="W134" s="162"/>
      <c r="X134" s="162" t="s">
        <v>279</v>
      </c>
      <c r="Y134" s="118"/>
      <c r="Z134" s="118"/>
      <c r="AA134" s="118"/>
      <c r="AB134" s="118"/>
      <c r="AC134" s="118"/>
      <c r="AD134" s="118"/>
      <c r="AE134" s="118"/>
      <c r="AF134" s="118"/>
      <c r="AG134" s="118" t="s">
        <v>303</v>
      </c>
      <c r="AH134" s="118"/>
      <c r="AI134" s="118"/>
      <c r="AJ134" s="118"/>
      <c r="AK134" s="118"/>
      <c r="AL134" s="118"/>
      <c r="AM134" s="118"/>
      <c r="AN134" s="118"/>
      <c r="AO134" s="118"/>
      <c r="AP134" s="118"/>
      <c r="AQ134" s="118"/>
      <c r="AR134" s="118"/>
      <c r="AS134" s="118"/>
      <c r="AT134" s="118"/>
      <c r="AU134" s="118"/>
      <c r="AV134" s="118"/>
      <c r="AW134" s="118"/>
      <c r="AX134" s="118"/>
      <c r="AY134" s="118"/>
      <c r="AZ134" s="118"/>
      <c r="BA134" s="118"/>
      <c r="BB134" s="118"/>
      <c r="BC134" s="118"/>
      <c r="BD134" s="118"/>
      <c r="BE134" s="118"/>
      <c r="BF134" s="118"/>
      <c r="BG134" s="118"/>
      <c r="BH134" s="118"/>
    </row>
    <row r="135" spans="1:60" ht="12.75" outlineLevel="1">
      <c r="A135" s="289">
        <v>68</v>
      </c>
      <c r="B135" s="290" t="s">
        <v>186</v>
      </c>
      <c r="C135" s="291" t="s">
        <v>330</v>
      </c>
      <c r="D135" s="292" t="s">
        <v>92</v>
      </c>
      <c r="E135" s="293">
        <v>1.70056</v>
      </c>
      <c r="F135" s="160">
        <v>0</v>
      </c>
      <c r="G135" s="318">
        <f>ROUND(E135*F135,2)</f>
        <v>0</v>
      </c>
      <c r="H135" s="161">
        <v>0</v>
      </c>
      <c r="I135" s="162">
        <f>ROUND(E135*H135,2)</f>
        <v>0</v>
      </c>
      <c r="J135" s="161">
        <v>572</v>
      </c>
      <c r="K135" s="162">
        <f>ROUND(E135*J135,2)</f>
        <v>972.72</v>
      </c>
      <c r="L135" s="162">
        <v>15</v>
      </c>
      <c r="M135" s="162">
        <f>G135*(1+L135/100)</f>
        <v>0</v>
      </c>
      <c r="N135" s="162">
        <v>0</v>
      </c>
      <c r="O135" s="162">
        <f>ROUND(E135*N135,2)</f>
        <v>0</v>
      </c>
      <c r="P135" s="162">
        <v>0</v>
      </c>
      <c r="Q135" s="162">
        <f>ROUND(E135*P135,2)</f>
        <v>0</v>
      </c>
      <c r="R135" s="162"/>
      <c r="S135" s="162" t="s">
        <v>278</v>
      </c>
      <c r="T135" s="162" t="s">
        <v>278</v>
      </c>
      <c r="U135" s="162">
        <v>1.265</v>
      </c>
      <c r="V135" s="162">
        <f>ROUND(E135*U135,2)</f>
        <v>2.15</v>
      </c>
      <c r="W135" s="162"/>
      <c r="X135" s="162" t="s">
        <v>279</v>
      </c>
      <c r="Y135" s="118"/>
      <c r="Z135" s="118"/>
      <c r="AA135" s="118"/>
      <c r="AB135" s="118"/>
      <c r="AC135" s="118"/>
      <c r="AD135" s="118"/>
      <c r="AE135" s="118"/>
      <c r="AF135" s="118"/>
      <c r="AG135" s="118" t="s">
        <v>310</v>
      </c>
      <c r="AH135" s="118"/>
      <c r="AI135" s="118"/>
      <c r="AJ135" s="118"/>
      <c r="AK135" s="118"/>
      <c r="AL135" s="118"/>
      <c r="AM135" s="118"/>
      <c r="AN135" s="118"/>
      <c r="AO135" s="118"/>
      <c r="AP135" s="118"/>
      <c r="AQ135" s="118"/>
      <c r="AR135" s="118"/>
      <c r="AS135" s="118"/>
      <c r="AT135" s="118"/>
      <c r="AU135" s="118"/>
      <c r="AV135" s="118"/>
      <c r="AW135" s="118"/>
      <c r="AX135" s="118"/>
      <c r="AY135" s="118"/>
      <c r="AZ135" s="118"/>
      <c r="BA135" s="118"/>
      <c r="BB135" s="118"/>
      <c r="BC135" s="118"/>
      <c r="BD135" s="118"/>
      <c r="BE135" s="118"/>
      <c r="BF135" s="118"/>
      <c r="BG135" s="118"/>
      <c r="BH135" s="118"/>
    </row>
    <row r="136" spans="1:60" ht="22.5" outlineLevel="1">
      <c r="A136" s="294">
        <v>69</v>
      </c>
      <c r="B136" s="295" t="s">
        <v>177</v>
      </c>
      <c r="C136" s="296" t="s">
        <v>178</v>
      </c>
      <c r="D136" s="297" t="s">
        <v>21</v>
      </c>
      <c r="E136" s="298">
        <v>20</v>
      </c>
      <c r="F136" s="163">
        <v>0</v>
      </c>
      <c r="G136" s="319">
        <f>ROUND(E136*F136,2)</f>
        <v>0</v>
      </c>
      <c r="H136" s="161">
        <v>587</v>
      </c>
      <c r="I136" s="162">
        <f>ROUND(E136*H136,2)</f>
        <v>11740</v>
      </c>
      <c r="J136" s="161">
        <v>0</v>
      </c>
      <c r="K136" s="162">
        <f>ROUND(E136*J136,2)</f>
        <v>0</v>
      </c>
      <c r="L136" s="162">
        <v>15</v>
      </c>
      <c r="M136" s="162">
        <f>G136*(1+L136/100)</f>
        <v>0</v>
      </c>
      <c r="N136" s="162">
        <v>0.0192</v>
      </c>
      <c r="O136" s="162">
        <f>ROUND(E136*N136,2)</f>
        <v>0.38</v>
      </c>
      <c r="P136" s="162">
        <v>0</v>
      </c>
      <c r="Q136" s="162">
        <f>ROUND(E136*P136,2)</f>
        <v>0</v>
      </c>
      <c r="R136" s="162"/>
      <c r="S136" s="162" t="s">
        <v>283</v>
      </c>
      <c r="T136" s="162" t="s">
        <v>284</v>
      </c>
      <c r="U136" s="162">
        <v>0</v>
      </c>
      <c r="V136" s="162">
        <f>ROUND(E136*U136,2)</f>
        <v>0</v>
      </c>
      <c r="W136" s="162"/>
      <c r="X136" s="162" t="s">
        <v>320</v>
      </c>
      <c r="Y136" s="118"/>
      <c r="Z136" s="118"/>
      <c r="AA136" s="118"/>
      <c r="AB136" s="118"/>
      <c r="AC136" s="118"/>
      <c r="AD136" s="118"/>
      <c r="AE136" s="118"/>
      <c r="AF136" s="118"/>
      <c r="AG136" s="118" t="s">
        <v>321</v>
      </c>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c r="BC136" s="118"/>
      <c r="BD136" s="118"/>
      <c r="BE136" s="118"/>
      <c r="BF136" s="118"/>
      <c r="BG136" s="118"/>
      <c r="BH136" s="118"/>
    </row>
    <row r="137" spans="1:60" ht="12.75" outlineLevel="1">
      <c r="A137" s="299"/>
      <c r="B137" s="300"/>
      <c r="C137" s="301" t="s">
        <v>179</v>
      </c>
      <c r="D137" s="302"/>
      <c r="E137" s="303">
        <v>20</v>
      </c>
      <c r="F137" s="162"/>
      <c r="G137" s="320"/>
      <c r="H137" s="162"/>
      <c r="I137" s="162"/>
      <c r="J137" s="162"/>
      <c r="K137" s="162"/>
      <c r="L137" s="162"/>
      <c r="M137" s="162"/>
      <c r="N137" s="162"/>
      <c r="O137" s="162"/>
      <c r="P137" s="162"/>
      <c r="Q137" s="162"/>
      <c r="R137" s="162"/>
      <c r="S137" s="162"/>
      <c r="T137" s="162"/>
      <c r="U137" s="162"/>
      <c r="V137" s="162"/>
      <c r="W137" s="162"/>
      <c r="X137" s="162"/>
      <c r="Y137" s="118"/>
      <c r="Z137" s="118"/>
      <c r="AA137" s="118"/>
      <c r="AB137" s="118"/>
      <c r="AC137" s="118"/>
      <c r="AD137" s="118"/>
      <c r="AE137" s="118"/>
      <c r="AF137" s="118"/>
      <c r="AG137" s="118" t="s">
        <v>281</v>
      </c>
      <c r="AH137" s="118">
        <v>0</v>
      </c>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s="118"/>
      <c r="BE137" s="118"/>
      <c r="BF137" s="118"/>
      <c r="BG137" s="118"/>
      <c r="BH137" s="118"/>
    </row>
    <row r="138" spans="1:60" ht="22.5" outlineLevel="1">
      <c r="A138" s="294">
        <v>70</v>
      </c>
      <c r="B138" s="295" t="s">
        <v>180</v>
      </c>
      <c r="C138" s="296" t="s">
        <v>181</v>
      </c>
      <c r="D138" s="297" t="s">
        <v>21</v>
      </c>
      <c r="E138" s="298">
        <v>30</v>
      </c>
      <c r="F138" s="163">
        <v>0</v>
      </c>
      <c r="G138" s="319">
        <f>ROUND(E138*F138,2)</f>
        <v>0</v>
      </c>
      <c r="H138" s="161">
        <v>524</v>
      </c>
      <c r="I138" s="162">
        <f>ROUND(E138*H138,2)</f>
        <v>15720</v>
      </c>
      <c r="J138" s="161">
        <v>0</v>
      </c>
      <c r="K138" s="162">
        <f>ROUND(E138*J138,2)</f>
        <v>0</v>
      </c>
      <c r="L138" s="162">
        <v>15</v>
      </c>
      <c r="M138" s="162">
        <f>G138*(1+L138/100)</f>
        <v>0</v>
      </c>
      <c r="N138" s="162">
        <v>0.0192</v>
      </c>
      <c r="O138" s="162">
        <f>ROUND(E138*N138,2)</f>
        <v>0.58</v>
      </c>
      <c r="P138" s="162">
        <v>0</v>
      </c>
      <c r="Q138" s="162">
        <f>ROUND(E138*P138,2)</f>
        <v>0</v>
      </c>
      <c r="R138" s="162"/>
      <c r="S138" s="162" t="s">
        <v>283</v>
      </c>
      <c r="T138" s="162" t="s">
        <v>284</v>
      </c>
      <c r="U138" s="162">
        <v>0</v>
      </c>
      <c r="V138" s="162">
        <f>ROUND(E138*U138,2)</f>
        <v>0</v>
      </c>
      <c r="W138" s="162"/>
      <c r="X138" s="162" t="s">
        <v>320</v>
      </c>
      <c r="Y138" s="118"/>
      <c r="Z138" s="118"/>
      <c r="AA138" s="118"/>
      <c r="AB138" s="118"/>
      <c r="AC138" s="118"/>
      <c r="AD138" s="118"/>
      <c r="AE138" s="118"/>
      <c r="AF138" s="118"/>
      <c r="AG138" s="118" t="s">
        <v>321</v>
      </c>
      <c r="AH138" s="118"/>
      <c r="AI138" s="118"/>
      <c r="AJ138" s="118"/>
      <c r="AK138" s="118"/>
      <c r="AL138" s="118"/>
      <c r="AM138" s="118"/>
      <c r="AN138" s="118"/>
      <c r="AO138" s="118"/>
      <c r="AP138" s="118"/>
      <c r="AQ138" s="118"/>
      <c r="AR138" s="118"/>
      <c r="AS138" s="118"/>
      <c r="AT138" s="118"/>
      <c r="AU138" s="118"/>
      <c r="AV138" s="118"/>
      <c r="AW138" s="118"/>
      <c r="AX138" s="118"/>
      <c r="AY138" s="118"/>
      <c r="AZ138" s="118"/>
      <c r="BA138" s="118"/>
      <c r="BB138" s="118"/>
      <c r="BC138" s="118"/>
      <c r="BD138" s="118"/>
      <c r="BE138" s="118"/>
      <c r="BF138" s="118"/>
      <c r="BG138" s="118"/>
      <c r="BH138" s="118"/>
    </row>
    <row r="139" spans="1:60" ht="12.75" outlineLevel="1">
      <c r="A139" s="299"/>
      <c r="B139" s="300"/>
      <c r="C139" s="301" t="s">
        <v>182</v>
      </c>
      <c r="D139" s="302"/>
      <c r="E139" s="303">
        <v>30</v>
      </c>
      <c r="F139" s="162"/>
      <c r="G139" s="320"/>
      <c r="H139" s="162"/>
      <c r="I139" s="162"/>
      <c r="J139" s="162"/>
      <c r="K139" s="162"/>
      <c r="L139" s="162"/>
      <c r="M139" s="162"/>
      <c r="N139" s="162"/>
      <c r="O139" s="162"/>
      <c r="P139" s="162"/>
      <c r="Q139" s="162"/>
      <c r="R139" s="162"/>
      <c r="S139" s="162"/>
      <c r="T139" s="162"/>
      <c r="U139" s="162"/>
      <c r="V139" s="162"/>
      <c r="W139" s="162"/>
      <c r="X139" s="162"/>
      <c r="Y139" s="118"/>
      <c r="Z139" s="118"/>
      <c r="AA139" s="118"/>
      <c r="AB139" s="118"/>
      <c r="AC139" s="118"/>
      <c r="AD139" s="118"/>
      <c r="AE139" s="118"/>
      <c r="AF139" s="118"/>
      <c r="AG139" s="118" t="s">
        <v>281</v>
      </c>
      <c r="AH139" s="118">
        <v>0</v>
      </c>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118"/>
    </row>
    <row r="140" spans="1:60" ht="22.5" outlineLevel="1">
      <c r="A140" s="294">
        <v>71</v>
      </c>
      <c r="B140" s="295" t="s">
        <v>183</v>
      </c>
      <c r="C140" s="296" t="s">
        <v>184</v>
      </c>
      <c r="D140" s="297" t="s">
        <v>21</v>
      </c>
      <c r="E140" s="298">
        <v>23</v>
      </c>
      <c r="F140" s="163">
        <v>0</v>
      </c>
      <c r="G140" s="319">
        <f>ROUND(E140*F140,2)</f>
        <v>0</v>
      </c>
      <c r="H140" s="161">
        <v>629</v>
      </c>
      <c r="I140" s="162">
        <f>ROUND(E140*H140,2)</f>
        <v>14467</v>
      </c>
      <c r="J140" s="161">
        <v>0</v>
      </c>
      <c r="K140" s="162">
        <f>ROUND(E140*J140,2)</f>
        <v>0</v>
      </c>
      <c r="L140" s="162">
        <v>15</v>
      </c>
      <c r="M140" s="162">
        <f>G140*(1+L140/100)</f>
        <v>0</v>
      </c>
      <c r="N140" s="162">
        <v>0.0192</v>
      </c>
      <c r="O140" s="162">
        <f>ROUND(E140*N140,2)</f>
        <v>0.44</v>
      </c>
      <c r="P140" s="162">
        <v>0</v>
      </c>
      <c r="Q140" s="162">
        <f>ROUND(E140*P140,2)</f>
        <v>0</v>
      </c>
      <c r="R140" s="162"/>
      <c r="S140" s="162" t="s">
        <v>283</v>
      </c>
      <c r="T140" s="162" t="s">
        <v>284</v>
      </c>
      <c r="U140" s="162">
        <v>0</v>
      </c>
      <c r="V140" s="162">
        <f>ROUND(E140*U140,2)</f>
        <v>0</v>
      </c>
      <c r="W140" s="162"/>
      <c r="X140" s="162" t="s">
        <v>320</v>
      </c>
      <c r="Y140" s="118"/>
      <c r="Z140" s="118"/>
      <c r="AA140" s="118"/>
      <c r="AB140" s="118"/>
      <c r="AC140" s="118"/>
      <c r="AD140" s="118"/>
      <c r="AE140" s="118"/>
      <c r="AF140" s="118"/>
      <c r="AG140" s="118" t="s">
        <v>321</v>
      </c>
      <c r="AH140" s="118"/>
      <c r="AI140" s="118"/>
      <c r="AJ140" s="118"/>
      <c r="AK140" s="118"/>
      <c r="AL140" s="118"/>
      <c r="AM140" s="118"/>
      <c r="AN140" s="118"/>
      <c r="AO140" s="118"/>
      <c r="AP140" s="118"/>
      <c r="AQ140" s="118"/>
      <c r="AR140" s="118"/>
      <c r="AS140" s="118"/>
      <c r="AT140" s="118"/>
      <c r="AU140" s="118"/>
      <c r="AV140" s="118"/>
      <c r="AW140" s="118"/>
      <c r="AX140" s="118"/>
      <c r="AY140" s="118"/>
      <c r="AZ140" s="118"/>
      <c r="BA140" s="118"/>
      <c r="BB140" s="118"/>
      <c r="BC140" s="118"/>
      <c r="BD140" s="118"/>
      <c r="BE140" s="118"/>
      <c r="BF140" s="118"/>
      <c r="BG140" s="118"/>
      <c r="BH140" s="118"/>
    </row>
    <row r="141" spans="1:60" ht="12.75" outlineLevel="1">
      <c r="A141" s="299"/>
      <c r="B141" s="300"/>
      <c r="C141" s="301" t="s">
        <v>185</v>
      </c>
      <c r="D141" s="302"/>
      <c r="E141" s="303">
        <v>23</v>
      </c>
      <c r="F141" s="162"/>
      <c r="G141" s="320"/>
      <c r="H141" s="162"/>
      <c r="I141" s="162"/>
      <c r="J141" s="162"/>
      <c r="K141" s="162"/>
      <c r="L141" s="162"/>
      <c r="M141" s="162"/>
      <c r="N141" s="162"/>
      <c r="O141" s="162"/>
      <c r="P141" s="162"/>
      <c r="Q141" s="162"/>
      <c r="R141" s="162"/>
      <c r="S141" s="162"/>
      <c r="T141" s="162"/>
      <c r="U141" s="162"/>
      <c r="V141" s="162"/>
      <c r="W141" s="162"/>
      <c r="X141" s="162"/>
      <c r="Y141" s="118"/>
      <c r="Z141" s="118"/>
      <c r="AA141" s="118"/>
      <c r="AB141" s="118"/>
      <c r="AC141" s="118"/>
      <c r="AD141" s="118"/>
      <c r="AE141" s="118"/>
      <c r="AF141" s="118"/>
      <c r="AG141" s="118" t="s">
        <v>281</v>
      </c>
      <c r="AH141" s="118">
        <v>0</v>
      </c>
      <c r="AI141" s="118"/>
      <c r="AJ141" s="118"/>
      <c r="AK141" s="118"/>
      <c r="AL141" s="118"/>
      <c r="AM141" s="118"/>
      <c r="AN141" s="118"/>
      <c r="AO141" s="118"/>
      <c r="AP141" s="118"/>
      <c r="AQ141" s="118"/>
      <c r="AR141" s="118"/>
      <c r="AS141" s="118"/>
      <c r="AT141" s="118"/>
      <c r="AU141" s="118"/>
      <c r="AV141" s="118"/>
      <c r="AW141" s="118"/>
      <c r="AX141" s="118"/>
      <c r="AY141" s="118"/>
      <c r="AZ141" s="118"/>
      <c r="BA141" s="118"/>
      <c r="BB141" s="118"/>
      <c r="BC141" s="118"/>
      <c r="BD141" s="118"/>
      <c r="BE141" s="118"/>
      <c r="BF141" s="118"/>
      <c r="BG141" s="118"/>
      <c r="BH141" s="118"/>
    </row>
    <row r="142" spans="1:60" ht="22.5" outlineLevel="1">
      <c r="A142" s="294">
        <v>72</v>
      </c>
      <c r="B142" s="295" t="s">
        <v>873</v>
      </c>
      <c r="C142" s="296" t="s">
        <v>874</v>
      </c>
      <c r="D142" s="297" t="s">
        <v>137</v>
      </c>
      <c r="E142" s="298">
        <v>8.65</v>
      </c>
      <c r="F142" s="163">
        <v>0</v>
      </c>
      <c r="G142" s="319">
        <f>ROUND(E142*F142,2)</f>
        <v>0</v>
      </c>
      <c r="H142" s="161">
        <v>629</v>
      </c>
      <c r="I142" s="162">
        <f>ROUND(E142*H142,2)</f>
        <v>5440.85</v>
      </c>
      <c r="J142" s="161">
        <v>0</v>
      </c>
      <c r="K142" s="162">
        <f>ROUND(E142*J142,2)</f>
        <v>0</v>
      </c>
      <c r="L142" s="162">
        <v>15</v>
      </c>
      <c r="M142" s="162">
        <f>G142*(1+L142/100)</f>
        <v>0</v>
      </c>
      <c r="N142" s="162">
        <v>0.0192</v>
      </c>
      <c r="O142" s="162">
        <f>ROUND(E142*N142,2)</f>
        <v>0.17</v>
      </c>
      <c r="P142" s="162">
        <v>0</v>
      </c>
      <c r="Q142" s="162">
        <f>ROUND(E142*P142,2)</f>
        <v>0</v>
      </c>
      <c r="R142" s="162"/>
      <c r="S142" s="162" t="s">
        <v>283</v>
      </c>
      <c r="T142" s="162" t="s">
        <v>284</v>
      </c>
      <c r="U142" s="162">
        <v>0</v>
      </c>
      <c r="V142" s="162">
        <f>ROUND(E142*U142,2)</f>
        <v>0</v>
      </c>
      <c r="W142" s="162"/>
      <c r="X142" s="162" t="s">
        <v>320</v>
      </c>
      <c r="Y142" s="118"/>
      <c r="Z142" s="118"/>
      <c r="AA142" s="118"/>
      <c r="AB142" s="118"/>
      <c r="AC142" s="118"/>
      <c r="AD142" s="118"/>
      <c r="AE142" s="118"/>
      <c r="AF142" s="118"/>
      <c r="AG142" s="118" t="s">
        <v>321</v>
      </c>
      <c r="AH142" s="118"/>
      <c r="AI142" s="118"/>
      <c r="AJ142" s="118"/>
      <c r="AK142" s="118"/>
      <c r="AL142" s="118"/>
      <c r="AM142" s="118"/>
      <c r="AN142" s="118"/>
      <c r="AO142" s="118"/>
      <c r="AP142" s="118"/>
      <c r="AQ142" s="118"/>
      <c r="AR142" s="118"/>
      <c r="AS142" s="118"/>
      <c r="AT142" s="118"/>
      <c r="AU142" s="118"/>
      <c r="AV142" s="118"/>
      <c r="AW142" s="118"/>
      <c r="AX142" s="118"/>
      <c r="AY142" s="118"/>
      <c r="AZ142" s="118"/>
      <c r="BA142" s="118"/>
      <c r="BB142" s="118"/>
      <c r="BC142" s="118"/>
      <c r="BD142" s="118"/>
      <c r="BE142" s="118"/>
      <c r="BF142" s="118"/>
      <c r="BG142" s="118"/>
      <c r="BH142" s="118"/>
    </row>
    <row r="143" spans="1:60" ht="22.5" outlineLevel="1">
      <c r="A143" s="294">
        <v>73</v>
      </c>
      <c r="B143" s="295" t="s">
        <v>875</v>
      </c>
      <c r="C143" s="296" t="s">
        <v>876</v>
      </c>
      <c r="D143" s="297" t="s">
        <v>137</v>
      </c>
      <c r="E143" s="298">
        <v>14.1</v>
      </c>
      <c r="F143" s="163">
        <v>0</v>
      </c>
      <c r="G143" s="319">
        <f>ROUND(E143*F143,2)</f>
        <v>0</v>
      </c>
      <c r="H143" s="161">
        <v>629</v>
      </c>
      <c r="I143" s="162">
        <f>ROUND(E143*H143,2)</f>
        <v>8868.9</v>
      </c>
      <c r="J143" s="161">
        <v>0</v>
      </c>
      <c r="K143" s="162">
        <f>ROUND(E143*J143,2)</f>
        <v>0</v>
      </c>
      <c r="L143" s="162">
        <v>15</v>
      </c>
      <c r="M143" s="162">
        <f>G143*(1+L143/100)</f>
        <v>0</v>
      </c>
      <c r="N143" s="162">
        <v>0.0192</v>
      </c>
      <c r="O143" s="162">
        <f>ROUND(E143*N143,2)</f>
        <v>0.27</v>
      </c>
      <c r="P143" s="162">
        <v>0</v>
      </c>
      <c r="Q143" s="162">
        <f>ROUND(E143*P143,2)</f>
        <v>0</v>
      </c>
      <c r="R143" s="162"/>
      <c r="S143" s="162" t="s">
        <v>283</v>
      </c>
      <c r="T143" s="162" t="s">
        <v>284</v>
      </c>
      <c r="U143" s="162">
        <v>0</v>
      </c>
      <c r="V143" s="162">
        <f>ROUND(E143*U143,2)</f>
        <v>0</v>
      </c>
      <c r="W143" s="162"/>
      <c r="X143" s="162" t="s">
        <v>320</v>
      </c>
      <c r="Y143" s="118"/>
      <c r="Z143" s="118"/>
      <c r="AA143" s="118"/>
      <c r="AB143" s="118"/>
      <c r="AC143" s="118"/>
      <c r="AD143" s="118"/>
      <c r="AE143" s="118"/>
      <c r="AF143" s="118"/>
      <c r="AG143" s="118" t="s">
        <v>321</v>
      </c>
      <c r="AH143" s="118"/>
      <c r="AI143" s="118"/>
      <c r="AJ143" s="118"/>
      <c r="AK143" s="118"/>
      <c r="AL143" s="118"/>
      <c r="AM143" s="118"/>
      <c r="AN143" s="118"/>
      <c r="AO143" s="118"/>
      <c r="AP143" s="118"/>
      <c r="AQ143" s="118"/>
      <c r="AR143" s="118"/>
      <c r="AS143" s="118"/>
      <c r="AT143" s="118"/>
      <c r="AU143" s="118"/>
      <c r="AV143" s="118"/>
      <c r="AW143" s="118"/>
      <c r="AX143" s="118"/>
      <c r="AY143" s="118"/>
      <c r="AZ143" s="118"/>
      <c r="BA143" s="118"/>
      <c r="BB143" s="118"/>
      <c r="BC143" s="118"/>
      <c r="BD143" s="118"/>
      <c r="BE143" s="118"/>
      <c r="BF143" s="118"/>
      <c r="BG143" s="118"/>
      <c r="BH143" s="118"/>
    </row>
    <row r="144" spans="1:33" ht="38.25" customHeight="1">
      <c r="A144" s="304" t="s">
        <v>9</v>
      </c>
      <c r="B144" s="305" t="s">
        <v>843</v>
      </c>
      <c r="C144" s="306" t="s">
        <v>848</v>
      </c>
      <c r="D144" s="307"/>
      <c r="E144" s="308"/>
      <c r="F144" s="158"/>
      <c r="G144" s="317">
        <f>SUMIF(AG145:AG164,"&lt;&gt;NOR",G145:G164)</f>
        <v>0</v>
      </c>
      <c r="H144" s="159"/>
      <c r="I144" s="159">
        <f>SUM(I145:I164)</f>
        <v>185443.40000000002</v>
      </c>
      <c r="J144" s="159"/>
      <c r="K144" s="159">
        <f>SUM(K145:K164)</f>
        <v>0</v>
      </c>
      <c r="L144" s="159"/>
      <c r="M144" s="159">
        <f>SUM(M145:M164)</f>
        <v>0</v>
      </c>
      <c r="N144" s="159"/>
      <c r="O144" s="159">
        <f>SUM(O145:O164)</f>
        <v>6.409999999999998</v>
      </c>
      <c r="P144" s="159"/>
      <c r="Q144" s="159">
        <f>SUM(Q145:Q164)</f>
        <v>0</v>
      </c>
      <c r="R144" s="159"/>
      <c r="S144" s="159"/>
      <c r="T144" s="159"/>
      <c r="U144" s="159"/>
      <c r="V144" s="159">
        <f>SUM(V145:V164)</f>
        <v>0</v>
      </c>
      <c r="W144" s="159"/>
      <c r="X144" s="159"/>
      <c r="AG144" t="s">
        <v>276</v>
      </c>
    </row>
    <row r="145" spans="1:60" ht="22.5" outlineLevel="1">
      <c r="A145" s="294">
        <v>69</v>
      </c>
      <c r="B145" s="295" t="s">
        <v>845</v>
      </c>
      <c r="C145" s="296" t="s">
        <v>844</v>
      </c>
      <c r="D145" s="297" t="s">
        <v>137</v>
      </c>
      <c r="E145" s="298">
        <v>60</v>
      </c>
      <c r="F145" s="163">
        <v>0</v>
      </c>
      <c r="G145" s="319">
        <f aca="true" t="shared" si="15" ref="G145:G164">ROUND(E145*F145,2)</f>
        <v>0</v>
      </c>
      <c r="H145" s="161">
        <v>587</v>
      </c>
      <c r="I145" s="162">
        <f aca="true" t="shared" si="16" ref="I145:I164">ROUND(E145*H145,2)</f>
        <v>35220</v>
      </c>
      <c r="J145" s="161">
        <v>0</v>
      </c>
      <c r="K145" s="162">
        <f aca="true" t="shared" si="17" ref="K145:K164">ROUND(E145*J145,2)</f>
        <v>0</v>
      </c>
      <c r="L145" s="162">
        <v>15</v>
      </c>
      <c r="M145" s="162">
        <f aca="true" t="shared" si="18" ref="M145:M164">G145*(1+L145/100)</f>
        <v>0</v>
      </c>
      <c r="N145" s="162">
        <v>0.0192</v>
      </c>
      <c r="O145" s="162">
        <f aca="true" t="shared" si="19" ref="O145:O164">ROUND(E145*N145,2)</f>
        <v>1.15</v>
      </c>
      <c r="P145" s="162">
        <v>0</v>
      </c>
      <c r="Q145" s="162">
        <f aca="true" t="shared" si="20" ref="Q145:Q164">ROUND(E145*P145,2)</f>
        <v>0</v>
      </c>
      <c r="R145" s="162"/>
      <c r="S145" s="162" t="s">
        <v>283</v>
      </c>
      <c r="T145" s="162" t="s">
        <v>284</v>
      </c>
      <c r="U145" s="162">
        <v>0</v>
      </c>
      <c r="V145" s="162">
        <f aca="true" t="shared" si="21" ref="V145:V164">ROUND(E145*U145,2)</f>
        <v>0</v>
      </c>
      <c r="W145" s="162"/>
      <c r="X145" s="162" t="s">
        <v>320</v>
      </c>
      <c r="Y145" s="118"/>
      <c r="Z145" s="118"/>
      <c r="AA145" s="118"/>
      <c r="AB145" s="118"/>
      <c r="AC145" s="118"/>
      <c r="AD145" s="118"/>
      <c r="AE145" s="118"/>
      <c r="AF145" s="118"/>
      <c r="AG145" s="118" t="s">
        <v>321</v>
      </c>
      <c r="AH145" s="118"/>
      <c r="AI145" s="118"/>
      <c r="AJ145" s="118"/>
      <c r="AK145" s="118"/>
      <c r="AL145" s="118"/>
      <c r="AM145" s="118"/>
      <c r="AN145" s="118"/>
      <c r="AO145" s="118"/>
      <c r="AP145" s="118"/>
      <c r="AQ145" s="118"/>
      <c r="AR145" s="118"/>
      <c r="AS145" s="118"/>
      <c r="AT145" s="118"/>
      <c r="AU145" s="118"/>
      <c r="AV145" s="118"/>
      <c r="AW145" s="118"/>
      <c r="AX145" s="118"/>
      <c r="AY145" s="118"/>
      <c r="AZ145" s="118"/>
      <c r="BA145" s="118"/>
      <c r="BB145" s="118"/>
      <c r="BC145" s="118"/>
      <c r="BD145" s="118"/>
      <c r="BE145" s="118"/>
      <c r="BF145" s="118"/>
      <c r="BG145" s="118"/>
      <c r="BH145" s="118"/>
    </row>
    <row r="146" spans="1:60" ht="12.75" outlineLevel="1">
      <c r="A146" s="294">
        <v>70</v>
      </c>
      <c r="B146" s="295" t="s">
        <v>846</v>
      </c>
      <c r="C146" s="296" t="s">
        <v>847</v>
      </c>
      <c r="D146" s="297" t="s">
        <v>137</v>
      </c>
      <c r="E146" s="298">
        <v>56</v>
      </c>
      <c r="F146" s="163">
        <v>0</v>
      </c>
      <c r="G146" s="319">
        <f t="shared" si="15"/>
        <v>0</v>
      </c>
      <c r="H146" s="161">
        <v>524</v>
      </c>
      <c r="I146" s="162">
        <f t="shared" si="16"/>
        <v>29344</v>
      </c>
      <c r="J146" s="161">
        <v>0</v>
      </c>
      <c r="K146" s="162">
        <f t="shared" si="17"/>
        <v>0</v>
      </c>
      <c r="L146" s="162">
        <v>15</v>
      </c>
      <c r="M146" s="162">
        <f t="shared" si="18"/>
        <v>0</v>
      </c>
      <c r="N146" s="162">
        <v>0.0192</v>
      </c>
      <c r="O146" s="162">
        <f t="shared" si="19"/>
        <v>1.08</v>
      </c>
      <c r="P146" s="162">
        <v>0</v>
      </c>
      <c r="Q146" s="162">
        <f t="shared" si="20"/>
        <v>0</v>
      </c>
      <c r="R146" s="162"/>
      <c r="S146" s="162" t="s">
        <v>283</v>
      </c>
      <c r="T146" s="162" t="s">
        <v>284</v>
      </c>
      <c r="U146" s="162">
        <v>0</v>
      </c>
      <c r="V146" s="162">
        <f t="shared" si="21"/>
        <v>0</v>
      </c>
      <c r="W146" s="162"/>
      <c r="X146" s="162" t="s">
        <v>320</v>
      </c>
      <c r="Y146" s="118"/>
      <c r="Z146" s="118"/>
      <c r="AA146" s="118"/>
      <c r="AB146" s="118"/>
      <c r="AC146" s="118"/>
      <c r="AD146" s="118"/>
      <c r="AE146" s="118"/>
      <c r="AF146" s="118"/>
      <c r="AG146" s="118" t="s">
        <v>321</v>
      </c>
      <c r="AH146" s="118"/>
      <c r="AI146" s="118"/>
      <c r="AJ146" s="118"/>
      <c r="AK146" s="118"/>
      <c r="AL146" s="118"/>
      <c r="AM146" s="118"/>
      <c r="AN146" s="118"/>
      <c r="AO146" s="118"/>
      <c r="AP146" s="118"/>
      <c r="AQ146" s="118"/>
      <c r="AR146" s="118"/>
      <c r="AS146" s="118"/>
      <c r="AT146" s="118"/>
      <c r="AU146" s="118"/>
      <c r="AV146" s="118"/>
      <c r="AW146" s="118"/>
      <c r="AX146" s="118"/>
      <c r="AY146" s="118"/>
      <c r="AZ146" s="118"/>
      <c r="BA146" s="118"/>
      <c r="BB146" s="118"/>
      <c r="BC146" s="118"/>
      <c r="BD146" s="118"/>
      <c r="BE146" s="118"/>
      <c r="BF146" s="118"/>
      <c r="BG146" s="118"/>
      <c r="BH146" s="118"/>
    </row>
    <row r="147" spans="1:60" s="229" customFormat="1" ht="22.5" outlineLevel="1">
      <c r="A147" s="294">
        <v>71</v>
      </c>
      <c r="B147" s="295" t="s">
        <v>849</v>
      </c>
      <c r="C147" s="296" t="s">
        <v>889</v>
      </c>
      <c r="D147" s="297" t="s">
        <v>10</v>
      </c>
      <c r="E147" s="298">
        <v>1</v>
      </c>
      <c r="F147" s="163">
        <v>0</v>
      </c>
      <c r="G147" s="319">
        <f t="shared" si="15"/>
        <v>0</v>
      </c>
      <c r="H147" s="161">
        <v>587</v>
      </c>
      <c r="I147" s="162">
        <f t="shared" si="16"/>
        <v>587</v>
      </c>
      <c r="J147" s="161">
        <v>0</v>
      </c>
      <c r="K147" s="162">
        <f t="shared" si="17"/>
        <v>0</v>
      </c>
      <c r="L147" s="162">
        <v>15</v>
      </c>
      <c r="M147" s="162">
        <f t="shared" si="18"/>
        <v>0</v>
      </c>
      <c r="N147" s="162">
        <v>0.0192</v>
      </c>
      <c r="O147" s="162">
        <f t="shared" si="19"/>
        <v>0.02</v>
      </c>
      <c r="P147" s="162">
        <v>0</v>
      </c>
      <c r="Q147" s="162">
        <f t="shared" si="20"/>
        <v>0</v>
      </c>
      <c r="R147" s="162"/>
      <c r="S147" s="162" t="s">
        <v>283</v>
      </c>
      <c r="T147" s="162" t="s">
        <v>284</v>
      </c>
      <c r="U147" s="162">
        <v>0</v>
      </c>
      <c r="V147" s="162">
        <f t="shared" si="21"/>
        <v>0</v>
      </c>
      <c r="W147" s="162"/>
      <c r="X147" s="162" t="s">
        <v>320</v>
      </c>
      <c r="Y147" s="118"/>
      <c r="Z147" s="118"/>
      <c r="AA147" s="118"/>
      <c r="AB147" s="118"/>
      <c r="AC147" s="118"/>
      <c r="AD147" s="118"/>
      <c r="AE147" s="118"/>
      <c r="AF147" s="118"/>
      <c r="AG147" s="118" t="s">
        <v>321</v>
      </c>
      <c r="AH147" s="118"/>
      <c r="AI147" s="118"/>
      <c r="AJ147" s="118"/>
      <c r="AK147" s="118"/>
      <c r="AL147" s="118"/>
      <c r="AM147" s="118"/>
      <c r="AN147" s="118"/>
      <c r="AO147" s="118"/>
      <c r="AP147" s="118"/>
      <c r="AQ147" s="118"/>
      <c r="AR147" s="118"/>
      <c r="AS147" s="118"/>
      <c r="AT147" s="118"/>
      <c r="AU147" s="118"/>
      <c r="AV147" s="118"/>
      <c r="AW147" s="118"/>
      <c r="AX147" s="118"/>
      <c r="AY147" s="118"/>
      <c r="AZ147" s="118"/>
      <c r="BA147" s="118"/>
      <c r="BB147" s="118"/>
      <c r="BC147" s="118"/>
      <c r="BD147" s="118"/>
      <c r="BE147" s="118"/>
      <c r="BF147" s="118"/>
      <c r="BG147" s="118"/>
      <c r="BH147" s="118"/>
    </row>
    <row r="148" spans="1:60" s="229" customFormat="1" ht="12.75" outlineLevel="1">
      <c r="A148" s="294">
        <v>72</v>
      </c>
      <c r="B148" s="295" t="s">
        <v>850</v>
      </c>
      <c r="C148" s="296" t="s">
        <v>847</v>
      </c>
      <c r="D148" s="297" t="s">
        <v>10</v>
      </c>
      <c r="E148" s="298">
        <v>1</v>
      </c>
      <c r="F148" s="163">
        <v>0</v>
      </c>
      <c r="G148" s="319">
        <f t="shared" si="15"/>
        <v>0</v>
      </c>
      <c r="H148" s="161">
        <v>524</v>
      </c>
      <c r="I148" s="162">
        <f t="shared" si="16"/>
        <v>524</v>
      </c>
      <c r="J148" s="161">
        <v>0</v>
      </c>
      <c r="K148" s="162">
        <f t="shared" si="17"/>
        <v>0</v>
      </c>
      <c r="L148" s="162">
        <v>15</v>
      </c>
      <c r="M148" s="162">
        <f t="shared" si="18"/>
        <v>0</v>
      </c>
      <c r="N148" s="162">
        <v>0.0192</v>
      </c>
      <c r="O148" s="162">
        <f t="shared" si="19"/>
        <v>0.02</v>
      </c>
      <c r="P148" s="162">
        <v>0</v>
      </c>
      <c r="Q148" s="162">
        <f t="shared" si="20"/>
        <v>0</v>
      </c>
      <c r="R148" s="162"/>
      <c r="S148" s="162" t="s">
        <v>283</v>
      </c>
      <c r="T148" s="162" t="s">
        <v>284</v>
      </c>
      <c r="U148" s="162">
        <v>0</v>
      </c>
      <c r="V148" s="162">
        <f t="shared" si="21"/>
        <v>0</v>
      </c>
      <c r="W148" s="162"/>
      <c r="X148" s="162" t="s">
        <v>320</v>
      </c>
      <c r="Y148" s="118"/>
      <c r="Z148" s="118"/>
      <c r="AA148" s="118"/>
      <c r="AB148" s="118"/>
      <c r="AC148" s="118"/>
      <c r="AD148" s="118"/>
      <c r="AE148" s="118"/>
      <c r="AF148" s="118"/>
      <c r="AG148" s="118" t="s">
        <v>321</v>
      </c>
      <c r="AH148" s="118"/>
      <c r="AI148" s="118"/>
      <c r="AJ148" s="118"/>
      <c r="AK148" s="118"/>
      <c r="AL148" s="118"/>
      <c r="AM148" s="118"/>
      <c r="AN148" s="118"/>
      <c r="AO148" s="118"/>
      <c r="AP148" s="118"/>
      <c r="AQ148" s="118"/>
      <c r="AR148" s="118"/>
      <c r="AS148" s="118"/>
      <c r="AT148" s="118"/>
      <c r="AU148" s="118"/>
      <c r="AV148" s="118"/>
      <c r="AW148" s="118"/>
      <c r="AX148" s="118"/>
      <c r="AY148" s="118"/>
      <c r="AZ148" s="118"/>
      <c r="BA148" s="118"/>
      <c r="BB148" s="118"/>
      <c r="BC148" s="118"/>
      <c r="BD148" s="118"/>
      <c r="BE148" s="118"/>
      <c r="BF148" s="118"/>
      <c r="BG148" s="118"/>
      <c r="BH148" s="118"/>
    </row>
    <row r="149" spans="1:60" s="229" customFormat="1" ht="22.5" outlineLevel="1">
      <c r="A149" s="294">
        <v>73</v>
      </c>
      <c r="B149" s="295" t="s">
        <v>851</v>
      </c>
      <c r="C149" s="296" t="s">
        <v>890</v>
      </c>
      <c r="D149" s="297" t="s">
        <v>10</v>
      </c>
      <c r="E149" s="298">
        <v>15</v>
      </c>
      <c r="F149" s="163">
        <v>0</v>
      </c>
      <c r="G149" s="319">
        <f t="shared" si="15"/>
        <v>0</v>
      </c>
      <c r="H149" s="161">
        <v>587</v>
      </c>
      <c r="I149" s="162">
        <f t="shared" si="16"/>
        <v>8805</v>
      </c>
      <c r="J149" s="161">
        <v>0</v>
      </c>
      <c r="K149" s="162">
        <f t="shared" si="17"/>
        <v>0</v>
      </c>
      <c r="L149" s="162">
        <v>15</v>
      </c>
      <c r="M149" s="162">
        <f t="shared" si="18"/>
        <v>0</v>
      </c>
      <c r="N149" s="162">
        <v>0.0192</v>
      </c>
      <c r="O149" s="162">
        <f t="shared" si="19"/>
        <v>0.29</v>
      </c>
      <c r="P149" s="162">
        <v>0</v>
      </c>
      <c r="Q149" s="162">
        <f t="shared" si="20"/>
        <v>0</v>
      </c>
      <c r="R149" s="162"/>
      <c r="S149" s="162" t="s">
        <v>283</v>
      </c>
      <c r="T149" s="162" t="s">
        <v>284</v>
      </c>
      <c r="U149" s="162">
        <v>0</v>
      </c>
      <c r="V149" s="162">
        <f t="shared" si="21"/>
        <v>0</v>
      </c>
      <c r="W149" s="162"/>
      <c r="X149" s="162" t="s">
        <v>320</v>
      </c>
      <c r="Y149" s="118"/>
      <c r="Z149" s="118"/>
      <c r="AA149" s="118"/>
      <c r="AB149" s="118"/>
      <c r="AC149" s="118"/>
      <c r="AD149" s="118"/>
      <c r="AE149" s="118"/>
      <c r="AF149" s="118"/>
      <c r="AG149" s="118" t="s">
        <v>321</v>
      </c>
      <c r="AH149" s="118"/>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row>
    <row r="150" spans="1:60" s="229" customFormat="1" ht="12.75" outlineLevel="1">
      <c r="A150" s="294">
        <v>74</v>
      </c>
      <c r="B150" s="295" t="s">
        <v>852</v>
      </c>
      <c r="C150" s="296" t="s">
        <v>847</v>
      </c>
      <c r="D150" s="297" t="s">
        <v>10</v>
      </c>
      <c r="E150" s="298">
        <v>15</v>
      </c>
      <c r="F150" s="163">
        <v>0</v>
      </c>
      <c r="G150" s="319">
        <f t="shared" si="15"/>
        <v>0</v>
      </c>
      <c r="H150" s="161">
        <v>524</v>
      </c>
      <c r="I150" s="162">
        <f t="shared" si="16"/>
        <v>7860</v>
      </c>
      <c r="J150" s="161">
        <v>0</v>
      </c>
      <c r="K150" s="162">
        <f t="shared" si="17"/>
        <v>0</v>
      </c>
      <c r="L150" s="162">
        <v>15</v>
      </c>
      <c r="M150" s="162">
        <f t="shared" si="18"/>
        <v>0</v>
      </c>
      <c r="N150" s="162">
        <v>0.0192</v>
      </c>
      <c r="O150" s="162">
        <f t="shared" si="19"/>
        <v>0.29</v>
      </c>
      <c r="P150" s="162">
        <v>0</v>
      </c>
      <c r="Q150" s="162">
        <f t="shared" si="20"/>
        <v>0</v>
      </c>
      <c r="R150" s="162"/>
      <c r="S150" s="162" t="s">
        <v>283</v>
      </c>
      <c r="T150" s="162" t="s">
        <v>284</v>
      </c>
      <c r="U150" s="162">
        <v>0</v>
      </c>
      <c r="V150" s="162">
        <f t="shared" si="21"/>
        <v>0</v>
      </c>
      <c r="W150" s="162"/>
      <c r="X150" s="162" t="s">
        <v>320</v>
      </c>
      <c r="Y150" s="118"/>
      <c r="Z150" s="118"/>
      <c r="AA150" s="118"/>
      <c r="AB150" s="118"/>
      <c r="AC150" s="118"/>
      <c r="AD150" s="118"/>
      <c r="AE150" s="118"/>
      <c r="AF150" s="118"/>
      <c r="AG150" s="118" t="s">
        <v>321</v>
      </c>
      <c r="AH150" s="118"/>
      <c r="AI150" s="118"/>
      <c r="AJ150" s="118"/>
      <c r="AK150" s="118"/>
      <c r="AL150" s="118"/>
      <c r="AM150" s="118"/>
      <c r="AN150" s="118"/>
      <c r="AO150" s="118"/>
      <c r="AP150" s="118"/>
      <c r="AQ150" s="118"/>
      <c r="AR150" s="118"/>
      <c r="AS150" s="118"/>
      <c r="AT150" s="118"/>
      <c r="AU150" s="118"/>
      <c r="AV150" s="118"/>
      <c r="AW150" s="118"/>
      <c r="AX150" s="118"/>
      <c r="AY150" s="118"/>
      <c r="AZ150" s="118"/>
      <c r="BA150" s="118"/>
      <c r="BB150" s="118"/>
      <c r="BC150" s="118"/>
      <c r="BD150" s="118"/>
      <c r="BE150" s="118"/>
      <c r="BF150" s="118"/>
      <c r="BG150" s="118"/>
      <c r="BH150" s="118"/>
    </row>
    <row r="151" spans="1:60" s="229" customFormat="1" ht="22.5" outlineLevel="1">
      <c r="A151" s="294">
        <v>75</v>
      </c>
      <c r="B151" s="295" t="s">
        <v>853</v>
      </c>
      <c r="C151" s="296" t="s">
        <v>891</v>
      </c>
      <c r="D151" s="297" t="s">
        <v>10</v>
      </c>
      <c r="E151" s="298">
        <v>1</v>
      </c>
      <c r="F151" s="163">
        <v>0</v>
      </c>
      <c r="G151" s="319">
        <f t="shared" si="15"/>
        <v>0</v>
      </c>
      <c r="H151" s="161">
        <v>587</v>
      </c>
      <c r="I151" s="162">
        <f t="shared" si="16"/>
        <v>587</v>
      </c>
      <c r="J151" s="161">
        <v>0</v>
      </c>
      <c r="K151" s="162">
        <f t="shared" si="17"/>
        <v>0</v>
      </c>
      <c r="L151" s="162">
        <v>15</v>
      </c>
      <c r="M151" s="162">
        <f t="shared" si="18"/>
        <v>0</v>
      </c>
      <c r="N151" s="162">
        <v>0.0192</v>
      </c>
      <c r="O151" s="162">
        <f t="shared" si="19"/>
        <v>0.02</v>
      </c>
      <c r="P151" s="162">
        <v>0</v>
      </c>
      <c r="Q151" s="162">
        <f t="shared" si="20"/>
        <v>0</v>
      </c>
      <c r="R151" s="162"/>
      <c r="S151" s="162" t="s">
        <v>283</v>
      </c>
      <c r="T151" s="162" t="s">
        <v>284</v>
      </c>
      <c r="U151" s="162">
        <v>0</v>
      </c>
      <c r="V151" s="162">
        <f t="shared" si="21"/>
        <v>0</v>
      </c>
      <c r="W151" s="162"/>
      <c r="X151" s="162" t="s">
        <v>320</v>
      </c>
      <c r="Y151" s="118"/>
      <c r="Z151" s="118"/>
      <c r="AA151" s="118"/>
      <c r="AB151" s="118"/>
      <c r="AC151" s="118"/>
      <c r="AD151" s="118"/>
      <c r="AE151" s="118"/>
      <c r="AF151" s="118"/>
      <c r="AG151" s="118" t="s">
        <v>321</v>
      </c>
      <c r="AH151" s="118"/>
      <c r="AI151" s="118"/>
      <c r="AJ151" s="118"/>
      <c r="AK151" s="118"/>
      <c r="AL151" s="118"/>
      <c r="AM151" s="118"/>
      <c r="AN151" s="118"/>
      <c r="AO151" s="118"/>
      <c r="AP151" s="118"/>
      <c r="AQ151" s="118"/>
      <c r="AR151" s="118"/>
      <c r="AS151" s="118"/>
      <c r="AT151" s="118"/>
      <c r="AU151" s="118"/>
      <c r="AV151" s="118"/>
      <c r="AW151" s="118"/>
      <c r="AX151" s="118"/>
      <c r="AY151" s="118"/>
      <c r="AZ151" s="118"/>
      <c r="BA151" s="118"/>
      <c r="BB151" s="118"/>
      <c r="BC151" s="118"/>
      <c r="BD151" s="118"/>
      <c r="BE151" s="118"/>
      <c r="BF151" s="118"/>
      <c r="BG151" s="118"/>
      <c r="BH151" s="118"/>
    </row>
    <row r="152" spans="1:60" s="229" customFormat="1" ht="12.75" outlineLevel="1">
      <c r="A152" s="294">
        <v>76</v>
      </c>
      <c r="B152" s="295" t="s">
        <v>854</v>
      </c>
      <c r="C152" s="296" t="s">
        <v>847</v>
      </c>
      <c r="D152" s="297" t="s">
        <v>10</v>
      </c>
      <c r="E152" s="298">
        <v>1</v>
      </c>
      <c r="F152" s="163">
        <v>0</v>
      </c>
      <c r="G152" s="319">
        <f t="shared" si="15"/>
        <v>0</v>
      </c>
      <c r="H152" s="161">
        <v>524</v>
      </c>
      <c r="I152" s="162">
        <f t="shared" si="16"/>
        <v>524</v>
      </c>
      <c r="J152" s="161">
        <v>0</v>
      </c>
      <c r="K152" s="162">
        <f t="shared" si="17"/>
        <v>0</v>
      </c>
      <c r="L152" s="162">
        <v>15</v>
      </c>
      <c r="M152" s="162">
        <f t="shared" si="18"/>
        <v>0</v>
      </c>
      <c r="N152" s="162">
        <v>0.0192</v>
      </c>
      <c r="O152" s="162">
        <f t="shared" si="19"/>
        <v>0.02</v>
      </c>
      <c r="P152" s="162">
        <v>0</v>
      </c>
      <c r="Q152" s="162">
        <f t="shared" si="20"/>
        <v>0</v>
      </c>
      <c r="R152" s="162"/>
      <c r="S152" s="162" t="s">
        <v>283</v>
      </c>
      <c r="T152" s="162" t="s">
        <v>284</v>
      </c>
      <c r="U152" s="162">
        <v>0</v>
      </c>
      <c r="V152" s="162">
        <f t="shared" si="21"/>
        <v>0</v>
      </c>
      <c r="W152" s="162"/>
      <c r="X152" s="162" t="s">
        <v>320</v>
      </c>
      <c r="Y152" s="118"/>
      <c r="Z152" s="118"/>
      <c r="AA152" s="118"/>
      <c r="AB152" s="118"/>
      <c r="AC152" s="118"/>
      <c r="AD152" s="118"/>
      <c r="AE152" s="118"/>
      <c r="AF152" s="118"/>
      <c r="AG152" s="118" t="s">
        <v>321</v>
      </c>
      <c r="AH152" s="118"/>
      <c r="AI152" s="118"/>
      <c r="AJ152" s="118"/>
      <c r="AK152" s="118"/>
      <c r="AL152" s="118"/>
      <c r="AM152" s="118"/>
      <c r="AN152" s="118"/>
      <c r="AO152" s="118"/>
      <c r="AP152" s="118"/>
      <c r="AQ152" s="118"/>
      <c r="AR152" s="118"/>
      <c r="AS152" s="118"/>
      <c r="AT152" s="118"/>
      <c r="AU152" s="118"/>
      <c r="AV152" s="118"/>
      <c r="AW152" s="118"/>
      <c r="AX152" s="118"/>
      <c r="AY152" s="118"/>
      <c r="AZ152" s="118"/>
      <c r="BA152" s="118"/>
      <c r="BB152" s="118"/>
      <c r="BC152" s="118"/>
      <c r="BD152" s="118"/>
      <c r="BE152" s="118"/>
      <c r="BF152" s="118"/>
      <c r="BG152" s="118"/>
      <c r="BH152" s="118"/>
    </row>
    <row r="153" spans="1:60" s="229" customFormat="1" ht="22.5" outlineLevel="1">
      <c r="A153" s="294">
        <v>77</v>
      </c>
      <c r="B153" s="295" t="s">
        <v>855</v>
      </c>
      <c r="C153" s="296" t="s">
        <v>892</v>
      </c>
      <c r="D153" s="297" t="s">
        <v>137</v>
      </c>
      <c r="E153" s="298">
        <v>24</v>
      </c>
      <c r="F153" s="163">
        <v>0</v>
      </c>
      <c r="G153" s="319">
        <f t="shared" si="15"/>
        <v>0</v>
      </c>
      <c r="H153" s="161">
        <v>587</v>
      </c>
      <c r="I153" s="162">
        <f t="shared" si="16"/>
        <v>14088</v>
      </c>
      <c r="J153" s="161">
        <v>0</v>
      </c>
      <c r="K153" s="162">
        <f t="shared" si="17"/>
        <v>0</v>
      </c>
      <c r="L153" s="162">
        <v>15</v>
      </c>
      <c r="M153" s="162">
        <f t="shared" si="18"/>
        <v>0</v>
      </c>
      <c r="N153" s="162">
        <v>0.0192</v>
      </c>
      <c r="O153" s="162">
        <f t="shared" si="19"/>
        <v>0.46</v>
      </c>
      <c r="P153" s="162">
        <v>0</v>
      </c>
      <c r="Q153" s="162">
        <f t="shared" si="20"/>
        <v>0</v>
      </c>
      <c r="R153" s="162"/>
      <c r="S153" s="162" t="s">
        <v>283</v>
      </c>
      <c r="T153" s="162" t="s">
        <v>284</v>
      </c>
      <c r="U153" s="162">
        <v>0</v>
      </c>
      <c r="V153" s="162">
        <f t="shared" si="21"/>
        <v>0</v>
      </c>
      <c r="W153" s="162"/>
      <c r="X153" s="162" t="s">
        <v>320</v>
      </c>
      <c r="Y153" s="118"/>
      <c r="Z153" s="118"/>
      <c r="AA153" s="118"/>
      <c r="AB153" s="118"/>
      <c r="AC153" s="118"/>
      <c r="AD153" s="118"/>
      <c r="AE153" s="118"/>
      <c r="AF153" s="118"/>
      <c r="AG153" s="118" t="s">
        <v>321</v>
      </c>
      <c r="AH153" s="118"/>
      <c r="AI153" s="118"/>
      <c r="AJ153" s="118"/>
      <c r="AK153" s="118"/>
      <c r="AL153" s="118"/>
      <c r="AM153" s="118"/>
      <c r="AN153" s="118"/>
      <c r="AO153" s="118"/>
      <c r="AP153" s="118"/>
      <c r="AQ153" s="118"/>
      <c r="AR153" s="118"/>
      <c r="AS153" s="118"/>
      <c r="AT153" s="118"/>
      <c r="AU153" s="118"/>
      <c r="AV153" s="118"/>
      <c r="AW153" s="118"/>
      <c r="AX153" s="118"/>
      <c r="AY153" s="118"/>
      <c r="AZ153" s="118"/>
      <c r="BA153" s="118"/>
      <c r="BB153" s="118"/>
      <c r="BC153" s="118"/>
      <c r="BD153" s="118"/>
      <c r="BE153" s="118"/>
      <c r="BF153" s="118"/>
      <c r="BG153" s="118"/>
      <c r="BH153" s="118"/>
    </row>
    <row r="154" spans="1:60" s="229" customFormat="1" ht="12.75" outlineLevel="1">
      <c r="A154" s="294">
        <v>78</v>
      </c>
      <c r="B154" s="295" t="s">
        <v>856</v>
      </c>
      <c r="C154" s="296" t="s">
        <v>847</v>
      </c>
      <c r="D154" s="297" t="s">
        <v>137</v>
      </c>
      <c r="E154" s="298">
        <v>21.4</v>
      </c>
      <c r="F154" s="163">
        <v>0</v>
      </c>
      <c r="G154" s="319">
        <f t="shared" si="15"/>
        <v>0</v>
      </c>
      <c r="H154" s="161">
        <v>524</v>
      </c>
      <c r="I154" s="162">
        <f t="shared" si="16"/>
        <v>11213.6</v>
      </c>
      <c r="J154" s="161">
        <v>0</v>
      </c>
      <c r="K154" s="162">
        <f t="shared" si="17"/>
        <v>0</v>
      </c>
      <c r="L154" s="162">
        <v>15</v>
      </c>
      <c r="M154" s="162">
        <f t="shared" si="18"/>
        <v>0</v>
      </c>
      <c r="N154" s="162">
        <v>0.0192</v>
      </c>
      <c r="O154" s="162">
        <f t="shared" si="19"/>
        <v>0.41</v>
      </c>
      <c r="P154" s="162">
        <v>0</v>
      </c>
      <c r="Q154" s="162">
        <f t="shared" si="20"/>
        <v>0</v>
      </c>
      <c r="R154" s="162"/>
      <c r="S154" s="162" t="s">
        <v>283</v>
      </c>
      <c r="T154" s="162" t="s">
        <v>284</v>
      </c>
      <c r="U154" s="162">
        <v>0</v>
      </c>
      <c r="V154" s="162">
        <f t="shared" si="21"/>
        <v>0</v>
      </c>
      <c r="W154" s="162"/>
      <c r="X154" s="162" t="s">
        <v>320</v>
      </c>
      <c r="Y154" s="118"/>
      <c r="Z154" s="118"/>
      <c r="AA154" s="118"/>
      <c r="AB154" s="118"/>
      <c r="AC154" s="118"/>
      <c r="AD154" s="118"/>
      <c r="AE154" s="118"/>
      <c r="AF154" s="118"/>
      <c r="AG154" s="118" t="s">
        <v>321</v>
      </c>
      <c r="AH154" s="118"/>
      <c r="AI154" s="118"/>
      <c r="AJ154" s="118"/>
      <c r="AK154" s="118"/>
      <c r="AL154" s="118"/>
      <c r="AM154" s="118"/>
      <c r="AN154" s="118"/>
      <c r="AO154" s="118"/>
      <c r="AP154" s="118"/>
      <c r="AQ154" s="118"/>
      <c r="AR154" s="118"/>
      <c r="AS154" s="118"/>
      <c r="AT154" s="118"/>
      <c r="AU154" s="118"/>
      <c r="AV154" s="118"/>
      <c r="AW154" s="118"/>
      <c r="AX154" s="118"/>
      <c r="AY154" s="118"/>
      <c r="AZ154" s="118"/>
      <c r="BA154" s="118"/>
      <c r="BB154" s="118"/>
      <c r="BC154" s="118"/>
      <c r="BD154" s="118"/>
      <c r="BE154" s="118"/>
      <c r="BF154" s="118"/>
      <c r="BG154" s="118"/>
      <c r="BH154" s="118"/>
    </row>
    <row r="155" spans="1:60" s="229" customFormat="1" ht="22.5" outlineLevel="1">
      <c r="A155" s="294">
        <v>79</v>
      </c>
      <c r="B155" s="295" t="s">
        <v>857</v>
      </c>
      <c r="C155" s="296" t="s">
        <v>893</v>
      </c>
      <c r="D155" s="297" t="s">
        <v>137</v>
      </c>
      <c r="E155" s="298">
        <v>12</v>
      </c>
      <c r="F155" s="163">
        <v>0</v>
      </c>
      <c r="G155" s="319">
        <f t="shared" si="15"/>
        <v>0</v>
      </c>
      <c r="H155" s="161">
        <v>587</v>
      </c>
      <c r="I155" s="162">
        <f t="shared" si="16"/>
        <v>7044</v>
      </c>
      <c r="J155" s="161">
        <v>0</v>
      </c>
      <c r="K155" s="162">
        <f t="shared" si="17"/>
        <v>0</v>
      </c>
      <c r="L155" s="162">
        <v>15</v>
      </c>
      <c r="M155" s="162">
        <f t="shared" si="18"/>
        <v>0</v>
      </c>
      <c r="N155" s="162">
        <v>0.0192</v>
      </c>
      <c r="O155" s="162">
        <f t="shared" si="19"/>
        <v>0.23</v>
      </c>
      <c r="P155" s="162">
        <v>0</v>
      </c>
      <c r="Q155" s="162">
        <f t="shared" si="20"/>
        <v>0</v>
      </c>
      <c r="R155" s="162"/>
      <c r="S155" s="162" t="s">
        <v>283</v>
      </c>
      <c r="T155" s="162" t="s">
        <v>284</v>
      </c>
      <c r="U155" s="162">
        <v>0</v>
      </c>
      <c r="V155" s="162">
        <f t="shared" si="21"/>
        <v>0</v>
      </c>
      <c r="W155" s="162"/>
      <c r="X155" s="162" t="s">
        <v>320</v>
      </c>
      <c r="Y155" s="118"/>
      <c r="Z155" s="118"/>
      <c r="AA155" s="118"/>
      <c r="AB155" s="118"/>
      <c r="AC155" s="118"/>
      <c r="AD155" s="118"/>
      <c r="AE155" s="118"/>
      <c r="AF155" s="118"/>
      <c r="AG155" s="118" t="s">
        <v>321</v>
      </c>
      <c r="AH155" s="118"/>
      <c r="AI155" s="118"/>
      <c r="AJ155" s="118"/>
      <c r="AK155" s="118"/>
      <c r="AL155" s="118"/>
      <c r="AM155" s="118"/>
      <c r="AN155" s="118"/>
      <c r="AO155" s="118"/>
      <c r="AP155" s="118"/>
      <c r="AQ155" s="118"/>
      <c r="AR155" s="118"/>
      <c r="AS155" s="118"/>
      <c r="AT155" s="118"/>
      <c r="AU155" s="118"/>
      <c r="AV155" s="118"/>
      <c r="AW155" s="118"/>
      <c r="AX155" s="118"/>
      <c r="AY155" s="118"/>
      <c r="AZ155" s="118"/>
      <c r="BA155" s="118"/>
      <c r="BB155" s="118"/>
      <c r="BC155" s="118"/>
      <c r="BD155" s="118"/>
      <c r="BE155" s="118"/>
      <c r="BF155" s="118"/>
      <c r="BG155" s="118"/>
      <c r="BH155" s="118"/>
    </row>
    <row r="156" spans="1:60" s="229" customFormat="1" ht="12.75" outlineLevel="1">
      <c r="A156" s="294">
        <v>80</v>
      </c>
      <c r="B156" s="295" t="s">
        <v>858</v>
      </c>
      <c r="C156" s="296" t="s">
        <v>847</v>
      </c>
      <c r="D156" s="297" t="s">
        <v>137</v>
      </c>
      <c r="E156" s="298">
        <v>9.7</v>
      </c>
      <c r="F156" s="163">
        <v>0</v>
      </c>
      <c r="G156" s="319">
        <f t="shared" si="15"/>
        <v>0</v>
      </c>
      <c r="H156" s="161">
        <v>524</v>
      </c>
      <c r="I156" s="162">
        <f t="shared" si="16"/>
        <v>5082.8</v>
      </c>
      <c r="J156" s="161">
        <v>0</v>
      </c>
      <c r="K156" s="162">
        <f t="shared" si="17"/>
        <v>0</v>
      </c>
      <c r="L156" s="162">
        <v>15</v>
      </c>
      <c r="M156" s="162">
        <f t="shared" si="18"/>
        <v>0</v>
      </c>
      <c r="N156" s="162">
        <v>0.0192</v>
      </c>
      <c r="O156" s="162">
        <f t="shared" si="19"/>
        <v>0.19</v>
      </c>
      <c r="P156" s="162">
        <v>0</v>
      </c>
      <c r="Q156" s="162">
        <f t="shared" si="20"/>
        <v>0</v>
      </c>
      <c r="R156" s="162"/>
      <c r="S156" s="162" t="s">
        <v>283</v>
      </c>
      <c r="T156" s="162" t="s">
        <v>284</v>
      </c>
      <c r="U156" s="162">
        <v>0</v>
      </c>
      <c r="V156" s="162">
        <f t="shared" si="21"/>
        <v>0</v>
      </c>
      <c r="W156" s="162"/>
      <c r="X156" s="162" t="s">
        <v>320</v>
      </c>
      <c r="Y156" s="118"/>
      <c r="Z156" s="118"/>
      <c r="AA156" s="118"/>
      <c r="AB156" s="118"/>
      <c r="AC156" s="118"/>
      <c r="AD156" s="118"/>
      <c r="AE156" s="118"/>
      <c r="AF156" s="118"/>
      <c r="AG156" s="118" t="s">
        <v>321</v>
      </c>
      <c r="AH156" s="118"/>
      <c r="AI156" s="118"/>
      <c r="AJ156" s="118"/>
      <c r="AK156" s="118"/>
      <c r="AL156" s="118"/>
      <c r="AM156" s="118"/>
      <c r="AN156" s="118"/>
      <c r="AO156" s="118"/>
      <c r="AP156" s="118"/>
      <c r="AQ156" s="118"/>
      <c r="AR156" s="118"/>
      <c r="AS156" s="118"/>
      <c r="AT156" s="118"/>
      <c r="AU156" s="118"/>
      <c r="AV156" s="118"/>
      <c r="AW156" s="118"/>
      <c r="AX156" s="118"/>
      <c r="AY156" s="118"/>
      <c r="AZ156" s="118"/>
      <c r="BA156" s="118"/>
      <c r="BB156" s="118"/>
      <c r="BC156" s="118"/>
      <c r="BD156" s="118"/>
      <c r="BE156" s="118"/>
      <c r="BF156" s="118"/>
      <c r="BG156" s="118"/>
      <c r="BH156" s="118"/>
    </row>
    <row r="157" spans="1:60" s="229" customFormat="1" ht="22.5" outlineLevel="1">
      <c r="A157" s="294">
        <v>81</v>
      </c>
      <c r="B157" s="295" t="s">
        <v>859</v>
      </c>
      <c r="C157" s="296" t="s">
        <v>894</v>
      </c>
      <c r="D157" s="297" t="s">
        <v>137</v>
      </c>
      <c r="E157" s="298">
        <v>57</v>
      </c>
      <c r="F157" s="163">
        <v>0</v>
      </c>
      <c r="G157" s="319">
        <f t="shared" si="15"/>
        <v>0</v>
      </c>
      <c r="H157" s="161">
        <v>587</v>
      </c>
      <c r="I157" s="162">
        <f t="shared" si="16"/>
        <v>33459</v>
      </c>
      <c r="J157" s="161">
        <v>0</v>
      </c>
      <c r="K157" s="162">
        <f t="shared" si="17"/>
        <v>0</v>
      </c>
      <c r="L157" s="162">
        <v>15</v>
      </c>
      <c r="M157" s="162">
        <f t="shared" si="18"/>
        <v>0</v>
      </c>
      <c r="N157" s="162">
        <v>0.0192</v>
      </c>
      <c r="O157" s="162">
        <f t="shared" si="19"/>
        <v>1.09</v>
      </c>
      <c r="P157" s="162">
        <v>0</v>
      </c>
      <c r="Q157" s="162">
        <f t="shared" si="20"/>
        <v>0</v>
      </c>
      <c r="R157" s="162"/>
      <c r="S157" s="162" t="s">
        <v>283</v>
      </c>
      <c r="T157" s="162" t="s">
        <v>284</v>
      </c>
      <c r="U157" s="162">
        <v>0</v>
      </c>
      <c r="V157" s="162">
        <f t="shared" si="21"/>
        <v>0</v>
      </c>
      <c r="W157" s="162"/>
      <c r="X157" s="162" t="s">
        <v>320</v>
      </c>
      <c r="Y157" s="118"/>
      <c r="Z157" s="118"/>
      <c r="AA157" s="118"/>
      <c r="AB157" s="118"/>
      <c r="AC157" s="118"/>
      <c r="AD157" s="118"/>
      <c r="AE157" s="118"/>
      <c r="AF157" s="118"/>
      <c r="AG157" s="118" t="s">
        <v>321</v>
      </c>
      <c r="AH157" s="118"/>
      <c r="AI157" s="118"/>
      <c r="AJ157" s="118"/>
      <c r="AK157" s="118"/>
      <c r="AL157" s="118"/>
      <c r="AM157" s="118"/>
      <c r="AN157" s="118"/>
      <c r="AO157" s="118"/>
      <c r="AP157" s="118"/>
      <c r="AQ157" s="118"/>
      <c r="AR157" s="118"/>
      <c r="AS157" s="118"/>
      <c r="AT157" s="118"/>
      <c r="AU157" s="118"/>
      <c r="AV157" s="118"/>
      <c r="AW157" s="118"/>
      <c r="AX157" s="118"/>
      <c r="AY157" s="118"/>
      <c r="AZ157" s="118"/>
      <c r="BA157" s="118"/>
      <c r="BB157" s="118"/>
      <c r="BC157" s="118"/>
      <c r="BD157" s="118"/>
      <c r="BE157" s="118"/>
      <c r="BF157" s="118"/>
      <c r="BG157" s="118"/>
      <c r="BH157" s="118"/>
    </row>
    <row r="158" spans="1:60" s="229" customFormat="1" ht="12.75" outlineLevel="1">
      <c r="A158" s="294">
        <v>82</v>
      </c>
      <c r="B158" s="295" t="s">
        <v>860</v>
      </c>
      <c r="C158" s="296" t="s">
        <v>847</v>
      </c>
      <c r="D158" s="297" t="s">
        <v>137</v>
      </c>
      <c r="E158" s="298">
        <v>53</v>
      </c>
      <c r="F158" s="163">
        <v>0</v>
      </c>
      <c r="G158" s="319">
        <f t="shared" si="15"/>
        <v>0</v>
      </c>
      <c r="H158" s="161">
        <v>524</v>
      </c>
      <c r="I158" s="162">
        <f t="shared" si="16"/>
        <v>27772</v>
      </c>
      <c r="J158" s="161">
        <v>0</v>
      </c>
      <c r="K158" s="162">
        <f t="shared" si="17"/>
        <v>0</v>
      </c>
      <c r="L158" s="162">
        <v>15</v>
      </c>
      <c r="M158" s="162">
        <f t="shared" si="18"/>
        <v>0</v>
      </c>
      <c r="N158" s="162">
        <v>0.0192</v>
      </c>
      <c r="O158" s="162">
        <f t="shared" si="19"/>
        <v>1.02</v>
      </c>
      <c r="P158" s="162">
        <v>0</v>
      </c>
      <c r="Q158" s="162">
        <f t="shared" si="20"/>
        <v>0</v>
      </c>
      <c r="R158" s="162"/>
      <c r="S158" s="162" t="s">
        <v>283</v>
      </c>
      <c r="T158" s="162" t="s">
        <v>284</v>
      </c>
      <c r="U158" s="162">
        <v>0</v>
      </c>
      <c r="V158" s="162">
        <f t="shared" si="21"/>
        <v>0</v>
      </c>
      <c r="W158" s="162"/>
      <c r="X158" s="162" t="s">
        <v>320</v>
      </c>
      <c r="Y158" s="118"/>
      <c r="Z158" s="118"/>
      <c r="AA158" s="118"/>
      <c r="AB158" s="118"/>
      <c r="AC158" s="118"/>
      <c r="AD158" s="118"/>
      <c r="AE158" s="118"/>
      <c r="AF158" s="118"/>
      <c r="AG158" s="118" t="s">
        <v>321</v>
      </c>
      <c r="AH158" s="118"/>
      <c r="AI158" s="118"/>
      <c r="AJ158" s="118"/>
      <c r="AK158" s="118"/>
      <c r="AL158" s="118"/>
      <c r="AM158" s="118"/>
      <c r="AN158" s="118"/>
      <c r="AO158" s="118"/>
      <c r="AP158" s="118"/>
      <c r="AQ158" s="118"/>
      <c r="AR158" s="118"/>
      <c r="AS158" s="118"/>
      <c r="AT158" s="118"/>
      <c r="AU158" s="118"/>
      <c r="AV158" s="118"/>
      <c r="AW158" s="118"/>
      <c r="AX158" s="118"/>
      <c r="AY158" s="118"/>
      <c r="AZ158" s="118"/>
      <c r="BA158" s="118"/>
      <c r="BB158" s="118"/>
      <c r="BC158" s="118"/>
      <c r="BD158" s="118"/>
      <c r="BE158" s="118"/>
      <c r="BF158" s="118"/>
      <c r="BG158" s="118"/>
      <c r="BH158" s="118"/>
    </row>
    <row r="159" spans="1:60" s="229" customFormat="1" ht="22.5" outlineLevel="1">
      <c r="A159" s="294">
        <v>83</v>
      </c>
      <c r="B159" s="295" t="s">
        <v>861</v>
      </c>
      <c r="C159" s="296" t="s">
        <v>895</v>
      </c>
      <c r="D159" s="297" t="s">
        <v>10</v>
      </c>
      <c r="E159" s="298">
        <v>1</v>
      </c>
      <c r="F159" s="163">
        <v>0</v>
      </c>
      <c r="G159" s="319">
        <f t="shared" si="15"/>
        <v>0</v>
      </c>
      <c r="H159" s="161">
        <v>587</v>
      </c>
      <c r="I159" s="162">
        <f t="shared" si="16"/>
        <v>587</v>
      </c>
      <c r="J159" s="161">
        <v>0</v>
      </c>
      <c r="K159" s="162">
        <f t="shared" si="17"/>
        <v>0</v>
      </c>
      <c r="L159" s="162">
        <v>15</v>
      </c>
      <c r="M159" s="162">
        <f t="shared" si="18"/>
        <v>0</v>
      </c>
      <c r="N159" s="162">
        <v>0.0192</v>
      </c>
      <c r="O159" s="162">
        <f t="shared" si="19"/>
        <v>0.02</v>
      </c>
      <c r="P159" s="162">
        <v>0</v>
      </c>
      <c r="Q159" s="162">
        <f t="shared" si="20"/>
        <v>0</v>
      </c>
      <c r="R159" s="162"/>
      <c r="S159" s="162" t="s">
        <v>283</v>
      </c>
      <c r="T159" s="162" t="s">
        <v>284</v>
      </c>
      <c r="U159" s="162">
        <v>0</v>
      </c>
      <c r="V159" s="162">
        <f t="shared" si="21"/>
        <v>0</v>
      </c>
      <c r="W159" s="162"/>
      <c r="X159" s="162" t="s">
        <v>320</v>
      </c>
      <c r="Y159" s="118"/>
      <c r="Z159" s="118"/>
      <c r="AA159" s="118"/>
      <c r="AB159" s="118"/>
      <c r="AC159" s="118"/>
      <c r="AD159" s="118"/>
      <c r="AE159" s="118"/>
      <c r="AF159" s="118"/>
      <c r="AG159" s="118" t="s">
        <v>321</v>
      </c>
      <c r="AH159" s="118"/>
      <c r="AI159" s="118"/>
      <c r="AJ159" s="118"/>
      <c r="AK159" s="118"/>
      <c r="AL159" s="118"/>
      <c r="AM159" s="118"/>
      <c r="AN159" s="118"/>
      <c r="AO159" s="118"/>
      <c r="AP159" s="118"/>
      <c r="AQ159" s="118"/>
      <c r="AR159" s="118"/>
      <c r="AS159" s="118"/>
      <c r="AT159" s="118"/>
      <c r="AU159" s="118"/>
      <c r="AV159" s="118"/>
      <c r="AW159" s="118"/>
      <c r="AX159" s="118"/>
      <c r="AY159" s="118"/>
      <c r="AZ159" s="118"/>
      <c r="BA159" s="118"/>
      <c r="BB159" s="118"/>
      <c r="BC159" s="118"/>
      <c r="BD159" s="118"/>
      <c r="BE159" s="118"/>
      <c r="BF159" s="118"/>
      <c r="BG159" s="118"/>
      <c r="BH159" s="118"/>
    </row>
    <row r="160" spans="1:60" s="229" customFormat="1" ht="12.75" outlineLevel="1">
      <c r="A160" s="294">
        <v>84</v>
      </c>
      <c r="B160" s="295" t="s">
        <v>862</v>
      </c>
      <c r="C160" s="296" t="s">
        <v>847</v>
      </c>
      <c r="D160" s="297" t="s">
        <v>10</v>
      </c>
      <c r="E160" s="298">
        <v>1</v>
      </c>
      <c r="F160" s="163">
        <v>0</v>
      </c>
      <c r="G160" s="319">
        <f t="shared" si="15"/>
        <v>0</v>
      </c>
      <c r="H160" s="161">
        <v>524</v>
      </c>
      <c r="I160" s="162">
        <f t="shared" si="16"/>
        <v>524</v>
      </c>
      <c r="J160" s="161">
        <v>0</v>
      </c>
      <c r="K160" s="162">
        <f t="shared" si="17"/>
        <v>0</v>
      </c>
      <c r="L160" s="162">
        <v>15</v>
      </c>
      <c r="M160" s="162">
        <f t="shared" si="18"/>
        <v>0</v>
      </c>
      <c r="N160" s="162">
        <v>0.0192</v>
      </c>
      <c r="O160" s="162">
        <f t="shared" si="19"/>
        <v>0.02</v>
      </c>
      <c r="P160" s="162">
        <v>0</v>
      </c>
      <c r="Q160" s="162">
        <f t="shared" si="20"/>
        <v>0</v>
      </c>
      <c r="R160" s="162"/>
      <c r="S160" s="162" t="s">
        <v>283</v>
      </c>
      <c r="T160" s="162" t="s">
        <v>284</v>
      </c>
      <c r="U160" s="162">
        <v>0</v>
      </c>
      <c r="V160" s="162">
        <f t="shared" si="21"/>
        <v>0</v>
      </c>
      <c r="W160" s="162"/>
      <c r="X160" s="162" t="s">
        <v>320</v>
      </c>
      <c r="Y160" s="118"/>
      <c r="Z160" s="118"/>
      <c r="AA160" s="118"/>
      <c r="AB160" s="118"/>
      <c r="AC160" s="118"/>
      <c r="AD160" s="118"/>
      <c r="AE160" s="118"/>
      <c r="AF160" s="118"/>
      <c r="AG160" s="118" t="s">
        <v>321</v>
      </c>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c r="BB160" s="118"/>
      <c r="BC160" s="118"/>
      <c r="BD160" s="118"/>
      <c r="BE160" s="118"/>
      <c r="BF160" s="118"/>
      <c r="BG160" s="118"/>
      <c r="BH160" s="118"/>
    </row>
    <row r="161" spans="1:60" s="229" customFormat="1" ht="33.75" outlineLevel="1">
      <c r="A161" s="294">
        <v>85</v>
      </c>
      <c r="B161" s="295" t="s">
        <v>863</v>
      </c>
      <c r="C161" s="296" t="s">
        <v>896</v>
      </c>
      <c r="D161" s="297" t="s">
        <v>10</v>
      </c>
      <c r="E161" s="298">
        <v>1</v>
      </c>
      <c r="F161" s="163">
        <v>0</v>
      </c>
      <c r="G161" s="319">
        <f t="shared" si="15"/>
        <v>0</v>
      </c>
      <c r="H161" s="161">
        <v>587</v>
      </c>
      <c r="I161" s="162">
        <f t="shared" si="16"/>
        <v>587</v>
      </c>
      <c r="J161" s="161">
        <v>0</v>
      </c>
      <c r="K161" s="162">
        <f t="shared" si="17"/>
        <v>0</v>
      </c>
      <c r="L161" s="162">
        <v>15</v>
      </c>
      <c r="M161" s="162">
        <f t="shared" si="18"/>
        <v>0</v>
      </c>
      <c r="N161" s="162">
        <v>0.0192</v>
      </c>
      <c r="O161" s="162">
        <f t="shared" si="19"/>
        <v>0.02</v>
      </c>
      <c r="P161" s="162">
        <v>0</v>
      </c>
      <c r="Q161" s="162">
        <f t="shared" si="20"/>
        <v>0</v>
      </c>
      <c r="R161" s="162"/>
      <c r="S161" s="162" t="s">
        <v>283</v>
      </c>
      <c r="T161" s="162" t="s">
        <v>284</v>
      </c>
      <c r="U161" s="162">
        <v>0</v>
      </c>
      <c r="V161" s="162">
        <f t="shared" si="21"/>
        <v>0</v>
      </c>
      <c r="W161" s="162"/>
      <c r="X161" s="162" t="s">
        <v>320</v>
      </c>
      <c r="Y161" s="118"/>
      <c r="Z161" s="118"/>
      <c r="AA161" s="118"/>
      <c r="AB161" s="118"/>
      <c r="AC161" s="118"/>
      <c r="AD161" s="118"/>
      <c r="AE161" s="118"/>
      <c r="AF161" s="118"/>
      <c r="AG161" s="118" t="s">
        <v>321</v>
      </c>
      <c r="AH161" s="118"/>
      <c r="AI161" s="118"/>
      <c r="AJ161" s="118"/>
      <c r="AK161" s="118"/>
      <c r="AL161" s="118"/>
      <c r="AM161" s="118"/>
      <c r="AN161" s="118"/>
      <c r="AO161" s="118"/>
      <c r="AP161" s="118"/>
      <c r="AQ161" s="118"/>
      <c r="AR161" s="118"/>
      <c r="AS161" s="118"/>
      <c r="AT161" s="118"/>
      <c r="AU161" s="118"/>
      <c r="AV161" s="118"/>
      <c r="AW161" s="118"/>
      <c r="AX161" s="118"/>
      <c r="AY161" s="118"/>
      <c r="AZ161" s="118"/>
      <c r="BA161" s="118"/>
      <c r="BB161" s="118"/>
      <c r="BC161" s="118"/>
      <c r="BD161" s="118"/>
      <c r="BE161" s="118"/>
      <c r="BF161" s="118"/>
      <c r="BG161" s="118"/>
      <c r="BH161" s="118"/>
    </row>
    <row r="162" spans="1:60" s="229" customFormat="1" ht="12.75" outlineLevel="1">
      <c r="A162" s="294">
        <v>86</v>
      </c>
      <c r="B162" s="295" t="s">
        <v>864</v>
      </c>
      <c r="C162" s="296" t="s">
        <v>847</v>
      </c>
      <c r="D162" s="297" t="s">
        <v>10</v>
      </c>
      <c r="E162" s="298">
        <v>1</v>
      </c>
      <c r="F162" s="163">
        <v>0</v>
      </c>
      <c r="G162" s="319">
        <f t="shared" si="15"/>
        <v>0</v>
      </c>
      <c r="H162" s="161">
        <v>524</v>
      </c>
      <c r="I162" s="162">
        <f t="shared" si="16"/>
        <v>524</v>
      </c>
      <c r="J162" s="161">
        <v>0</v>
      </c>
      <c r="K162" s="162">
        <f t="shared" si="17"/>
        <v>0</v>
      </c>
      <c r="L162" s="162">
        <v>15</v>
      </c>
      <c r="M162" s="162">
        <f t="shared" si="18"/>
        <v>0</v>
      </c>
      <c r="N162" s="162">
        <v>0.0192</v>
      </c>
      <c r="O162" s="162">
        <f t="shared" si="19"/>
        <v>0.02</v>
      </c>
      <c r="P162" s="162">
        <v>0</v>
      </c>
      <c r="Q162" s="162">
        <f t="shared" si="20"/>
        <v>0</v>
      </c>
      <c r="R162" s="162"/>
      <c r="S162" s="162" t="s">
        <v>283</v>
      </c>
      <c r="T162" s="162" t="s">
        <v>284</v>
      </c>
      <c r="U162" s="162">
        <v>0</v>
      </c>
      <c r="V162" s="162">
        <f t="shared" si="21"/>
        <v>0</v>
      </c>
      <c r="W162" s="162"/>
      <c r="X162" s="162" t="s">
        <v>320</v>
      </c>
      <c r="Y162" s="118"/>
      <c r="Z162" s="118"/>
      <c r="AA162" s="118"/>
      <c r="AB162" s="118"/>
      <c r="AC162" s="118"/>
      <c r="AD162" s="118"/>
      <c r="AE162" s="118"/>
      <c r="AF162" s="118"/>
      <c r="AG162" s="118" t="s">
        <v>321</v>
      </c>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c r="BB162" s="118"/>
      <c r="BC162" s="118"/>
      <c r="BD162" s="118"/>
      <c r="BE162" s="118"/>
      <c r="BF162" s="118"/>
      <c r="BG162" s="118"/>
      <c r="BH162" s="118"/>
    </row>
    <row r="163" spans="1:60" s="229" customFormat="1" ht="33.75" outlineLevel="1">
      <c r="A163" s="294">
        <v>87</v>
      </c>
      <c r="B163" s="295" t="s">
        <v>865</v>
      </c>
      <c r="C163" s="296" t="s">
        <v>897</v>
      </c>
      <c r="D163" s="297" t="s">
        <v>10</v>
      </c>
      <c r="E163" s="298">
        <v>1</v>
      </c>
      <c r="F163" s="163">
        <v>0</v>
      </c>
      <c r="G163" s="319">
        <f t="shared" si="15"/>
        <v>0</v>
      </c>
      <c r="H163" s="161">
        <v>587</v>
      </c>
      <c r="I163" s="162">
        <f t="shared" si="16"/>
        <v>587</v>
      </c>
      <c r="J163" s="161">
        <v>0</v>
      </c>
      <c r="K163" s="162">
        <f t="shared" si="17"/>
        <v>0</v>
      </c>
      <c r="L163" s="162">
        <v>15</v>
      </c>
      <c r="M163" s="162">
        <f t="shared" si="18"/>
        <v>0</v>
      </c>
      <c r="N163" s="162">
        <v>0.0192</v>
      </c>
      <c r="O163" s="162">
        <f t="shared" si="19"/>
        <v>0.02</v>
      </c>
      <c r="P163" s="162">
        <v>0</v>
      </c>
      <c r="Q163" s="162">
        <f t="shared" si="20"/>
        <v>0</v>
      </c>
      <c r="R163" s="162"/>
      <c r="S163" s="162" t="s">
        <v>283</v>
      </c>
      <c r="T163" s="162" t="s">
        <v>284</v>
      </c>
      <c r="U163" s="162">
        <v>0</v>
      </c>
      <c r="V163" s="162">
        <f t="shared" si="21"/>
        <v>0</v>
      </c>
      <c r="W163" s="162"/>
      <c r="X163" s="162" t="s">
        <v>320</v>
      </c>
      <c r="Y163" s="118"/>
      <c r="Z163" s="118"/>
      <c r="AA163" s="118"/>
      <c r="AB163" s="118"/>
      <c r="AC163" s="118"/>
      <c r="AD163" s="118"/>
      <c r="AE163" s="118"/>
      <c r="AF163" s="118"/>
      <c r="AG163" s="118" t="s">
        <v>321</v>
      </c>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c r="BB163" s="118"/>
      <c r="BC163" s="118"/>
      <c r="BD163" s="118"/>
      <c r="BE163" s="118"/>
      <c r="BF163" s="118"/>
      <c r="BG163" s="118"/>
      <c r="BH163" s="118"/>
    </row>
    <row r="164" spans="1:60" s="229" customFormat="1" ht="12.75" outlineLevel="1">
      <c r="A164" s="294">
        <v>88</v>
      </c>
      <c r="B164" s="295" t="s">
        <v>866</v>
      </c>
      <c r="C164" s="296" t="s">
        <v>847</v>
      </c>
      <c r="D164" s="297" t="s">
        <v>10</v>
      </c>
      <c r="E164" s="298">
        <v>1</v>
      </c>
      <c r="F164" s="163">
        <v>0</v>
      </c>
      <c r="G164" s="319">
        <f t="shared" si="15"/>
        <v>0</v>
      </c>
      <c r="H164" s="161">
        <v>524</v>
      </c>
      <c r="I164" s="162">
        <f t="shared" si="16"/>
        <v>524</v>
      </c>
      <c r="J164" s="161">
        <v>0</v>
      </c>
      <c r="K164" s="162">
        <f t="shared" si="17"/>
        <v>0</v>
      </c>
      <c r="L164" s="162">
        <v>15</v>
      </c>
      <c r="M164" s="162">
        <f t="shared" si="18"/>
        <v>0</v>
      </c>
      <c r="N164" s="162">
        <v>0.0192</v>
      </c>
      <c r="O164" s="162">
        <f t="shared" si="19"/>
        <v>0.02</v>
      </c>
      <c r="P164" s="162">
        <v>0</v>
      </c>
      <c r="Q164" s="162">
        <f t="shared" si="20"/>
        <v>0</v>
      </c>
      <c r="R164" s="162"/>
      <c r="S164" s="162" t="s">
        <v>283</v>
      </c>
      <c r="T164" s="162" t="s">
        <v>284</v>
      </c>
      <c r="U164" s="162">
        <v>0</v>
      </c>
      <c r="V164" s="162">
        <f t="shared" si="21"/>
        <v>0</v>
      </c>
      <c r="W164" s="162"/>
      <c r="X164" s="162" t="s">
        <v>320</v>
      </c>
      <c r="Y164" s="118"/>
      <c r="Z164" s="118"/>
      <c r="AA164" s="118"/>
      <c r="AB164" s="118"/>
      <c r="AC164" s="118"/>
      <c r="AD164" s="118"/>
      <c r="AE164" s="118"/>
      <c r="AF164" s="118"/>
      <c r="AG164" s="118" t="s">
        <v>321</v>
      </c>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18"/>
      <c r="BE164" s="118"/>
      <c r="BF164" s="118"/>
      <c r="BG164" s="118"/>
      <c r="BH164" s="118"/>
    </row>
    <row r="165" spans="1:33" ht="12.75">
      <c r="A165" s="304" t="s">
        <v>9</v>
      </c>
      <c r="B165" s="305" t="s">
        <v>187</v>
      </c>
      <c r="C165" s="306" t="s">
        <v>188</v>
      </c>
      <c r="D165" s="307"/>
      <c r="E165" s="308"/>
      <c r="F165" s="158"/>
      <c r="G165" s="317">
        <f>SUMIF(AG166:AG172,"&lt;&gt;NOR",G166:G172)</f>
        <v>0</v>
      </c>
      <c r="H165" s="159"/>
      <c r="I165" s="159">
        <f>SUM(I166:I172)</f>
        <v>14889.27</v>
      </c>
      <c r="J165" s="159"/>
      <c r="K165" s="159">
        <f>SUM(K166:K172)</f>
        <v>103602.52</v>
      </c>
      <c r="L165" s="159"/>
      <c r="M165" s="159">
        <f>SUM(M166:M172)</f>
        <v>0</v>
      </c>
      <c r="N165" s="159"/>
      <c r="O165" s="159">
        <f>SUM(O166:O172)</f>
        <v>0.37</v>
      </c>
      <c r="P165" s="159"/>
      <c r="Q165" s="159">
        <f>SUM(Q166:Q172)</f>
        <v>0</v>
      </c>
      <c r="R165" s="159"/>
      <c r="S165" s="159"/>
      <c r="T165" s="159"/>
      <c r="U165" s="159"/>
      <c r="V165" s="159">
        <f>SUM(V166:V172)</f>
        <v>218.23</v>
      </c>
      <c r="W165" s="159"/>
      <c r="X165" s="159"/>
      <c r="AG165" t="s">
        <v>276</v>
      </c>
    </row>
    <row r="166" spans="1:60" ht="12.75" outlineLevel="1">
      <c r="A166" s="294">
        <v>72</v>
      </c>
      <c r="B166" s="295" t="s">
        <v>189</v>
      </c>
      <c r="C166" s="296" t="s">
        <v>331</v>
      </c>
      <c r="D166" s="297" t="s">
        <v>21</v>
      </c>
      <c r="E166" s="298">
        <v>1604.156</v>
      </c>
      <c r="F166" s="163">
        <v>0</v>
      </c>
      <c r="G166" s="319">
        <f>ROUND(E166*F166,2)</f>
        <v>0</v>
      </c>
      <c r="H166" s="161">
        <v>4.16</v>
      </c>
      <c r="I166" s="162">
        <f>ROUND(E166*H166,2)</f>
        <v>6673.29</v>
      </c>
      <c r="J166" s="161">
        <v>15.44</v>
      </c>
      <c r="K166" s="162">
        <f>ROUND(E166*J166,2)</f>
        <v>24768.17</v>
      </c>
      <c r="L166" s="162">
        <v>15</v>
      </c>
      <c r="M166" s="162">
        <f>G166*(1+L166/100)</f>
        <v>0</v>
      </c>
      <c r="N166" s="162">
        <v>7E-05</v>
      </c>
      <c r="O166" s="162">
        <f>ROUND(E166*N166,2)</f>
        <v>0.11</v>
      </c>
      <c r="P166" s="162">
        <v>0</v>
      </c>
      <c r="Q166" s="162">
        <f>ROUND(E166*P166,2)</f>
        <v>0</v>
      </c>
      <c r="R166" s="162"/>
      <c r="S166" s="162" t="s">
        <v>278</v>
      </c>
      <c r="T166" s="162" t="s">
        <v>278</v>
      </c>
      <c r="U166" s="162">
        <v>0.03248</v>
      </c>
      <c r="V166" s="162">
        <f>ROUND(E166*U166,2)</f>
        <v>52.1</v>
      </c>
      <c r="W166" s="162"/>
      <c r="X166" s="162" t="s">
        <v>279</v>
      </c>
      <c r="Y166" s="118"/>
      <c r="Z166" s="118"/>
      <c r="AA166" s="118"/>
      <c r="AB166" s="118"/>
      <c r="AC166" s="118"/>
      <c r="AD166" s="118"/>
      <c r="AE166" s="118"/>
      <c r="AF166" s="118"/>
      <c r="AG166" s="118" t="s">
        <v>303</v>
      </c>
      <c r="AH166" s="118"/>
      <c r="AI166" s="118"/>
      <c r="AJ166" s="118"/>
      <c r="AK166" s="118"/>
      <c r="AL166" s="118"/>
      <c r="AM166" s="118"/>
      <c r="AN166" s="118"/>
      <c r="AO166" s="118"/>
      <c r="AP166" s="118"/>
      <c r="AQ166" s="118"/>
      <c r="AR166" s="118"/>
      <c r="AS166" s="118"/>
      <c r="AT166" s="118"/>
      <c r="AU166" s="118"/>
      <c r="AV166" s="118"/>
      <c r="AW166" s="118"/>
      <c r="AX166" s="118"/>
      <c r="AY166" s="118"/>
      <c r="AZ166" s="118"/>
      <c r="BA166" s="118"/>
      <c r="BB166" s="118"/>
      <c r="BC166" s="118"/>
      <c r="BD166" s="118"/>
      <c r="BE166" s="118"/>
      <c r="BF166" s="118"/>
      <c r="BG166" s="118"/>
      <c r="BH166" s="118"/>
    </row>
    <row r="167" spans="1:60" ht="12.75" outlineLevel="1">
      <c r="A167" s="299"/>
      <c r="B167" s="300"/>
      <c r="C167" s="301" t="s">
        <v>190</v>
      </c>
      <c r="D167" s="302"/>
      <c r="E167" s="303">
        <v>508.75</v>
      </c>
      <c r="F167" s="162"/>
      <c r="G167" s="320"/>
      <c r="H167" s="162"/>
      <c r="I167" s="162"/>
      <c r="J167" s="162"/>
      <c r="K167" s="162"/>
      <c r="L167" s="162"/>
      <c r="M167" s="162"/>
      <c r="N167" s="162"/>
      <c r="O167" s="162"/>
      <c r="P167" s="162"/>
      <c r="Q167" s="162"/>
      <c r="R167" s="162"/>
      <c r="S167" s="162"/>
      <c r="T167" s="162"/>
      <c r="U167" s="162"/>
      <c r="V167" s="162"/>
      <c r="W167" s="162"/>
      <c r="X167" s="162"/>
      <c r="Y167" s="118"/>
      <c r="Z167" s="118"/>
      <c r="AA167" s="118"/>
      <c r="AB167" s="118"/>
      <c r="AC167" s="118"/>
      <c r="AD167" s="118"/>
      <c r="AE167" s="118"/>
      <c r="AF167" s="118"/>
      <c r="AG167" s="118" t="s">
        <v>281</v>
      </c>
      <c r="AH167" s="118">
        <v>0</v>
      </c>
      <c r="AI167" s="118"/>
      <c r="AJ167" s="118"/>
      <c r="AK167" s="118"/>
      <c r="AL167" s="118"/>
      <c r="AM167" s="118"/>
      <c r="AN167" s="118"/>
      <c r="AO167" s="118"/>
      <c r="AP167" s="118"/>
      <c r="AQ167" s="118"/>
      <c r="AR167" s="118"/>
      <c r="AS167" s="118"/>
      <c r="AT167" s="118"/>
      <c r="AU167" s="118"/>
      <c r="AV167" s="118"/>
      <c r="AW167" s="118"/>
      <c r="AX167" s="118"/>
      <c r="AY167" s="118"/>
      <c r="AZ167" s="118"/>
      <c r="BA167" s="118"/>
      <c r="BB167" s="118"/>
      <c r="BC167" s="118"/>
      <c r="BD167" s="118"/>
      <c r="BE167" s="118"/>
      <c r="BF167" s="118"/>
      <c r="BG167" s="118"/>
      <c r="BH167" s="118"/>
    </row>
    <row r="168" spans="1:60" ht="12.75" outlineLevel="1">
      <c r="A168" s="299"/>
      <c r="B168" s="300"/>
      <c r="C168" s="301" t="s">
        <v>191</v>
      </c>
      <c r="D168" s="302"/>
      <c r="E168" s="303">
        <v>1095.41</v>
      </c>
      <c r="F168" s="162"/>
      <c r="G168" s="320"/>
      <c r="H168" s="162"/>
      <c r="I168" s="162"/>
      <c r="J168" s="162"/>
      <c r="K168" s="162"/>
      <c r="L168" s="162"/>
      <c r="M168" s="162"/>
      <c r="N168" s="162"/>
      <c r="O168" s="162"/>
      <c r="P168" s="162"/>
      <c r="Q168" s="162"/>
      <c r="R168" s="162"/>
      <c r="S168" s="162"/>
      <c r="T168" s="162"/>
      <c r="U168" s="162"/>
      <c r="V168" s="162"/>
      <c r="W168" s="162"/>
      <c r="X168" s="162"/>
      <c r="Y168" s="118"/>
      <c r="Z168" s="118"/>
      <c r="AA168" s="118"/>
      <c r="AB168" s="118"/>
      <c r="AC168" s="118"/>
      <c r="AD168" s="118"/>
      <c r="AE168" s="118"/>
      <c r="AF168" s="118"/>
      <c r="AG168" s="118" t="s">
        <v>281</v>
      </c>
      <c r="AH168" s="118">
        <v>0</v>
      </c>
      <c r="AI168" s="118"/>
      <c r="AJ168" s="118"/>
      <c r="AK168" s="118"/>
      <c r="AL168" s="118"/>
      <c r="AM168" s="118"/>
      <c r="AN168" s="118"/>
      <c r="AO168" s="118"/>
      <c r="AP168" s="118"/>
      <c r="AQ168" s="118"/>
      <c r="AR168" s="118"/>
      <c r="AS168" s="118"/>
      <c r="AT168" s="118"/>
      <c r="AU168" s="118"/>
      <c r="AV168" s="118"/>
      <c r="AW168" s="118"/>
      <c r="AX168" s="118"/>
      <c r="AY168" s="118"/>
      <c r="AZ168" s="118"/>
      <c r="BA168" s="118"/>
      <c r="BB168" s="118"/>
      <c r="BC168" s="118"/>
      <c r="BD168" s="118"/>
      <c r="BE168" s="118"/>
      <c r="BF168" s="118"/>
      <c r="BG168" s="118"/>
      <c r="BH168" s="118"/>
    </row>
    <row r="169" spans="1:60" ht="12.75" outlineLevel="1">
      <c r="A169" s="289">
        <v>73</v>
      </c>
      <c r="B169" s="290" t="s">
        <v>192</v>
      </c>
      <c r="C169" s="291" t="s">
        <v>332</v>
      </c>
      <c r="D169" s="292" t="s">
        <v>21</v>
      </c>
      <c r="E169" s="293">
        <f>1604.156-E170-E171</f>
        <v>1359.631</v>
      </c>
      <c r="F169" s="160">
        <v>0</v>
      </c>
      <c r="G169" s="318">
        <f>ROUND(E169*F169,2)</f>
        <v>0</v>
      </c>
      <c r="H169" s="161">
        <v>5.04</v>
      </c>
      <c r="I169" s="162">
        <f>ROUND(E169*H169,2)</f>
        <v>6852.54</v>
      </c>
      <c r="J169" s="161">
        <v>48.36</v>
      </c>
      <c r="K169" s="162">
        <f>ROUND(E169*J169,2)</f>
        <v>65751.76</v>
      </c>
      <c r="L169" s="162">
        <v>15</v>
      </c>
      <c r="M169" s="162">
        <f>G169*(1+L169/100)</f>
        <v>0</v>
      </c>
      <c r="N169" s="162">
        <v>0.00016</v>
      </c>
      <c r="O169" s="162">
        <f>ROUND(E169*N169,2)</f>
        <v>0.22</v>
      </c>
      <c r="P169" s="162">
        <v>0</v>
      </c>
      <c r="Q169" s="162">
        <f>ROUND(E169*P169,2)</f>
        <v>0</v>
      </c>
      <c r="R169" s="162"/>
      <c r="S169" s="162" t="s">
        <v>278</v>
      </c>
      <c r="T169" s="162" t="s">
        <v>278</v>
      </c>
      <c r="U169" s="162">
        <v>0.10191</v>
      </c>
      <c r="V169" s="162">
        <f>ROUND(E169*U169,2)</f>
        <v>138.56</v>
      </c>
      <c r="W169" s="162"/>
      <c r="X169" s="162" t="s">
        <v>279</v>
      </c>
      <c r="Y169" s="118"/>
      <c r="Z169" s="118"/>
      <c r="AA169" s="118"/>
      <c r="AB169" s="118"/>
      <c r="AC169" s="118"/>
      <c r="AD169" s="118"/>
      <c r="AE169" s="118"/>
      <c r="AF169" s="118"/>
      <c r="AG169" s="118" t="s">
        <v>303</v>
      </c>
      <c r="AH169" s="118"/>
      <c r="AI169" s="118"/>
      <c r="AJ169" s="118"/>
      <c r="AK169" s="118"/>
      <c r="AL169" s="118"/>
      <c r="AM169" s="118"/>
      <c r="AN169" s="118"/>
      <c r="AO169" s="118"/>
      <c r="AP169" s="118"/>
      <c r="AQ169" s="118"/>
      <c r="AR169" s="118"/>
      <c r="AS169" s="118"/>
      <c r="AT169" s="118"/>
      <c r="AU169" s="118"/>
      <c r="AV169" s="118"/>
      <c r="AW169" s="118"/>
      <c r="AX169" s="118"/>
      <c r="AY169" s="118"/>
      <c r="AZ169" s="118"/>
      <c r="BA169" s="118"/>
      <c r="BB169" s="118"/>
      <c r="BC169" s="118"/>
      <c r="BD169" s="118"/>
      <c r="BE169" s="118"/>
      <c r="BF169" s="118"/>
      <c r="BG169" s="118"/>
      <c r="BH169" s="118"/>
    </row>
    <row r="170" spans="1:60" ht="12.75" outlineLevel="1">
      <c r="A170" s="289">
        <v>74</v>
      </c>
      <c r="B170" s="290" t="s">
        <v>868</v>
      </c>
      <c r="C170" s="291" t="s">
        <v>867</v>
      </c>
      <c r="D170" s="292" t="s">
        <v>21</v>
      </c>
      <c r="E170" s="293">
        <v>47.225</v>
      </c>
      <c r="F170" s="160">
        <v>0</v>
      </c>
      <c r="G170" s="318">
        <f>ROUND(E170*F170,2)</f>
        <v>0</v>
      </c>
      <c r="H170" s="161">
        <v>5.04</v>
      </c>
      <c r="I170" s="162">
        <f>ROUND(E170*H170,2)</f>
        <v>238.01</v>
      </c>
      <c r="J170" s="161">
        <v>48.36</v>
      </c>
      <c r="K170" s="162">
        <f>ROUND(E170*J170,2)</f>
        <v>2283.8</v>
      </c>
      <c r="L170" s="162">
        <v>15</v>
      </c>
      <c r="M170" s="162">
        <f>G170*(1+L170/100)</f>
        <v>0</v>
      </c>
      <c r="N170" s="162">
        <v>0.00016</v>
      </c>
      <c r="O170" s="162">
        <f>ROUND(E170*N170,2)</f>
        <v>0.01</v>
      </c>
      <c r="P170" s="162">
        <v>0</v>
      </c>
      <c r="Q170" s="162">
        <f>ROUND(E170*P170,2)</f>
        <v>0</v>
      </c>
      <c r="R170" s="162"/>
      <c r="S170" s="162" t="s">
        <v>278</v>
      </c>
      <c r="T170" s="162" t="s">
        <v>278</v>
      </c>
      <c r="U170" s="162">
        <v>0.10191</v>
      </c>
      <c r="V170" s="162">
        <f>ROUND(E170*U170,2)</f>
        <v>4.81</v>
      </c>
      <c r="W170" s="162"/>
      <c r="X170" s="162" t="s">
        <v>279</v>
      </c>
      <c r="Y170" s="118"/>
      <c r="Z170" s="118"/>
      <c r="AA170" s="118"/>
      <c r="AB170" s="118"/>
      <c r="AC170" s="118"/>
      <c r="AD170" s="118"/>
      <c r="AE170" s="118"/>
      <c r="AF170" s="118"/>
      <c r="AG170" s="118" t="s">
        <v>303</v>
      </c>
      <c r="AH170" s="118"/>
      <c r="AI170" s="118"/>
      <c r="AJ170" s="118"/>
      <c r="AK170" s="118"/>
      <c r="AL170" s="118"/>
      <c r="AM170" s="118"/>
      <c r="AN170" s="118"/>
      <c r="AO170" s="118"/>
      <c r="AP170" s="118"/>
      <c r="AQ170" s="118"/>
      <c r="AR170" s="118"/>
      <c r="AS170" s="118"/>
      <c r="AT170" s="118"/>
      <c r="AU170" s="118"/>
      <c r="AV170" s="118"/>
      <c r="AW170" s="118"/>
      <c r="AX170" s="118"/>
      <c r="AY170" s="118"/>
      <c r="AZ170" s="118"/>
      <c r="BA170" s="118"/>
      <c r="BB170" s="118"/>
      <c r="BC170" s="118"/>
      <c r="BD170" s="118"/>
      <c r="BE170" s="118"/>
      <c r="BF170" s="118"/>
      <c r="BG170" s="118"/>
      <c r="BH170" s="118"/>
    </row>
    <row r="171" spans="1:60" ht="12.75" outlineLevel="1">
      <c r="A171" s="289">
        <v>75</v>
      </c>
      <c r="B171" s="290" t="s">
        <v>869</v>
      </c>
      <c r="C171" s="291" t="s">
        <v>870</v>
      </c>
      <c r="D171" s="292" t="s">
        <v>21</v>
      </c>
      <c r="E171" s="293">
        <f>59*2.7+38</f>
        <v>197.3</v>
      </c>
      <c r="F171" s="160">
        <v>0</v>
      </c>
      <c r="G171" s="318">
        <f>ROUND(E171*F171,2)</f>
        <v>0</v>
      </c>
      <c r="H171" s="161">
        <v>5.04</v>
      </c>
      <c r="I171" s="162">
        <f>ROUND(E171*H171,2)</f>
        <v>994.39</v>
      </c>
      <c r="J171" s="161">
        <v>48.36</v>
      </c>
      <c r="K171" s="162">
        <f>ROUND(E171*J171,2)</f>
        <v>9541.43</v>
      </c>
      <c r="L171" s="162">
        <v>15</v>
      </c>
      <c r="M171" s="162">
        <f>G171*(1+L171/100)</f>
        <v>0</v>
      </c>
      <c r="N171" s="162">
        <v>0.00016</v>
      </c>
      <c r="O171" s="162">
        <f>ROUND(E171*N171,2)</f>
        <v>0.03</v>
      </c>
      <c r="P171" s="162">
        <v>0</v>
      </c>
      <c r="Q171" s="162">
        <f>ROUND(E171*P171,2)</f>
        <v>0</v>
      </c>
      <c r="R171" s="162"/>
      <c r="S171" s="162" t="s">
        <v>278</v>
      </c>
      <c r="T171" s="162" t="s">
        <v>278</v>
      </c>
      <c r="U171" s="162">
        <v>0.10191</v>
      </c>
      <c r="V171" s="162">
        <f>ROUND(E171*U171,2)</f>
        <v>20.11</v>
      </c>
      <c r="W171" s="162"/>
      <c r="X171" s="162" t="s">
        <v>279</v>
      </c>
      <c r="Y171" s="118"/>
      <c r="Z171" s="118"/>
      <c r="AA171" s="118"/>
      <c r="AB171" s="118"/>
      <c r="AC171" s="118"/>
      <c r="AD171" s="118"/>
      <c r="AE171" s="118"/>
      <c r="AF171" s="118"/>
      <c r="AG171" s="118" t="s">
        <v>303</v>
      </c>
      <c r="AH171" s="118"/>
      <c r="AI171" s="118"/>
      <c r="AJ171" s="118"/>
      <c r="AK171" s="118"/>
      <c r="AL171" s="118"/>
      <c r="AM171" s="118"/>
      <c r="AN171" s="118"/>
      <c r="AO171" s="118"/>
      <c r="AP171" s="118"/>
      <c r="AQ171" s="118"/>
      <c r="AR171" s="118"/>
      <c r="AS171" s="118"/>
      <c r="AT171" s="118"/>
      <c r="AU171" s="118"/>
      <c r="AV171" s="118"/>
      <c r="AW171" s="118"/>
      <c r="AX171" s="118"/>
      <c r="AY171" s="118"/>
      <c r="AZ171" s="118"/>
      <c r="BA171" s="118"/>
      <c r="BB171" s="118"/>
      <c r="BC171" s="118"/>
      <c r="BD171" s="118"/>
      <c r="BE171" s="118"/>
      <c r="BF171" s="118"/>
      <c r="BG171" s="118"/>
      <c r="BH171" s="118"/>
    </row>
    <row r="172" spans="1:60" ht="22.5" outlineLevel="1">
      <c r="A172" s="289">
        <v>76</v>
      </c>
      <c r="B172" s="290" t="s">
        <v>871</v>
      </c>
      <c r="C172" s="291" t="s">
        <v>872</v>
      </c>
      <c r="D172" s="292" t="s">
        <v>10</v>
      </c>
      <c r="E172" s="293">
        <v>26</v>
      </c>
      <c r="F172" s="160">
        <v>0</v>
      </c>
      <c r="G172" s="318">
        <f>ROUND(E172*F172,2)</f>
        <v>0</v>
      </c>
      <c r="H172" s="161">
        <v>5.04</v>
      </c>
      <c r="I172" s="162">
        <f>ROUND(E172*H172,2)</f>
        <v>131.04</v>
      </c>
      <c r="J172" s="161">
        <v>48.36</v>
      </c>
      <c r="K172" s="162">
        <f>ROUND(E172*J172,2)</f>
        <v>1257.36</v>
      </c>
      <c r="L172" s="162">
        <v>15</v>
      </c>
      <c r="M172" s="162">
        <f>G172*(1+L172/100)</f>
        <v>0</v>
      </c>
      <c r="N172" s="162">
        <v>0.00016</v>
      </c>
      <c r="O172" s="162">
        <f>ROUND(E172*N172,2)</f>
        <v>0</v>
      </c>
      <c r="P172" s="162">
        <v>0</v>
      </c>
      <c r="Q172" s="162">
        <f>ROUND(E172*P172,2)</f>
        <v>0</v>
      </c>
      <c r="R172" s="162"/>
      <c r="S172" s="162" t="s">
        <v>278</v>
      </c>
      <c r="T172" s="162" t="s">
        <v>278</v>
      </c>
      <c r="U172" s="162">
        <v>0.10191</v>
      </c>
      <c r="V172" s="162">
        <f>ROUND(E172*U172,2)</f>
        <v>2.65</v>
      </c>
      <c r="W172" s="162"/>
      <c r="X172" s="162" t="s">
        <v>279</v>
      </c>
      <c r="Y172" s="118"/>
      <c r="Z172" s="118"/>
      <c r="AA172" s="118"/>
      <c r="AB172" s="118"/>
      <c r="AC172" s="118"/>
      <c r="AD172" s="118"/>
      <c r="AE172" s="118"/>
      <c r="AF172" s="118"/>
      <c r="AG172" s="118" t="s">
        <v>303</v>
      </c>
      <c r="AH172" s="118"/>
      <c r="AI172" s="118"/>
      <c r="AJ172" s="118"/>
      <c r="AK172" s="118"/>
      <c r="AL172" s="118"/>
      <c r="AM172" s="118"/>
      <c r="AN172" s="118"/>
      <c r="AO172" s="118"/>
      <c r="AP172" s="118"/>
      <c r="AQ172" s="118"/>
      <c r="AR172" s="118"/>
      <c r="AS172" s="118"/>
      <c r="AT172" s="118"/>
      <c r="AU172" s="118"/>
      <c r="AV172" s="118"/>
      <c r="AW172" s="118"/>
      <c r="AX172" s="118"/>
      <c r="AY172" s="118"/>
      <c r="AZ172" s="118"/>
      <c r="BA172" s="118"/>
      <c r="BB172" s="118"/>
      <c r="BC172" s="118"/>
      <c r="BD172" s="118"/>
      <c r="BE172" s="118"/>
      <c r="BF172" s="118"/>
      <c r="BG172" s="118"/>
      <c r="BH172" s="118"/>
    </row>
    <row r="173" spans="1:33" ht="12.75">
      <c r="A173" s="304" t="s">
        <v>9</v>
      </c>
      <c r="B173" s="305" t="s">
        <v>193</v>
      </c>
      <c r="C173" s="306" t="s">
        <v>194</v>
      </c>
      <c r="D173" s="307"/>
      <c r="E173" s="308"/>
      <c r="F173" s="158"/>
      <c r="G173" s="317">
        <f>SUMIF(AG174:AG179,"&lt;&gt;NOR",G174:G179)</f>
        <v>0</v>
      </c>
      <c r="H173" s="159"/>
      <c r="I173" s="159">
        <f>SUM(I174:I179)</f>
        <v>0</v>
      </c>
      <c r="J173" s="159"/>
      <c r="K173" s="159">
        <f>SUM(K174:K179)</f>
        <v>101414.87000000001</v>
      </c>
      <c r="L173" s="159"/>
      <c r="M173" s="159">
        <f>SUM(M174:M179)</f>
        <v>0</v>
      </c>
      <c r="N173" s="159"/>
      <c r="O173" s="159">
        <f>SUM(O174:O179)</f>
        <v>0</v>
      </c>
      <c r="P173" s="159"/>
      <c r="Q173" s="159">
        <f>SUM(Q174:Q179)</f>
        <v>0</v>
      </c>
      <c r="R173" s="159"/>
      <c r="S173" s="159"/>
      <c r="T173" s="159"/>
      <c r="U173" s="159"/>
      <c r="V173" s="159">
        <f>SUM(V174:V179)</f>
        <v>169.38</v>
      </c>
      <c r="W173" s="159"/>
      <c r="X173" s="159"/>
      <c r="AG173" t="s">
        <v>276</v>
      </c>
    </row>
    <row r="174" spans="1:60" ht="12.75" outlineLevel="1">
      <c r="A174" s="289">
        <v>74</v>
      </c>
      <c r="B174" s="290" t="s">
        <v>195</v>
      </c>
      <c r="C174" s="291" t="s">
        <v>333</v>
      </c>
      <c r="D174" s="292" t="s">
        <v>92</v>
      </c>
      <c r="E174" s="293">
        <v>68.07738</v>
      </c>
      <c r="F174" s="160">
        <v>0</v>
      </c>
      <c r="G174" s="318">
        <f aca="true" t="shared" si="22" ref="G174:G179">ROUND(E174*F174,2)</f>
        <v>0</v>
      </c>
      <c r="H174" s="161">
        <v>0</v>
      </c>
      <c r="I174" s="162">
        <f aca="true" t="shared" si="23" ref="I174:I179">ROUND(E174*H174,2)</f>
        <v>0</v>
      </c>
      <c r="J174" s="161">
        <v>220</v>
      </c>
      <c r="K174" s="162">
        <f aca="true" t="shared" si="24" ref="K174:K179">ROUND(E174*J174,2)</f>
        <v>14977.02</v>
      </c>
      <c r="L174" s="162">
        <v>15</v>
      </c>
      <c r="M174" s="162">
        <f aca="true" t="shared" si="25" ref="M174:M179">G174*(1+L174/100)</f>
        <v>0</v>
      </c>
      <c r="N174" s="162">
        <v>0</v>
      </c>
      <c r="O174" s="162">
        <f aca="true" t="shared" si="26" ref="O174:O179">ROUND(E174*N174,2)</f>
        <v>0</v>
      </c>
      <c r="P174" s="162">
        <v>0</v>
      </c>
      <c r="Q174" s="162">
        <f aca="true" t="shared" si="27" ref="Q174:Q179">ROUND(E174*P174,2)</f>
        <v>0</v>
      </c>
      <c r="R174" s="162"/>
      <c r="S174" s="162" t="s">
        <v>278</v>
      </c>
      <c r="T174" s="162" t="s">
        <v>278</v>
      </c>
      <c r="U174" s="162">
        <v>0.49</v>
      </c>
      <c r="V174" s="162">
        <f aca="true" t="shared" si="28" ref="V174:V179">ROUND(E174*U174,2)</f>
        <v>33.36</v>
      </c>
      <c r="W174" s="162"/>
      <c r="X174" s="162" t="s">
        <v>279</v>
      </c>
      <c r="Y174" s="118"/>
      <c r="Z174" s="118"/>
      <c r="AA174" s="118"/>
      <c r="AB174" s="118"/>
      <c r="AC174" s="118"/>
      <c r="AD174" s="118"/>
      <c r="AE174" s="118"/>
      <c r="AF174" s="118"/>
      <c r="AG174" s="118" t="s">
        <v>310</v>
      </c>
      <c r="AH174" s="118"/>
      <c r="AI174" s="118"/>
      <c r="AJ174" s="118"/>
      <c r="AK174" s="118"/>
      <c r="AL174" s="118"/>
      <c r="AM174" s="118"/>
      <c r="AN174" s="118"/>
      <c r="AO174" s="118"/>
      <c r="AP174" s="118"/>
      <c r="AQ174" s="118"/>
      <c r="AR174" s="118"/>
      <c r="AS174" s="118"/>
      <c r="AT174" s="118"/>
      <c r="AU174" s="118"/>
      <c r="AV174" s="118"/>
      <c r="AW174" s="118"/>
      <c r="AX174" s="118"/>
      <c r="AY174" s="118"/>
      <c r="AZ174" s="118"/>
      <c r="BA174" s="118"/>
      <c r="BB174" s="118"/>
      <c r="BC174" s="118"/>
      <c r="BD174" s="118"/>
      <c r="BE174" s="118"/>
      <c r="BF174" s="118"/>
      <c r="BG174" s="118"/>
      <c r="BH174" s="118"/>
    </row>
    <row r="175" spans="1:60" ht="12.75" outlineLevel="1">
      <c r="A175" s="289">
        <v>75</v>
      </c>
      <c r="B175" s="290" t="s">
        <v>196</v>
      </c>
      <c r="C175" s="291" t="s">
        <v>334</v>
      </c>
      <c r="D175" s="292" t="s">
        <v>92</v>
      </c>
      <c r="E175" s="293">
        <v>1361.54769</v>
      </c>
      <c r="F175" s="160">
        <v>0</v>
      </c>
      <c r="G175" s="318">
        <f t="shared" si="22"/>
        <v>0</v>
      </c>
      <c r="H175" s="161">
        <v>0</v>
      </c>
      <c r="I175" s="162">
        <f t="shared" si="23"/>
        <v>0</v>
      </c>
      <c r="J175" s="161">
        <v>15.7</v>
      </c>
      <c r="K175" s="162">
        <f t="shared" si="24"/>
        <v>21376.3</v>
      </c>
      <c r="L175" s="162">
        <v>15</v>
      </c>
      <c r="M175" s="162">
        <f t="shared" si="25"/>
        <v>0</v>
      </c>
      <c r="N175" s="162">
        <v>0</v>
      </c>
      <c r="O175" s="162">
        <f t="shared" si="26"/>
        <v>0</v>
      </c>
      <c r="P175" s="162">
        <v>0</v>
      </c>
      <c r="Q175" s="162">
        <f t="shared" si="27"/>
        <v>0</v>
      </c>
      <c r="R175" s="162"/>
      <c r="S175" s="162" t="s">
        <v>278</v>
      </c>
      <c r="T175" s="162" t="s">
        <v>278</v>
      </c>
      <c r="U175" s="162">
        <v>0</v>
      </c>
      <c r="V175" s="162">
        <f t="shared" si="28"/>
        <v>0</v>
      </c>
      <c r="W175" s="162"/>
      <c r="X175" s="162" t="s">
        <v>279</v>
      </c>
      <c r="Y175" s="118"/>
      <c r="Z175" s="118"/>
      <c r="AA175" s="118"/>
      <c r="AB175" s="118"/>
      <c r="AC175" s="118"/>
      <c r="AD175" s="118"/>
      <c r="AE175" s="118"/>
      <c r="AF175" s="118"/>
      <c r="AG175" s="118" t="s">
        <v>310</v>
      </c>
      <c r="AH175" s="118"/>
      <c r="AI175" s="118"/>
      <c r="AJ175" s="118"/>
      <c r="AK175" s="118"/>
      <c r="AL175" s="118"/>
      <c r="AM175" s="118"/>
      <c r="AN175" s="118"/>
      <c r="AO175" s="118"/>
      <c r="AP175" s="118"/>
      <c r="AQ175" s="118"/>
      <c r="AR175" s="118"/>
      <c r="AS175" s="118"/>
      <c r="AT175" s="118"/>
      <c r="AU175" s="118"/>
      <c r="AV175" s="118"/>
      <c r="AW175" s="118"/>
      <c r="AX175" s="118"/>
      <c r="AY175" s="118"/>
      <c r="AZ175" s="118"/>
      <c r="BA175" s="118"/>
      <c r="BB175" s="118"/>
      <c r="BC175" s="118"/>
      <c r="BD175" s="118"/>
      <c r="BE175" s="118"/>
      <c r="BF175" s="118"/>
      <c r="BG175" s="118"/>
      <c r="BH175" s="118"/>
    </row>
    <row r="176" spans="1:60" ht="12.75" outlineLevel="1">
      <c r="A176" s="289">
        <v>76</v>
      </c>
      <c r="B176" s="290" t="s">
        <v>197</v>
      </c>
      <c r="C176" s="291" t="s">
        <v>335</v>
      </c>
      <c r="D176" s="292" t="s">
        <v>92</v>
      </c>
      <c r="E176" s="293">
        <v>68.07738</v>
      </c>
      <c r="F176" s="160">
        <v>0</v>
      </c>
      <c r="G176" s="318">
        <f t="shared" si="22"/>
        <v>0</v>
      </c>
      <c r="H176" s="161">
        <v>0</v>
      </c>
      <c r="I176" s="162">
        <f t="shared" si="23"/>
        <v>0</v>
      </c>
      <c r="J176" s="161">
        <v>305.5</v>
      </c>
      <c r="K176" s="162">
        <f t="shared" si="24"/>
        <v>20797.64</v>
      </c>
      <c r="L176" s="162">
        <v>15</v>
      </c>
      <c r="M176" s="162">
        <f t="shared" si="25"/>
        <v>0</v>
      </c>
      <c r="N176" s="162">
        <v>0</v>
      </c>
      <c r="O176" s="162">
        <f t="shared" si="26"/>
        <v>0</v>
      </c>
      <c r="P176" s="162">
        <v>0</v>
      </c>
      <c r="Q176" s="162">
        <f t="shared" si="27"/>
        <v>0</v>
      </c>
      <c r="R176" s="162"/>
      <c r="S176" s="162" t="s">
        <v>278</v>
      </c>
      <c r="T176" s="162" t="s">
        <v>278</v>
      </c>
      <c r="U176" s="162">
        <v>0.942</v>
      </c>
      <c r="V176" s="162">
        <f t="shared" si="28"/>
        <v>64.13</v>
      </c>
      <c r="W176" s="162"/>
      <c r="X176" s="162" t="s">
        <v>279</v>
      </c>
      <c r="Y176" s="118"/>
      <c r="Z176" s="118"/>
      <c r="AA176" s="118"/>
      <c r="AB176" s="118"/>
      <c r="AC176" s="118"/>
      <c r="AD176" s="118"/>
      <c r="AE176" s="118"/>
      <c r="AF176" s="118"/>
      <c r="AG176" s="118" t="s">
        <v>310</v>
      </c>
      <c r="AH176" s="118"/>
      <c r="AI176" s="118"/>
      <c r="AJ176" s="118"/>
      <c r="AK176" s="118"/>
      <c r="AL176" s="118"/>
      <c r="AM176" s="118"/>
      <c r="AN176" s="118"/>
      <c r="AO176" s="118"/>
      <c r="AP176" s="118"/>
      <c r="AQ176" s="118"/>
      <c r="AR176" s="118"/>
      <c r="AS176" s="118"/>
      <c r="AT176" s="118"/>
      <c r="AU176" s="118"/>
      <c r="AV176" s="118"/>
      <c r="AW176" s="118"/>
      <c r="AX176" s="118"/>
      <c r="AY176" s="118"/>
      <c r="AZ176" s="118"/>
      <c r="BA176" s="118"/>
      <c r="BB176" s="118"/>
      <c r="BC176" s="118"/>
      <c r="BD176" s="118"/>
      <c r="BE176" s="118"/>
      <c r="BF176" s="118"/>
      <c r="BG176" s="118"/>
      <c r="BH176" s="118"/>
    </row>
    <row r="177" spans="1:60" ht="12.75" outlineLevel="1">
      <c r="A177" s="289">
        <v>77</v>
      </c>
      <c r="B177" s="290" t="s">
        <v>198</v>
      </c>
      <c r="C177" s="291" t="s">
        <v>336</v>
      </c>
      <c r="D177" s="292" t="s">
        <v>92</v>
      </c>
      <c r="E177" s="293">
        <v>680.77385</v>
      </c>
      <c r="F177" s="160">
        <v>0</v>
      </c>
      <c r="G177" s="318">
        <f t="shared" si="22"/>
        <v>0</v>
      </c>
      <c r="H177" s="161">
        <v>0</v>
      </c>
      <c r="I177" s="162">
        <f t="shared" si="23"/>
        <v>0</v>
      </c>
      <c r="J177" s="161">
        <v>34</v>
      </c>
      <c r="K177" s="162">
        <f t="shared" si="24"/>
        <v>23146.31</v>
      </c>
      <c r="L177" s="162">
        <v>15</v>
      </c>
      <c r="M177" s="162">
        <f t="shared" si="25"/>
        <v>0</v>
      </c>
      <c r="N177" s="162">
        <v>0</v>
      </c>
      <c r="O177" s="162">
        <f t="shared" si="26"/>
        <v>0</v>
      </c>
      <c r="P177" s="162">
        <v>0</v>
      </c>
      <c r="Q177" s="162">
        <f t="shared" si="27"/>
        <v>0</v>
      </c>
      <c r="R177" s="162"/>
      <c r="S177" s="162" t="s">
        <v>278</v>
      </c>
      <c r="T177" s="162" t="s">
        <v>278</v>
      </c>
      <c r="U177" s="162">
        <v>0.105</v>
      </c>
      <c r="V177" s="162">
        <f t="shared" si="28"/>
        <v>71.48</v>
      </c>
      <c r="W177" s="162"/>
      <c r="X177" s="162" t="s">
        <v>279</v>
      </c>
      <c r="Y177" s="118"/>
      <c r="Z177" s="118"/>
      <c r="AA177" s="118"/>
      <c r="AB177" s="118"/>
      <c r="AC177" s="118"/>
      <c r="AD177" s="118"/>
      <c r="AE177" s="118"/>
      <c r="AF177" s="118"/>
      <c r="AG177" s="118" t="s">
        <v>310</v>
      </c>
      <c r="AH177" s="118"/>
      <c r="AI177" s="118"/>
      <c r="AJ177" s="118"/>
      <c r="AK177" s="118"/>
      <c r="AL177" s="118"/>
      <c r="AM177" s="118"/>
      <c r="AN177" s="118"/>
      <c r="AO177" s="118"/>
      <c r="AP177" s="118"/>
      <c r="AQ177" s="118"/>
      <c r="AR177" s="118"/>
      <c r="AS177" s="118"/>
      <c r="AT177" s="118"/>
      <c r="AU177" s="118"/>
      <c r="AV177" s="118"/>
      <c r="AW177" s="118"/>
      <c r="AX177" s="118"/>
      <c r="AY177" s="118"/>
      <c r="AZ177" s="118"/>
      <c r="BA177" s="118"/>
      <c r="BB177" s="118"/>
      <c r="BC177" s="118"/>
      <c r="BD177" s="118"/>
      <c r="BE177" s="118"/>
      <c r="BF177" s="118"/>
      <c r="BG177" s="118"/>
      <c r="BH177" s="118"/>
    </row>
    <row r="178" spans="1:60" ht="12.75" outlineLevel="1">
      <c r="A178" s="289">
        <v>78</v>
      </c>
      <c r="B178" s="290" t="s">
        <v>200</v>
      </c>
      <c r="C178" s="291" t="s">
        <v>337</v>
      </c>
      <c r="D178" s="292" t="s">
        <v>92</v>
      </c>
      <c r="E178" s="293">
        <v>68.07738</v>
      </c>
      <c r="F178" s="160">
        <v>0</v>
      </c>
      <c r="G178" s="318">
        <f t="shared" si="22"/>
        <v>0</v>
      </c>
      <c r="H178" s="161">
        <v>0</v>
      </c>
      <c r="I178" s="162">
        <f t="shared" si="23"/>
        <v>0</v>
      </c>
      <c r="J178" s="161">
        <v>300</v>
      </c>
      <c r="K178" s="162">
        <f t="shared" si="24"/>
        <v>20423.21</v>
      </c>
      <c r="L178" s="162">
        <v>15</v>
      </c>
      <c r="M178" s="162">
        <f t="shared" si="25"/>
        <v>0</v>
      </c>
      <c r="N178" s="162">
        <v>0</v>
      </c>
      <c r="O178" s="162">
        <f t="shared" si="26"/>
        <v>0</v>
      </c>
      <c r="P178" s="162">
        <v>0</v>
      </c>
      <c r="Q178" s="162">
        <f t="shared" si="27"/>
        <v>0</v>
      </c>
      <c r="R178" s="162"/>
      <c r="S178" s="162" t="s">
        <v>278</v>
      </c>
      <c r="T178" s="162" t="s">
        <v>278</v>
      </c>
      <c r="U178" s="162">
        <v>0</v>
      </c>
      <c r="V178" s="162">
        <f t="shared" si="28"/>
        <v>0</v>
      </c>
      <c r="W178" s="162"/>
      <c r="X178" s="162" t="s">
        <v>279</v>
      </c>
      <c r="Y178" s="118"/>
      <c r="Z178" s="118"/>
      <c r="AA178" s="118"/>
      <c r="AB178" s="118"/>
      <c r="AC178" s="118"/>
      <c r="AD178" s="118"/>
      <c r="AE178" s="118"/>
      <c r="AF178" s="118"/>
      <c r="AG178" s="118" t="s">
        <v>310</v>
      </c>
      <c r="AH178" s="118"/>
      <c r="AI178" s="118"/>
      <c r="AJ178" s="118"/>
      <c r="AK178" s="118"/>
      <c r="AL178" s="118"/>
      <c r="AM178" s="118"/>
      <c r="AN178" s="118"/>
      <c r="AO178" s="118"/>
      <c r="AP178" s="118"/>
      <c r="AQ178" s="118"/>
      <c r="AR178" s="118"/>
      <c r="AS178" s="118"/>
      <c r="AT178" s="118"/>
      <c r="AU178" s="118"/>
      <c r="AV178" s="118"/>
      <c r="AW178" s="118"/>
      <c r="AX178" s="118"/>
      <c r="AY178" s="118"/>
      <c r="AZ178" s="118"/>
      <c r="BA178" s="118"/>
      <c r="BB178" s="118"/>
      <c r="BC178" s="118"/>
      <c r="BD178" s="118"/>
      <c r="BE178" s="118"/>
      <c r="BF178" s="118"/>
      <c r="BG178" s="118"/>
      <c r="BH178" s="118"/>
    </row>
    <row r="179" spans="1:60" ht="12.75" outlineLevel="1">
      <c r="A179" s="289">
        <v>79</v>
      </c>
      <c r="B179" s="290" t="s">
        <v>199</v>
      </c>
      <c r="C179" s="291" t="s">
        <v>338</v>
      </c>
      <c r="D179" s="292" t="s">
        <v>92</v>
      </c>
      <c r="E179" s="293">
        <v>68.07738</v>
      </c>
      <c r="F179" s="160">
        <v>0</v>
      </c>
      <c r="G179" s="318">
        <f t="shared" si="22"/>
        <v>0</v>
      </c>
      <c r="H179" s="161">
        <v>0</v>
      </c>
      <c r="I179" s="162">
        <f t="shared" si="23"/>
        <v>0</v>
      </c>
      <c r="J179" s="161">
        <v>10.2</v>
      </c>
      <c r="K179" s="162">
        <f t="shared" si="24"/>
        <v>694.39</v>
      </c>
      <c r="L179" s="162">
        <v>15</v>
      </c>
      <c r="M179" s="162">
        <f t="shared" si="25"/>
        <v>0</v>
      </c>
      <c r="N179" s="162">
        <v>0</v>
      </c>
      <c r="O179" s="162">
        <f t="shared" si="26"/>
        <v>0</v>
      </c>
      <c r="P179" s="162">
        <v>0</v>
      </c>
      <c r="Q179" s="162">
        <f t="shared" si="27"/>
        <v>0</v>
      </c>
      <c r="R179" s="162"/>
      <c r="S179" s="162" t="s">
        <v>278</v>
      </c>
      <c r="T179" s="162" t="s">
        <v>278</v>
      </c>
      <c r="U179" s="162">
        <v>0.006</v>
      </c>
      <c r="V179" s="162">
        <f t="shared" si="28"/>
        <v>0.41</v>
      </c>
      <c r="W179" s="162"/>
      <c r="X179" s="162" t="s">
        <v>279</v>
      </c>
      <c r="Y179" s="118"/>
      <c r="Z179" s="118"/>
      <c r="AA179" s="118"/>
      <c r="AB179" s="118"/>
      <c r="AC179" s="118"/>
      <c r="AD179" s="118"/>
      <c r="AE179" s="118"/>
      <c r="AF179" s="118"/>
      <c r="AG179" s="118" t="s">
        <v>310</v>
      </c>
      <c r="AH179" s="118"/>
      <c r="AI179" s="118"/>
      <c r="AJ179" s="118"/>
      <c r="AK179" s="118"/>
      <c r="AL179" s="118"/>
      <c r="AM179" s="118"/>
      <c r="AN179" s="118"/>
      <c r="AO179" s="118"/>
      <c r="AP179" s="118"/>
      <c r="AQ179" s="118"/>
      <c r="AR179" s="118"/>
      <c r="AS179" s="118"/>
      <c r="AT179" s="118"/>
      <c r="AU179" s="118"/>
      <c r="AV179" s="118"/>
      <c r="AW179" s="118"/>
      <c r="AX179" s="118"/>
      <c r="AY179" s="118"/>
      <c r="AZ179" s="118"/>
      <c r="BA179" s="118"/>
      <c r="BB179" s="118"/>
      <c r="BC179" s="118"/>
      <c r="BD179" s="118"/>
      <c r="BE179" s="118"/>
      <c r="BF179" s="118"/>
      <c r="BG179" s="118"/>
      <c r="BH179" s="118"/>
    </row>
    <row r="180" spans="1:33" ht="12.75">
      <c r="A180" s="304" t="s">
        <v>9</v>
      </c>
      <c r="B180" s="305" t="s">
        <v>339</v>
      </c>
      <c r="C180" s="306" t="s">
        <v>340</v>
      </c>
      <c r="D180" s="307"/>
      <c r="E180" s="308"/>
      <c r="F180" s="158"/>
      <c r="G180" s="317">
        <f>SUMIF(AG181:AG188,"&lt;&gt;NOR",G181:G188)</f>
        <v>0</v>
      </c>
      <c r="H180" s="159"/>
      <c r="I180" s="159">
        <f>SUM(I181:I188)</f>
        <v>0</v>
      </c>
      <c r="J180" s="159"/>
      <c r="K180" s="159">
        <f>SUM(K181:K188)</f>
        <v>0</v>
      </c>
      <c r="L180" s="159"/>
      <c r="M180" s="159">
        <f>SUM(M181:M188)</f>
        <v>0</v>
      </c>
      <c r="N180" s="159"/>
      <c r="O180" s="159">
        <f>SUM(O181:O188)</f>
        <v>0</v>
      </c>
      <c r="P180" s="159"/>
      <c r="Q180" s="159">
        <f>SUM(Q181:Q188)</f>
        <v>0</v>
      </c>
      <c r="R180" s="159"/>
      <c r="S180" s="159"/>
      <c r="T180" s="159"/>
      <c r="U180" s="159"/>
      <c r="V180" s="159">
        <f>SUM(V181:V188)</f>
        <v>0</v>
      </c>
      <c r="W180" s="159"/>
      <c r="X180" s="159"/>
      <c r="AG180" t="s">
        <v>276</v>
      </c>
    </row>
    <row r="181" spans="1:60" ht="12.75" outlineLevel="1">
      <c r="A181" s="289">
        <v>80</v>
      </c>
      <c r="B181" s="290" t="s">
        <v>341</v>
      </c>
      <c r="C181" s="291" t="s">
        <v>205</v>
      </c>
      <c r="D181" s="292" t="s">
        <v>342</v>
      </c>
      <c r="E181" s="293">
        <v>1</v>
      </c>
      <c r="F181" s="160">
        <v>0</v>
      </c>
      <c r="G181" s="318">
        <f aca="true" t="shared" si="29" ref="G181:G188">ROUND(E181*F181,2)</f>
        <v>0</v>
      </c>
      <c r="H181" s="161">
        <v>0</v>
      </c>
      <c r="I181" s="162">
        <f aca="true" t="shared" si="30" ref="I181:I188">ROUND(E181*H181,2)</f>
        <v>0</v>
      </c>
      <c r="J181" s="161">
        <v>0</v>
      </c>
      <c r="K181" s="162">
        <f aca="true" t="shared" si="31" ref="K181:K188">ROUND(E181*J181,2)</f>
        <v>0</v>
      </c>
      <c r="L181" s="162">
        <v>15</v>
      </c>
      <c r="M181" s="162">
        <f aca="true" t="shared" si="32" ref="M181:M188">G181*(1+L181/100)</f>
        <v>0</v>
      </c>
      <c r="N181" s="162">
        <v>0</v>
      </c>
      <c r="O181" s="162">
        <f aca="true" t="shared" si="33" ref="O181:O188">ROUND(E181*N181,2)</f>
        <v>0</v>
      </c>
      <c r="P181" s="162">
        <v>0</v>
      </c>
      <c r="Q181" s="162">
        <f aca="true" t="shared" si="34" ref="Q181:Q188">ROUND(E181*P181,2)</f>
        <v>0</v>
      </c>
      <c r="R181" s="162"/>
      <c r="S181" s="162" t="s">
        <v>278</v>
      </c>
      <c r="T181" s="162" t="s">
        <v>284</v>
      </c>
      <c r="U181" s="162">
        <v>0</v>
      </c>
      <c r="V181" s="162">
        <f aca="true" t="shared" si="35" ref="V181:V188">ROUND(E181*U181,2)</f>
        <v>0</v>
      </c>
      <c r="W181" s="162"/>
      <c r="X181" s="162" t="s">
        <v>343</v>
      </c>
      <c r="Y181" s="118"/>
      <c r="Z181" s="118"/>
      <c r="AA181" s="118"/>
      <c r="AB181" s="118"/>
      <c r="AC181" s="118"/>
      <c r="AD181" s="118"/>
      <c r="AE181" s="118"/>
      <c r="AF181" s="118"/>
      <c r="AG181" s="118" t="s">
        <v>344</v>
      </c>
      <c r="AH181" s="118"/>
      <c r="AI181" s="118"/>
      <c r="AJ181" s="118"/>
      <c r="AK181" s="118"/>
      <c r="AL181" s="118"/>
      <c r="AM181" s="118"/>
      <c r="AN181" s="118"/>
      <c r="AO181" s="118"/>
      <c r="AP181" s="118"/>
      <c r="AQ181" s="118"/>
      <c r="AR181" s="118"/>
      <c r="AS181" s="118"/>
      <c r="AT181" s="118"/>
      <c r="AU181" s="118"/>
      <c r="AV181" s="118"/>
      <c r="AW181" s="118"/>
      <c r="AX181" s="118"/>
      <c r="AY181" s="118"/>
      <c r="AZ181" s="118"/>
      <c r="BA181" s="118"/>
      <c r="BB181" s="118"/>
      <c r="BC181" s="118"/>
      <c r="BD181" s="118"/>
      <c r="BE181" s="118"/>
      <c r="BF181" s="118"/>
      <c r="BG181" s="118"/>
      <c r="BH181" s="118"/>
    </row>
    <row r="182" spans="1:60" ht="12.75" outlineLevel="1">
      <c r="A182" s="289">
        <v>81</v>
      </c>
      <c r="B182" s="290" t="s">
        <v>345</v>
      </c>
      <c r="C182" s="291" t="s">
        <v>201</v>
      </c>
      <c r="D182" s="292" t="s">
        <v>342</v>
      </c>
      <c r="E182" s="293">
        <v>1</v>
      </c>
      <c r="F182" s="160">
        <v>0</v>
      </c>
      <c r="G182" s="318">
        <f t="shared" si="29"/>
        <v>0</v>
      </c>
      <c r="H182" s="161">
        <v>0</v>
      </c>
      <c r="I182" s="162">
        <f t="shared" si="30"/>
        <v>0</v>
      </c>
      <c r="J182" s="161">
        <v>0</v>
      </c>
      <c r="K182" s="162">
        <f t="shared" si="31"/>
        <v>0</v>
      </c>
      <c r="L182" s="162">
        <v>15</v>
      </c>
      <c r="M182" s="162">
        <f t="shared" si="32"/>
        <v>0</v>
      </c>
      <c r="N182" s="162">
        <v>0</v>
      </c>
      <c r="O182" s="162">
        <f t="shared" si="33"/>
        <v>0</v>
      </c>
      <c r="P182" s="162">
        <v>0</v>
      </c>
      <c r="Q182" s="162">
        <f t="shared" si="34"/>
        <v>0</v>
      </c>
      <c r="R182" s="162"/>
      <c r="S182" s="162" t="s">
        <v>283</v>
      </c>
      <c r="T182" s="162" t="s">
        <v>284</v>
      </c>
      <c r="U182" s="162">
        <v>0</v>
      </c>
      <c r="V182" s="162">
        <f t="shared" si="35"/>
        <v>0</v>
      </c>
      <c r="W182" s="162"/>
      <c r="X182" s="162" t="s">
        <v>343</v>
      </c>
      <c r="Y182" s="118"/>
      <c r="Z182" s="118"/>
      <c r="AA182" s="118"/>
      <c r="AB182" s="118"/>
      <c r="AC182" s="118"/>
      <c r="AD182" s="118"/>
      <c r="AE182" s="118"/>
      <c r="AF182" s="118"/>
      <c r="AG182" s="118" t="s">
        <v>344</v>
      </c>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row>
    <row r="183" spans="1:60" ht="12.75" outlineLevel="1">
      <c r="A183" s="289">
        <v>82</v>
      </c>
      <c r="B183" s="290" t="s">
        <v>346</v>
      </c>
      <c r="C183" s="291" t="s">
        <v>202</v>
      </c>
      <c r="D183" s="292" t="s">
        <v>342</v>
      </c>
      <c r="E183" s="293">
        <v>1</v>
      </c>
      <c r="F183" s="160">
        <v>0</v>
      </c>
      <c r="G183" s="318">
        <f t="shared" si="29"/>
        <v>0</v>
      </c>
      <c r="H183" s="161">
        <v>0</v>
      </c>
      <c r="I183" s="162">
        <f t="shared" si="30"/>
        <v>0</v>
      </c>
      <c r="J183" s="161">
        <v>0</v>
      </c>
      <c r="K183" s="162">
        <f t="shared" si="31"/>
        <v>0</v>
      </c>
      <c r="L183" s="162">
        <v>15</v>
      </c>
      <c r="M183" s="162">
        <f t="shared" si="32"/>
        <v>0</v>
      </c>
      <c r="N183" s="162">
        <v>0</v>
      </c>
      <c r="O183" s="162">
        <f t="shared" si="33"/>
        <v>0</v>
      </c>
      <c r="P183" s="162">
        <v>0</v>
      </c>
      <c r="Q183" s="162">
        <f t="shared" si="34"/>
        <v>0</v>
      </c>
      <c r="R183" s="162"/>
      <c r="S183" s="162" t="s">
        <v>283</v>
      </c>
      <c r="T183" s="162" t="s">
        <v>284</v>
      </c>
      <c r="U183" s="162">
        <v>0</v>
      </c>
      <c r="V183" s="162">
        <f t="shared" si="35"/>
        <v>0</v>
      </c>
      <c r="W183" s="162"/>
      <c r="X183" s="162" t="s">
        <v>343</v>
      </c>
      <c r="Y183" s="118"/>
      <c r="Z183" s="118"/>
      <c r="AA183" s="118"/>
      <c r="AB183" s="118"/>
      <c r="AC183" s="118"/>
      <c r="AD183" s="118"/>
      <c r="AE183" s="118"/>
      <c r="AF183" s="118"/>
      <c r="AG183" s="118" t="s">
        <v>344</v>
      </c>
      <c r="AH183" s="118"/>
      <c r="AI183" s="118"/>
      <c r="AJ183" s="118"/>
      <c r="AK183" s="118"/>
      <c r="AL183" s="118"/>
      <c r="AM183" s="118"/>
      <c r="AN183" s="118"/>
      <c r="AO183" s="118"/>
      <c r="AP183" s="118"/>
      <c r="AQ183" s="118"/>
      <c r="AR183" s="118"/>
      <c r="AS183" s="118"/>
      <c r="AT183" s="118"/>
      <c r="AU183" s="118"/>
      <c r="AV183" s="118"/>
      <c r="AW183" s="118"/>
      <c r="AX183" s="118"/>
      <c r="AY183" s="118"/>
      <c r="AZ183" s="118"/>
      <c r="BA183" s="118"/>
      <c r="BB183" s="118"/>
      <c r="BC183" s="118"/>
      <c r="BD183" s="118"/>
      <c r="BE183" s="118"/>
      <c r="BF183" s="118"/>
      <c r="BG183" s="118"/>
      <c r="BH183" s="118"/>
    </row>
    <row r="184" spans="1:60" ht="12.75" outlineLevel="1">
      <c r="A184" s="289">
        <v>83</v>
      </c>
      <c r="B184" s="290" t="s">
        <v>347</v>
      </c>
      <c r="C184" s="291" t="s">
        <v>203</v>
      </c>
      <c r="D184" s="292" t="s">
        <v>342</v>
      </c>
      <c r="E184" s="293">
        <v>1</v>
      </c>
      <c r="F184" s="160">
        <v>0</v>
      </c>
      <c r="G184" s="318">
        <f t="shared" si="29"/>
        <v>0</v>
      </c>
      <c r="H184" s="161">
        <v>0</v>
      </c>
      <c r="I184" s="162">
        <f t="shared" si="30"/>
        <v>0</v>
      </c>
      <c r="J184" s="161">
        <v>0</v>
      </c>
      <c r="K184" s="162">
        <f t="shared" si="31"/>
        <v>0</v>
      </c>
      <c r="L184" s="162">
        <v>15</v>
      </c>
      <c r="M184" s="162">
        <f t="shared" si="32"/>
        <v>0</v>
      </c>
      <c r="N184" s="162">
        <v>0</v>
      </c>
      <c r="O184" s="162">
        <f t="shared" si="33"/>
        <v>0</v>
      </c>
      <c r="P184" s="162">
        <v>0</v>
      </c>
      <c r="Q184" s="162">
        <f t="shared" si="34"/>
        <v>0</v>
      </c>
      <c r="R184" s="162"/>
      <c r="S184" s="162" t="s">
        <v>283</v>
      </c>
      <c r="T184" s="162" t="s">
        <v>284</v>
      </c>
      <c r="U184" s="162">
        <v>0</v>
      </c>
      <c r="V184" s="162">
        <f t="shared" si="35"/>
        <v>0</v>
      </c>
      <c r="W184" s="162"/>
      <c r="X184" s="162" t="s">
        <v>343</v>
      </c>
      <c r="Y184" s="118"/>
      <c r="Z184" s="118"/>
      <c r="AA184" s="118"/>
      <c r="AB184" s="118"/>
      <c r="AC184" s="118"/>
      <c r="AD184" s="118"/>
      <c r="AE184" s="118"/>
      <c r="AF184" s="118"/>
      <c r="AG184" s="118" t="s">
        <v>344</v>
      </c>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row>
    <row r="185" spans="1:60" ht="12.75" outlineLevel="1">
      <c r="A185" s="289">
        <v>84</v>
      </c>
      <c r="B185" s="290" t="s">
        <v>348</v>
      </c>
      <c r="C185" s="291" t="s">
        <v>204</v>
      </c>
      <c r="D185" s="292" t="s">
        <v>342</v>
      </c>
      <c r="E185" s="293">
        <v>1</v>
      </c>
      <c r="F185" s="160">
        <v>0</v>
      </c>
      <c r="G185" s="318">
        <f t="shared" si="29"/>
        <v>0</v>
      </c>
      <c r="H185" s="161">
        <v>0</v>
      </c>
      <c r="I185" s="162">
        <f t="shared" si="30"/>
        <v>0</v>
      </c>
      <c r="J185" s="161">
        <v>0</v>
      </c>
      <c r="K185" s="162">
        <f t="shared" si="31"/>
        <v>0</v>
      </c>
      <c r="L185" s="162">
        <v>15</v>
      </c>
      <c r="M185" s="162">
        <f t="shared" si="32"/>
        <v>0</v>
      </c>
      <c r="N185" s="162">
        <v>0</v>
      </c>
      <c r="O185" s="162">
        <f t="shared" si="33"/>
        <v>0</v>
      </c>
      <c r="P185" s="162">
        <v>0</v>
      </c>
      <c r="Q185" s="162">
        <f t="shared" si="34"/>
        <v>0</v>
      </c>
      <c r="R185" s="162"/>
      <c r="S185" s="162" t="s">
        <v>283</v>
      </c>
      <c r="T185" s="162" t="s">
        <v>284</v>
      </c>
      <c r="U185" s="162">
        <v>0</v>
      </c>
      <c r="V185" s="162">
        <f t="shared" si="35"/>
        <v>0</v>
      </c>
      <c r="W185" s="162"/>
      <c r="X185" s="162" t="s">
        <v>343</v>
      </c>
      <c r="Y185" s="118"/>
      <c r="Z185" s="118"/>
      <c r="AA185" s="118"/>
      <c r="AB185" s="118"/>
      <c r="AC185" s="118"/>
      <c r="AD185" s="118"/>
      <c r="AE185" s="118"/>
      <c r="AF185" s="118"/>
      <c r="AG185" s="118" t="s">
        <v>344</v>
      </c>
      <c r="AH185" s="118"/>
      <c r="AI185" s="118"/>
      <c r="AJ185" s="118"/>
      <c r="AK185" s="118"/>
      <c r="AL185" s="118"/>
      <c r="AM185" s="118"/>
      <c r="AN185" s="118"/>
      <c r="AO185" s="118"/>
      <c r="AP185" s="118"/>
      <c r="AQ185" s="118"/>
      <c r="AR185" s="118"/>
      <c r="AS185" s="118"/>
      <c r="AT185" s="118"/>
      <c r="AU185" s="118"/>
      <c r="AV185" s="118"/>
      <c r="AW185" s="118"/>
      <c r="AX185" s="118"/>
      <c r="AY185" s="118"/>
      <c r="AZ185" s="118"/>
      <c r="BA185" s="118"/>
      <c r="BB185" s="118"/>
      <c r="BC185" s="118"/>
      <c r="BD185" s="118"/>
      <c r="BE185" s="118"/>
      <c r="BF185" s="118"/>
      <c r="BG185" s="118"/>
      <c r="BH185" s="118"/>
    </row>
    <row r="186" spans="1:60" ht="12.75" outlineLevel="1">
      <c r="A186" s="289">
        <v>85</v>
      </c>
      <c r="B186" s="290" t="s">
        <v>349</v>
      </c>
      <c r="C186" s="291" t="s">
        <v>206</v>
      </c>
      <c r="D186" s="292" t="s">
        <v>342</v>
      </c>
      <c r="E186" s="293">
        <v>1</v>
      </c>
      <c r="F186" s="160">
        <v>0</v>
      </c>
      <c r="G186" s="318">
        <f t="shared" si="29"/>
        <v>0</v>
      </c>
      <c r="H186" s="161">
        <v>0</v>
      </c>
      <c r="I186" s="162">
        <f t="shared" si="30"/>
        <v>0</v>
      </c>
      <c r="J186" s="161">
        <v>0</v>
      </c>
      <c r="K186" s="162">
        <f t="shared" si="31"/>
        <v>0</v>
      </c>
      <c r="L186" s="162">
        <v>15</v>
      </c>
      <c r="M186" s="162">
        <f t="shared" si="32"/>
        <v>0</v>
      </c>
      <c r="N186" s="162">
        <v>0</v>
      </c>
      <c r="O186" s="162">
        <f t="shared" si="33"/>
        <v>0</v>
      </c>
      <c r="P186" s="162">
        <v>0</v>
      </c>
      <c r="Q186" s="162">
        <f t="shared" si="34"/>
        <v>0</v>
      </c>
      <c r="R186" s="162"/>
      <c r="S186" s="162" t="s">
        <v>283</v>
      </c>
      <c r="T186" s="162" t="s">
        <v>284</v>
      </c>
      <c r="U186" s="162">
        <v>0</v>
      </c>
      <c r="V186" s="162">
        <f t="shared" si="35"/>
        <v>0</v>
      </c>
      <c r="W186" s="162"/>
      <c r="X186" s="162" t="s">
        <v>343</v>
      </c>
      <c r="Y186" s="118"/>
      <c r="Z186" s="118"/>
      <c r="AA186" s="118"/>
      <c r="AB186" s="118"/>
      <c r="AC186" s="118"/>
      <c r="AD186" s="118"/>
      <c r="AE186" s="118"/>
      <c r="AF186" s="118"/>
      <c r="AG186" s="118" t="s">
        <v>344</v>
      </c>
      <c r="AH186" s="118"/>
      <c r="AI186" s="118"/>
      <c r="AJ186" s="118"/>
      <c r="AK186" s="118"/>
      <c r="AL186" s="118"/>
      <c r="AM186" s="118"/>
      <c r="AN186" s="118"/>
      <c r="AO186" s="118"/>
      <c r="AP186" s="118"/>
      <c r="AQ186" s="118"/>
      <c r="AR186" s="118"/>
      <c r="AS186" s="118"/>
      <c r="AT186" s="118"/>
      <c r="AU186" s="118"/>
      <c r="AV186" s="118"/>
      <c r="AW186" s="118"/>
      <c r="AX186" s="118"/>
      <c r="AY186" s="118"/>
      <c r="AZ186" s="118"/>
      <c r="BA186" s="118"/>
      <c r="BB186" s="118"/>
      <c r="BC186" s="118"/>
      <c r="BD186" s="118"/>
      <c r="BE186" s="118"/>
      <c r="BF186" s="118"/>
      <c r="BG186" s="118"/>
      <c r="BH186" s="118"/>
    </row>
    <row r="187" spans="1:60" ht="12.75" outlineLevel="1">
      <c r="A187" s="289">
        <v>86</v>
      </c>
      <c r="B187" s="290" t="s">
        <v>350</v>
      </c>
      <c r="C187" s="291" t="s">
        <v>207</v>
      </c>
      <c r="D187" s="292" t="s">
        <v>342</v>
      </c>
      <c r="E187" s="293">
        <v>1</v>
      </c>
      <c r="F187" s="160">
        <v>0</v>
      </c>
      <c r="G187" s="318">
        <f t="shared" si="29"/>
        <v>0</v>
      </c>
      <c r="H187" s="161">
        <v>0</v>
      </c>
      <c r="I187" s="162">
        <f t="shared" si="30"/>
        <v>0</v>
      </c>
      <c r="J187" s="161">
        <v>0</v>
      </c>
      <c r="K187" s="162">
        <f t="shared" si="31"/>
        <v>0</v>
      </c>
      <c r="L187" s="162">
        <v>15</v>
      </c>
      <c r="M187" s="162">
        <f t="shared" si="32"/>
        <v>0</v>
      </c>
      <c r="N187" s="162">
        <v>0</v>
      </c>
      <c r="O187" s="162">
        <f t="shared" si="33"/>
        <v>0</v>
      </c>
      <c r="P187" s="162">
        <v>0</v>
      </c>
      <c r="Q187" s="162">
        <f t="shared" si="34"/>
        <v>0</v>
      </c>
      <c r="R187" s="162"/>
      <c r="S187" s="162" t="s">
        <v>283</v>
      </c>
      <c r="T187" s="162" t="s">
        <v>284</v>
      </c>
      <c r="U187" s="162">
        <v>0</v>
      </c>
      <c r="V187" s="162">
        <f t="shared" si="35"/>
        <v>0</v>
      </c>
      <c r="W187" s="162"/>
      <c r="X187" s="162" t="s">
        <v>343</v>
      </c>
      <c r="Y187" s="118"/>
      <c r="Z187" s="118"/>
      <c r="AA187" s="118"/>
      <c r="AB187" s="118"/>
      <c r="AC187" s="118"/>
      <c r="AD187" s="118"/>
      <c r="AE187" s="118"/>
      <c r="AF187" s="118"/>
      <c r="AG187" s="118" t="s">
        <v>344</v>
      </c>
      <c r="AH187" s="118"/>
      <c r="AI187" s="118"/>
      <c r="AJ187" s="118"/>
      <c r="AK187" s="118"/>
      <c r="AL187" s="118"/>
      <c r="AM187" s="118"/>
      <c r="AN187" s="118"/>
      <c r="AO187" s="118"/>
      <c r="AP187" s="118"/>
      <c r="AQ187" s="118"/>
      <c r="AR187" s="118"/>
      <c r="AS187" s="118"/>
      <c r="AT187" s="118"/>
      <c r="AU187" s="118"/>
      <c r="AV187" s="118"/>
      <c r="AW187" s="118"/>
      <c r="AX187" s="118"/>
      <c r="AY187" s="118"/>
      <c r="AZ187" s="118"/>
      <c r="BA187" s="118"/>
      <c r="BB187" s="118"/>
      <c r="BC187" s="118"/>
      <c r="BD187" s="118"/>
      <c r="BE187" s="118"/>
      <c r="BF187" s="118"/>
      <c r="BG187" s="118"/>
      <c r="BH187" s="118"/>
    </row>
    <row r="188" spans="1:60" ht="12.75" outlineLevel="1">
      <c r="A188" s="294">
        <v>87</v>
      </c>
      <c r="B188" s="295" t="s">
        <v>351</v>
      </c>
      <c r="C188" s="296" t="s">
        <v>208</v>
      </c>
      <c r="D188" s="297" t="s">
        <v>342</v>
      </c>
      <c r="E188" s="298">
        <v>1</v>
      </c>
      <c r="F188" s="163">
        <v>0</v>
      </c>
      <c r="G188" s="319">
        <f t="shared" si="29"/>
        <v>0</v>
      </c>
      <c r="H188" s="161">
        <v>0</v>
      </c>
      <c r="I188" s="162">
        <f t="shared" si="30"/>
        <v>0</v>
      </c>
      <c r="J188" s="161">
        <v>0</v>
      </c>
      <c r="K188" s="162">
        <f t="shared" si="31"/>
        <v>0</v>
      </c>
      <c r="L188" s="162">
        <v>15</v>
      </c>
      <c r="M188" s="162">
        <f t="shared" si="32"/>
        <v>0</v>
      </c>
      <c r="N188" s="162">
        <v>0</v>
      </c>
      <c r="O188" s="162">
        <f t="shared" si="33"/>
        <v>0</v>
      </c>
      <c r="P188" s="162">
        <v>0</v>
      </c>
      <c r="Q188" s="162">
        <f t="shared" si="34"/>
        <v>0</v>
      </c>
      <c r="R188" s="162"/>
      <c r="S188" s="162" t="s">
        <v>283</v>
      </c>
      <c r="T188" s="162" t="s">
        <v>284</v>
      </c>
      <c r="U188" s="162">
        <v>0</v>
      </c>
      <c r="V188" s="162">
        <f t="shared" si="35"/>
        <v>0</v>
      </c>
      <c r="W188" s="162"/>
      <c r="X188" s="162" t="s">
        <v>343</v>
      </c>
      <c r="Y188" s="118"/>
      <c r="Z188" s="118"/>
      <c r="AA188" s="118"/>
      <c r="AB188" s="118"/>
      <c r="AC188" s="118"/>
      <c r="AD188" s="118"/>
      <c r="AE188" s="118"/>
      <c r="AF188" s="118"/>
      <c r="AG188" s="118" t="s">
        <v>344</v>
      </c>
      <c r="AH188" s="118"/>
      <c r="AI188" s="118"/>
      <c r="AJ188" s="118"/>
      <c r="AK188" s="118"/>
      <c r="AL188" s="118"/>
      <c r="AM188" s="118"/>
      <c r="AN188" s="118"/>
      <c r="AO188" s="118"/>
      <c r="AP188" s="118"/>
      <c r="AQ188" s="118"/>
      <c r="AR188" s="118"/>
      <c r="AS188" s="118"/>
      <c r="AT188" s="118"/>
      <c r="AU188" s="118"/>
      <c r="AV188" s="118"/>
      <c r="AW188" s="118"/>
      <c r="AX188" s="118"/>
      <c r="AY188" s="118"/>
      <c r="AZ188" s="118"/>
      <c r="BA188" s="118"/>
      <c r="BB188" s="118"/>
      <c r="BC188" s="118"/>
      <c r="BD188" s="118"/>
      <c r="BE188" s="118"/>
      <c r="BF188" s="118"/>
      <c r="BG188" s="118"/>
      <c r="BH188" s="118"/>
    </row>
    <row r="189" spans="1:32" ht="12.75">
      <c r="A189" s="154"/>
      <c r="B189" s="155"/>
      <c r="C189" s="164"/>
      <c r="D189" s="156"/>
      <c r="E189" s="154"/>
      <c r="F189" s="154"/>
      <c r="G189" s="154"/>
      <c r="H189" s="154"/>
      <c r="I189" s="154"/>
      <c r="J189" s="154"/>
      <c r="K189" s="154"/>
      <c r="L189" s="154"/>
      <c r="M189" s="154"/>
      <c r="N189" s="154"/>
      <c r="O189" s="154"/>
      <c r="P189" s="154"/>
      <c r="Q189" s="154"/>
      <c r="R189" s="154"/>
      <c r="S189" s="154"/>
      <c r="T189" s="154"/>
      <c r="U189" s="154"/>
      <c r="V189" s="154"/>
      <c r="W189" s="154"/>
      <c r="X189" s="154"/>
      <c r="AE189">
        <v>15</v>
      </c>
      <c r="AF189">
        <v>21</v>
      </c>
    </row>
    <row r="190" spans="1:33" ht="12.75">
      <c r="A190" s="165"/>
      <c r="B190" s="166" t="s">
        <v>258</v>
      </c>
      <c r="C190" s="167"/>
      <c r="D190" s="168"/>
      <c r="E190" s="169"/>
      <c r="F190" s="169"/>
      <c r="G190" s="170">
        <f>G8+G20+G29+G73+G75+G80+G95+G100+G114+G144+G165+G173+G180+G131</f>
        <v>0</v>
      </c>
      <c r="H190" s="154"/>
      <c r="I190" s="154"/>
      <c r="J190" s="154"/>
      <c r="K190" s="154"/>
      <c r="L190" s="154"/>
      <c r="M190" s="154"/>
      <c r="N190" s="154"/>
      <c r="O190" s="154"/>
      <c r="P190" s="154"/>
      <c r="Q190" s="154"/>
      <c r="R190" s="154"/>
      <c r="S190" s="154"/>
      <c r="T190" s="154"/>
      <c r="U190" s="154"/>
      <c r="V190" s="154"/>
      <c r="W190" s="154"/>
      <c r="X190" s="154"/>
      <c r="AE190">
        <f>SUMIF(L7:L188,AE189,G7:G188)</f>
        <v>0</v>
      </c>
      <c r="AF190">
        <f>SUMIF(L7:L188,AF189,G7:G188)</f>
        <v>0</v>
      </c>
      <c r="AG190" t="s">
        <v>352</v>
      </c>
    </row>
    <row r="191" spans="1:24" ht="12.75">
      <c r="A191" s="154"/>
      <c r="B191" s="155"/>
      <c r="C191" s="164"/>
      <c r="D191" s="156"/>
      <c r="E191" s="154"/>
      <c r="F191" s="154"/>
      <c r="G191" s="154"/>
      <c r="H191" s="154"/>
      <c r="I191" s="154"/>
      <c r="J191" s="154"/>
      <c r="K191" s="154"/>
      <c r="L191" s="154"/>
      <c r="M191" s="154"/>
      <c r="N191" s="154"/>
      <c r="O191" s="154"/>
      <c r="P191" s="154"/>
      <c r="Q191" s="154"/>
      <c r="R191" s="154"/>
      <c r="S191" s="154"/>
      <c r="T191" s="154"/>
      <c r="U191" s="154"/>
      <c r="V191" s="154"/>
      <c r="W191" s="154"/>
      <c r="X191" s="154"/>
    </row>
    <row r="192" spans="1:24" ht="12.75">
      <c r="A192" s="154"/>
      <c r="B192" s="155"/>
      <c r="C192" s="164"/>
      <c r="D192" s="156"/>
      <c r="E192" s="154"/>
      <c r="F192" s="154"/>
      <c r="G192" s="154"/>
      <c r="H192" s="154"/>
      <c r="I192" s="154"/>
      <c r="J192" s="154"/>
      <c r="K192" s="154"/>
      <c r="L192" s="154"/>
      <c r="M192" s="154"/>
      <c r="N192" s="154"/>
      <c r="O192" s="154"/>
      <c r="P192" s="154"/>
      <c r="Q192" s="154"/>
      <c r="R192" s="154"/>
      <c r="S192" s="154"/>
      <c r="T192" s="154"/>
      <c r="U192" s="154"/>
      <c r="V192" s="154"/>
      <c r="W192" s="154"/>
      <c r="X192" s="154"/>
    </row>
    <row r="193" spans="1:24" ht="12.75">
      <c r="A193" s="412" t="s">
        <v>353</v>
      </c>
      <c r="B193" s="412"/>
      <c r="C193" s="413"/>
      <c r="D193" s="156"/>
      <c r="E193" s="154"/>
      <c r="F193" s="154"/>
      <c r="G193" s="154"/>
      <c r="H193" s="154"/>
      <c r="I193" s="154"/>
      <c r="J193" s="154"/>
      <c r="K193" s="154"/>
      <c r="L193" s="154"/>
      <c r="M193" s="154"/>
      <c r="N193" s="154"/>
      <c r="O193" s="154"/>
      <c r="P193" s="154"/>
      <c r="Q193" s="154"/>
      <c r="R193" s="154"/>
      <c r="S193" s="154"/>
      <c r="T193" s="154"/>
      <c r="U193" s="154"/>
      <c r="V193" s="154"/>
      <c r="W193" s="154"/>
      <c r="X193" s="154"/>
    </row>
    <row r="194" spans="1:33" ht="12.75">
      <c r="A194" s="393"/>
      <c r="B194" s="394"/>
      <c r="C194" s="395"/>
      <c r="D194" s="394"/>
      <c r="E194" s="394"/>
      <c r="F194" s="394"/>
      <c r="G194" s="396"/>
      <c r="H194" s="154"/>
      <c r="I194" s="154"/>
      <c r="J194" s="154"/>
      <c r="K194" s="154"/>
      <c r="L194" s="154"/>
      <c r="M194" s="154"/>
      <c r="N194" s="154"/>
      <c r="O194" s="154"/>
      <c r="P194" s="154"/>
      <c r="Q194" s="154"/>
      <c r="R194" s="154"/>
      <c r="S194" s="154"/>
      <c r="T194" s="154"/>
      <c r="U194" s="154"/>
      <c r="V194" s="154"/>
      <c r="W194" s="154"/>
      <c r="X194" s="154"/>
      <c r="AG194" t="s">
        <v>354</v>
      </c>
    </row>
    <row r="195" spans="1:24" ht="12.75">
      <c r="A195" s="397"/>
      <c r="B195" s="398"/>
      <c r="C195" s="399"/>
      <c r="D195" s="398"/>
      <c r="E195" s="398"/>
      <c r="F195" s="398"/>
      <c r="G195" s="400"/>
      <c r="H195" s="154"/>
      <c r="I195" s="154"/>
      <c r="J195" s="154"/>
      <c r="K195" s="154"/>
      <c r="L195" s="154"/>
      <c r="M195" s="154"/>
      <c r="N195" s="154"/>
      <c r="O195" s="154"/>
      <c r="P195" s="154"/>
      <c r="Q195" s="154"/>
      <c r="R195" s="154"/>
      <c r="S195" s="154"/>
      <c r="T195" s="154"/>
      <c r="U195" s="154"/>
      <c r="V195" s="154"/>
      <c r="W195" s="154"/>
      <c r="X195" s="154"/>
    </row>
    <row r="196" spans="1:24" ht="12.75">
      <c r="A196" s="397"/>
      <c r="B196" s="398"/>
      <c r="C196" s="399"/>
      <c r="D196" s="398"/>
      <c r="E196" s="398"/>
      <c r="F196" s="398"/>
      <c r="G196" s="400"/>
      <c r="H196" s="154"/>
      <c r="I196" s="154"/>
      <c r="J196" s="154"/>
      <c r="K196" s="154"/>
      <c r="L196" s="154"/>
      <c r="M196" s="154"/>
      <c r="N196" s="154"/>
      <c r="O196" s="154"/>
      <c r="P196" s="154"/>
      <c r="Q196" s="154"/>
      <c r="R196" s="154"/>
      <c r="S196" s="154"/>
      <c r="T196" s="154"/>
      <c r="U196" s="154"/>
      <c r="V196" s="154"/>
      <c r="W196" s="154"/>
      <c r="X196" s="154"/>
    </row>
    <row r="197" spans="1:24" ht="12.75">
      <c r="A197" s="397"/>
      <c r="B197" s="398"/>
      <c r="C197" s="399"/>
      <c r="D197" s="398"/>
      <c r="E197" s="398"/>
      <c r="F197" s="398"/>
      <c r="G197" s="400"/>
      <c r="H197" s="154"/>
      <c r="I197" s="154"/>
      <c r="J197" s="154"/>
      <c r="K197" s="154"/>
      <c r="L197" s="154"/>
      <c r="M197" s="154"/>
      <c r="N197" s="154"/>
      <c r="O197" s="154"/>
      <c r="P197" s="154"/>
      <c r="Q197" s="154"/>
      <c r="R197" s="154"/>
      <c r="S197" s="154"/>
      <c r="T197" s="154"/>
      <c r="U197" s="154"/>
      <c r="V197" s="154"/>
      <c r="W197" s="154"/>
      <c r="X197" s="154"/>
    </row>
    <row r="198" spans="1:24" ht="12.75">
      <c r="A198" s="401"/>
      <c r="B198" s="402"/>
      <c r="C198" s="403"/>
      <c r="D198" s="402"/>
      <c r="E198" s="402"/>
      <c r="F198" s="402"/>
      <c r="G198" s="404"/>
      <c r="H198" s="154"/>
      <c r="I198" s="154"/>
      <c r="J198" s="154"/>
      <c r="K198" s="154"/>
      <c r="L198" s="154"/>
      <c r="M198" s="154"/>
      <c r="N198" s="154"/>
      <c r="O198" s="154"/>
      <c r="P198" s="154"/>
      <c r="Q198" s="154"/>
      <c r="R198" s="154"/>
      <c r="S198" s="154"/>
      <c r="T198" s="154"/>
      <c r="U198" s="154"/>
      <c r="V198" s="154"/>
      <c r="W198" s="154"/>
      <c r="X198" s="154"/>
    </row>
    <row r="199" spans="1:24" ht="12.75">
      <c r="A199" s="154"/>
      <c r="B199" s="155"/>
      <c r="C199" s="164"/>
      <c r="D199" s="156"/>
      <c r="E199" s="154"/>
      <c r="F199" s="154"/>
      <c r="G199" s="154"/>
      <c r="H199" s="154"/>
      <c r="I199" s="154"/>
      <c r="J199" s="154"/>
      <c r="K199" s="154"/>
      <c r="L199" s="154"/>
      <c r="M199" s="154"/>
      <c r="N199" s="154"/>
      <c r="O199" s="154"/>
      <c r="P199" s="154"/>
      <c r="Q199" s="154"/>
      <c r="R199" s="154"/>
      <c r="S199" s="154"/>
      <c r="T199" s="154"/>
      <c r="U199" s="154"/>
      <c r="V199" s="154"/>
      <c r="W199" s="154"/>
      <c r="X199" s="154"/>
    </row>
    <row r="200" spans="3:33" ht="12.75">
      <c r="C200" s="171"/>
      <c r="D200" s="151"/>
      <c r="AG200" t="s">
        <v>355</v>
      </c>
    </row>
    <row r="201" ht="12.75">
      <c r="D201" s="151"/>
    </row>
    <row r="202" ht="12.75">
      <c r="D202" s="151"/>
    </row>
    <row r="203" ht="12.75">
      <c r="D203" s="151"/>
    </row>
    <row r="204" ht="12.75">
      <c r="D204" s="151"/>
    </row>
    <row r="205" ht="12.75">
      <c r="D205" s="151"/>
    </row>
    <row r="206" ht="12.75">
      <c r="D206" s="151"/>
    </row>
    <row r="207" ht="12.75">
      <c r="D207" s="151"/>
    </row>
    <row r="208" ht="12.75">
      <c r="D208" s="151"/>
    </row>
    <row r="209" ht="12.75">
      <c r="D209" s="151"/>
    </row>
    <row r="210" ht="12.75">
      <c r="D210" s="151"/>
    </row>
    <row r="211" ht="12.75">
      <c r="D211" s="151"/>
    </row>
    <row r="212" ht="12.75">
      <c r="D212" s="151"/>
    </row>
    <row r="213" ht="12.75">
      <c r="D213" s="151"/>
    </row>
    <row r="214" ht="12.75">
      <c r="D214" s="151"/>
    </row>
    <row r="215" ht="12.75">
      <c r="D215" s="151"/>
    </row>
    <row r="216" ht="12.75">
      <c r="D216" s="151"/>
    </row>
    <row r="217" ht="12.75">
      <c r="D217" s="151"/>
    </row>
    <row r="218" ht="12.75">
      <c r="D218" s="151"/>
    </row>
    <row r="219" ht="12.75">
      <c r="D219" s="151"/>
    </row>
    <row r="220" ht="12.75">
      <c r="D220" s="151"/>
    </row>
    <row r="221" ht="12.75">
      <c r="D221" s="151"/>
    </row>
    <row r="222" ht="12.75">
      <c r="D222" s="151"/>
    </row>
    <row r="223" ht="12.75">
      <c r="D223" s="151"/>
    </row>
    <row r="224" ht="12.75">
      <c r="D224" s="151"/>
    </row>
    <row r="225" ht="12.75">
      <c r="D225" s="151"/>
    </row>
    <row r="226" ht="12.75">
      <c r="D226" s="151"/>
    </row>
    <row r="227" ht="12.75">
      <c r="D227" s="151"/>
    </row>
    <row r="228" ht="12.75">
      <c r="D228" s="151"/>
    </row>
    <row r="229" ht="12.75">
      <c r="D229" s="151"/>
    </row>
    <row r="230" ht="12.75">
      <c r="D230" s="151"/>
    </row>
    <row r="231" ht="12.75">
      <c r="D231" s="151"/>
    </row>
    <row r="232" ht="12.75">
      <c r="D232" s="151"/>
    </row>
    <row r="233" ht="12.75">
      <c r="D233" s="151"/>
    </row>
    <row r="234" ht="12.75">
      <c r="D234" s="151"/>
    </row>
    <row r="235" ht="12.75">
      <c r="D235" s="151"/>
    </row>
    <row r="236" ht="12.75">
      <c r="D236" s="151"/>
    </row>
    <row r="237" ht="12.75">
      <c r="D237" s="151"/>
    </row>
    <row r="238" ht="12.75">
      <c r="D238" s="151"/>
    </row>
    <row r="239" ht="12.75">
      <c r="D239" s="151"/>
    </row>
    <row r="240" ht="12.75">
      <c r="D240" s="151"/>
    </row>
    <row r="241" ht="12.75">
      <c r="D241" s="151"/>
    </row>
    <row r="242" ht="12.75">
      <c r="D242" s="151"/>
    </row>
    <row r="243" ht="12.75">
      <c r="D243" s="151"/>
    </row>
    <row r="244" ht="12.75">
      <c r="D244" s="151"/>
    </row>
    <row r="245" ht="12.75">
      <c r="D245" s="151"/>
    </row>
    <row r="246" ht="12.75">
      <c r="D246" s="151"/>
    </row>
    <row r="247" ht="12.75">
      <c r="D247" s="151"/>
    </row>
    <row r="248" ht="12.75">
      <c r="D248" s="151"/>
    </row>
    <row r="249" ht="12.75">
      <c r="D249" s="151"/>
    </row>
    <row r="250" ht="12.75">
      <c r="D250" s="151"/>
    </row>
    <row r="251" ht="12.75">
      <c r="D251" s="151"/>
    </row>
    <row r="252" ht="12.75">
      <c r="D252" s="151"/>
    </row>
    <row r="253" ht="12.75">
      <c r="D253" s="151"/>
    </row>
    <row r="254" ht="12.75">
      <c r="D254" s="151"/>
    </row>
    <row r="255" ht="12.75">
      <c r="D255" s="151"/>
    </row>
    <row r="256" ht="12.75">
      <c r="D256" s="151"/>
    </row>
    <row r="257" ht="12.75">
      <c r="D257" s="151"/>
    </row>
    <row r="258" ht="12.75">
      <c r="D258" s="151"/>
    </row>
    <row r="259" ht="12.75">
      <c r="D259" s="151"/>
    </row>
    <row r="260" ht="12.75">
      <c r="D260" s="151"/>
    </row>
    <row r="261" ht="12.75">
      <c r="D261" s="151"/>
    </row>
    <row r="262" ht="12.75">
      <c r="D262" s="151"/>
    </row>
    <row r="263" ht="12.75">
      <c r="D263" s="151"/>
    </row>
    <row r="264" ht="12.75">
      <c r="D264" s="151"/>
    </row>
    <row r="265" ht="12.75">
      <c r="D265" s="151"/>
    </row>
    <row r="266" ht="12.75">
      <c r="D266" s="151"/>
    </row>
    <row r="267" ht="12.75">
      <c r="D267" s="151"/>
    </row>
    <row r="268" ht="12.75">
      <c r="D268" s="151"/>
    </row>
    <row r="269" ht="12.75">
      <c r="D269" s="151"/>
    </row>
    <row r="270" ht="12.75">
      <c r="D270" s="151"/>
    </row>
    <row r="271" ht="12.75">
      <c r="D271" s="151"/>
    </row>
    <row r="272" ht="12.75">
      <c r="D272" s="151"/>
    </row>
    <row r="273" ht="12.75">
      <c r="D273" s="151"/>
    </row>
    <row r="274" ht="12.75">
      <c r="D274" s="151"/>
    </row>
    <row r="275" ht="12.75">
      <c r="D275" s="151"/>
    </row>
    <row r="276" ht="12.75">
      <c r="D276" s="151"/>
    </row>
    <row r="277" ht="12.75">
      <c r="D277" s="151"/>
    </row>
    <row r="278" ht="12.75">
      <c r="D278" s="151"/>
    </row>
    <row r="279" ht="12.75">
      <c r="D279" s="151"/>
    </row>
    <row r="280" ht="12.75">
      <c r="D280" s="151"/>
    </row>
    <row r="281" ht="12.75">
      <c r="D281" s="151"/>
    </row>
    <row r="282" ht="12.75">
      <c r="D282" s="151"/>
    </row>
    <row r="283" ht="12.75">
      <c r="D283" s="151"/>
    </row>
    <row r="284" ht="12.75">
      <c r="D284" s="151"/>
    </row>
    <row r="285" ht="12.75">
      <c r="D285" s="151"/>
    </row>
    <row r="286" ht="12.75">
      <c r="D286" s="151"/>
    </row>
    <row r="287" ht="12.75">
      <c r="D287" s="151"/>
    </row>
    <row r="288" ht="12.75">
      <c r="D288" s="151"/>
    </row>
    <row r="289" ht="12.75">
      <c r="D289" s="151"/>
    </row>
    <row r="290" ht="12.75">
      <c r="D290" s="151"/>
    </row>
    <row r="291" ht="12.75">
      <c r="D291" s="151"/>
    </row>
    <row r="292" ht="12.75">
      <c r="D292" s="151"/>
    </row>
    <row r="293" ht="12.75">
      <c r="D293" s="151"/>
    </row>
    <row r="294" ht="12.75">
      <c r="D294" s="151"/>
    </row>
    <row r="295" ht="12.75">
      <c r="D295" s="151"/>
    </row>
    <row r="296" ht="12.75">
      <c r="D296" s="151"/>
    </row>
    <row r="297" ht="12.75">
      <c r="D297" s="151"/>
    </row>
    <row r="298" ht="12.75">
      <c r="D298" s="151"/>
    </row>
    <row r="299" ht="12.75">
      <c r="D299" s="151"/>
    </row>
    <row r="300" ht="12.75">
      <c r="D300" s="151"/>
    </row>
    <row r="301" ht="12.75">
      <c r="D301" s="151"/>
    </row>
    <row r="302" ht="12.75">
      <c r="D302" s="151"/>
    </row>
    <row r="303" ht="12.75">
      <c r="D303" s="151"/>
    </row>
    <row r="304" ht="12.75">
      <c r="D304" s="151"/>
    </row>
    <row r="305" ht="12.75">
      <c r="D305" s="151"/>
    </row>
    <row r="306" ht="12.75">
      <c r="D306" s="151"/>
    </row>
    <row r="307" ht="12.75">
      <c r="D307" s="151"/>
    </row>
    <row r="308" ht="12.75">
      <c r="D308" s="151"/>
    </row>
    <row r="309" ht="12.75">
      <c r="D309" s="151"/>
    </row>
    <row r="310" ht="12.75">
      <c r="D310" s="151"/>
    </row>
    <row r="311" ht="12.75">
      <c r="D311" s="151"/>
    </row>
    <row r="312" ht="12.75">
      <c r="D312" s="151"/>
    </row>
    <row r="313" ht="12.75">
      <c r="D313" s="151"/>
    </row>
    <row r="314" ht="12.75">
      <c r="D314" s="151"/>
    </row>
    <row r="315" ht="12.75">
      <c r="D315" s="151"/>
    </row>
    <row r="316" ht="12.75">
      <c r="D316" s="151"/>
    </row>
    <row r="317" ht="12.75">
      <c r="D317" s="151"/>
    </row>
    <row r="318" ht="12.75">
      <c r="D318" s="151"/>
    </row>
    <row r="319" ht="12.75">
      <c r="D319" s="151"/>
    </row>
    <row r="320" ht="12.75">
      <c r="D320" s="151"/>
    </row>
    <row r="321" ht="12.75">
      <c r="D321" s="151"/>
    </row>
    <row r="322" ht="12.75">
      <c r="D322" s="151"/>
    </row>
    <row r="323" ht="12.75">
      <c r="D323" s="151"/>
    </row>
    <row r="324" ht="12.75">
      <c r="D324" s="151"/>
    </row>
    <row r="325" ht="12.75">
      <c r="D325" s="151"/>
    </row>
    <row r="326" ht="12.75">
      <c r="D326" s="151"/>
    </row>
    <row r="327" ht="12.75">
      <c r="D327" s="151"/>
    </row>
    <row r="328" ht="12.75">
      <c r="D328" s="151"/>
    </row>
    <row r="329" ht="12.75">
      <c r="D329" s="151"/>
    </row>
    <row r="330" ht="12.75">
      <c r="D330" s="151"/>
    </row>
    <row r="331" ht="12.75">
      <c r="D331" s="151"/>
    </row>
    <row r="332" ht="12.75">
      <c r="D332" s="151"/>
    </row>
    <row r="333" ht="12.75">
      <c r="D333" s="151"/>
    </row>
    <row r="334" ht="12.75">
      <c r="D334" s="151"/>
    </row>
    <row r="335" ht="12.75">
      <c r="D335" s="151"/>
    </row>
    <row r="336" ht="12.75">
      <c r="D336" s="151"/>
    </row>
    <row r="337" ht="12.75">
      <c r="D337" s="151"/>
    </row>
    <row r="338" ht="12.75">
      <c r="D338" s="151"/>
    </row>
    <row r="339" ht="12.75">
      <c r="D339" s="151"/>
    </row>
    <row r="340" ht="12.75">
      <c r="D340" s="151"/>
    </row>
    <row r="341" ht="12.75">
      <c r="D341" s="151"/>
    </row>
    <row r="342" ht="12.75">
      <c r="D342" s="151"/>
    </row>
    <row r="343" ht="12.75">
      <c r="D343" s="151"/>
    </row>
    <row r="344" ht="12.75">
      <c r="D344" s="151"/>
    </row>
    <row r="345" ht="12.75">
      <c r="D345" s="151"/>
    </row>
    <row r="346" ht="12.75">
      <c r="D346" s="151"/>
    </row>
    <row r="347" ht="12.75">
      <c r="D347" s="151"/>
    </row>
    <row r="348" ht="12.75">
      <c r="D348" s="151"/>
    </row>
    <row r="349" ht="12.75">
      <c r="D349" s="151"/>
    </row>
    <row r="350" ht="12.75">
      <c r="D350" s="151"/>
    </row>
    <row r="351" ht="12.75">
      <c r="D351" s="151"/>
    </row>
    <row r="352" ht="12.75">
      <c r="D352" s="151"/>
    </row>
    <row r="353" ht="12.75">
      <c r="D353" s="151"/>
    </row>
    <row r="354" ht="12.75">
      <c r="D354" s="151"/>
    </row>
    <row r="355" ht="12.75">
      <c r="D355" s="151"/>
    </row>
    <row r="356" ht="12.75">
      <c r="D356" s="151"/>
    </row>
    <row r="357" ht="12.75">
      <c r="D357" s="151"/>
    </row>
    <row r="358" ht="12.75">
      <c r="D358" s="151"/>
    </row>
    <row r="359" ht="12.75">
      <c r="D359" s="151"/>
    </row>
    <row r="360" ht="12.75">
      <c r="D360" s="151"/>
    </row>
    <row r="361" ht="12.75">
      <c r="D361" s="151"/>
    </row>
    <row r="362" ht="12.75">
      <c r="D362" s="151"/>
    </row>
    <row r="363" ht="12.75">
      <c r="D363" s="151"/>
    </row>
    <row r="364" ht="12.75">
      <c r="D364" s="151"/>
    </row>
    <row r="365" ht="12.75">
      <c r="D365" s="151"/>
    </row>
    <row r="366" ht="12.75">
      <c r="D366" s="151"/>
    </row>
    <row r="367" ht="12.75">
      <c r="D367" s="151"/>
    </row>
    <row r="368" ht="12.75">
      <c r="D368" s="151"/>
    </row>
    <row r="369" ht="12.75">
      <c r="D369" s="151"/>
    </row>
    <row r="370" ht="12.75">
      <c r="D370" s="151"/>
    </row>
    <row r="371" ht="12.75">
      <c r="D371" s="151"/>
    </row>
    <row r="372" ht="12.75">
      <c r="D372" s="151"/>
    </row>
    <row r="373" ht="12.75">
      <c r="D373" s="151"/>
    </row>
    <row r="374" ht="12.75">
      <c r="D374" s="151"/>
    </row>
    <row r="375" ht="12.75">
      <c r="D375" s="151"/>
    </row>
    <row r="376" ht="12.75">
      <c r="D376" s="151"/>
    </row>
    <row r="377" ht="12.75">
      <c r="D377" s="151"/>
    </row>
    <row r="378" ht="12.75">
      <c r="D378" s="151"/>
    </row>
    <row r="379" ht="12.75">
      <c r="D379" s="151"/>
    </row>
    <row r="380" ht="12.75">
      <c r="D380" s="151"/>
    </row>
    <row r="381" ht="12.75">
      <c r="D381" s="151"/>
    </row>
    <row r="382" ht="12.75">
      <c r="D382" s="151"/>
    </row>
    <row r="383" ht="12.75">
      <c r="D383" s="151"/>
    </row>
    <row r="384" ht="12.75">
      <c r="D384" s="151"/>
    </row>
    <row r="385" ht="12.75">
      <c r="D385" s="151"/>
    </row>
    <row r="386" ht="12.75">
      <c r="D386" s="151"/>
    </row>
    <row r="387" ht="12.75">
      <c r="D387" s="151"/>
    </row>
    <row r="388" ht="12.75">
      <c r="D388" s="151"/>
    </row>
    <row r="389" ht="12.75">
      <c r="D389" s="151"/>
    </row>
    <row r="390" ht="12.75">
      <c r="D390" s="151"/>
    </row>
    <row r="391" ht="12.75">
      <c r="D391" s="151"/>
    </row>
    <row r="392" ht="12.75">
      <c r="D392" s="151"/>
    </row>
    <row r="393" ht="12.75">
      <c r="D393" s="151"/>
    </row>
    <row r="394" ht="12.75">
      <c r="D394" s="151"/>
    </row>
    <row r="395" ht="12.75">
      <c r="D395" s="151"/>
    </row>
    <row r="396" ht="12.75">
      <c r="D396" s="151"/>
    </row>
    <row r="397" ht="12.75">
      <c r="D397" s="151"/>
    </row>
    <row r="398" ht="12.75">
      <c r="D398" s="151"/>
    </row>
    <row r="399" ht="12.75">
      <c r="D399" s="151"/>
    </row>
    <row r="400" ht="12.75">
      <c r="D400" s="151"/>
    </row>
    <row r="401" ht="12.75">
      <c r="D401" s="151"/>
    </row>
    <row r="402" ht="12.75">
      <c r="D402" s="151"/>
    </row>
    <row r="403" ht="12.75">
      <c r="D403" s="151"/>
    </row>
    <row r="404" ht="12.75">
      <c r="D404" s="151"/>
    </row>
    <row r="405" ht="12.75">
      <c r="D405" s="151"/>
    </row>
    <row r="406" ht="12.75">
      <c r="D406" s="151"/>
    </row>
    <row r="407" ht="12.75">
      <c r="D407" s="151"/>
    </row>
    <row r="408" ht="12.75">
      <c r="D408" s="151"/>
    </row>
    <row r="409" ht="12.75">
      <c r="D409" s="151"/>
    </row>
    <row r="410" ht="12.75">
      <c r="D410" s="151"/>
    </row>
    <row r="411" ht="12.75">
      <c r="D411" s="151"/>
    </row>
    <row r="412" ht="12.75">
      <c r="D412" s="151"/>
    </row>
    <row r="413" ht="12.75">
      <c r="D413" s="151"/>
    </row>
    <row r="414" ht="12.75">
      <c r="D414" s="151"/>
    </row>
    <row r="415" ht="12.75">
      <c r="D415" s="151"/>
    </row>
    <row r="416" ht="12.75">
      <c r="D416" s="151"/>
    </row>
    <row r="417" ht="12.75">
      <c r="D417" s="151"/>
    </row>
    <row r="418" ht="12.75">
      <c r="D418" s="151"/>
    </row>
    <row r="419" ht="12.75">
      <c r="D419" s="151"/>
    </row>
    <row r="420" ht="12.75">
      <c r="D420" s="151"/>
    </row>
    <row r="421" ht="12.75">
      <c r="D421" s="151"/>
    </row>
    <row r="422" ht="12.75">
      <c r="D422" s="151"/>
    </row>
    <row r="423" ht="12.75">
      <c r="D423" s="151"/>
    </row>
    <row r="424" ht="12.75">
      <c r="D424" s="151"/>
    </row>
    <row r="425" ht="12.75">
      <c r="D425" s="151"/>
    </row>
    <row r="426" ht="12.75">
      <c r="D426" s="151"/>
    </row>
    <row r="427" ht="12.75">
      <c r="D427" s="151"/>
    </row>
    <row r="428" ht="12.75">
      <c r="D428" s="151"/>
    </row>
    <row r="429" ht="12.75">
      <c r="D429" s="151"/>
    </row>
    <row r="430" ht="12.75">
      <c r="D430" s="151"/>
    </row>
    <row r="431" ht="12.75">
      <c r="D431" s="151"/>
    </row>
    <row r="432" ht="12.75">
      <c r="D432" s="151"/>
    </row>
    <row r="433" ht="12.75">
      <c r="D433" s="151"/>
    </row>
    <row r="434" ht="12.75">
      <c r="D434" s="151"/>
    </row>
    <row r="435" ht="12.75">
      <c r="D435" s="151"/>
    </row>
    <row r="436" ht="12.75">
      <c r="D436" s="151"/>
    </row>
    <row r="437" ht="12.75">
      <c r="D437" s="151"/>
    </row>
    <row r="438" ht="12.75">
      <c r="D438" s="151"/>
    </row>
    <row r="439" ht="12.75">
      <c r="D439" s="151"/>
    </row>
    <row r="440" ht="12.75">
      <c r="D440" s="151"/>
    </row>
    <row r="441" ht="12.75">
      <c r="D441" s="151"/>
    </row>
    <row r="442" ht="12.75">
      <c r="D442" s="151"/>
    </row>
    <row r="443" ht="12.75">
      <c r="D443" s="151"/>
    </row>
    <row r="444" ht="12.75">
      <c r="D444" s="151"/>
    </row>
    <row r="445" ht="12.75">
      <c r="D445" s="151"/>
    </row>
    <row r="446" ht="12.75">
      <c r="D446" s="151"/>
    </row>
    <row r="447" ht="12.75">
      <c r="D447" s="151"/>
    </row>
    <row r="448" ht="12.75">
      <c r="D448" s="151"/>
    </row>
    <row r="449" ht="12.75">
      <c r="D449" s="151"/>
    </row>
    <row r="450" ht="12.75">
      <c r="D450" s="151"/>
    </row>
    <row r="451" ht="12.75">
      <c r="D451" s="151"/>
    </row>
    <row r="452" ht="12.75">
      <c r="D452" s="151"/>
    </row>
    <row r="453" ht="12.75">
      <c r="D453" s="151"/>
    </row>
    <row r="454" ht="12.75">
      <c r="D454" s="151"/>
    </row>
    <row r="455" ht="12.75">
      <c r="D455" s="151"/>
    </row>
    <row r="456" ht="12.75">
      <c r="D456" s="151"/>
    </row>
    <row r="457" ht="12.75">
      <c r="D457" s="151"/>
    </row>
    <row r="458" ht="12.75">
      <c r="D458" s="151"/>
    </row>
    <row r="459" ht="12.75">
      <c r="D459" s="151"/>
    </row>
    <row r="460" ht="12.75">
      <c r="D460" s="151"/>
    </row>
    <row r="461" ht="12.75">
      <c r="D461" s="151"/>
    </row>
    <row r="462" ht="12.75">
      <c r="D462" s="151"/>
    </row>
    <row r="463" ht="12.75">
      <c r="D463" s="151"/>
    </row>
    <row r="464" ht="12.75">
      <c r="D464" s="151"/>
    </row>
    <row r="465" ht="12.75">
      <c r="D465" s="151"/>
    </row>
    <row r="466" ht="12.75">
      <c r="D466" s="151"/>
    </row>
    <row r="467" ht="12.75">
      <c r="D467" s="151"/>
    </row>
    <row r="468" ht="12.75">
      <c r="D468" s="151"/>
    </row>
    <row r="469" ht="12.75">
      <c r="D469" s="151"/>
    </row>
    <row r="470" ht="12.75">
      <c r="D470" s="151"/>
    </row>
    <row r="471" ht="12.75">
      <c r="D471" s="151"/>
    </row>
    <row r="472" ht="12.75">
      <c r="D472" s="151"/>
    </row>
    <row r="473" ht="12.75">
      <c r="D473" s="151"/>
    </row>
    <row r="474" ht="12.75">
      <c r="D474" s="151"/>
    </row>
    <row r="475" ht="12.75">
      <c r="D475" s="151"/>
    </row>
    <row r="476" ht="12.75">
      <c r="D476" s="151"/>
    </row>
    <row r="477" ht="12.75">
      <c r="D477" s="151"/>
    </row>
    <row r="478" ht="12.75">
      <c r="D478" s="151"/>
    </row>
    <row r="479" ht="12.75">
      <c r="D479" s="151"/>
    </row>
    <row r="480" ht="12.75">
      <c r="D480" s="151"/>
    </row>
    <row r="481" ht="12.75">
      <c r="D481" s="151"/>
    </row>
    <row r="482" ht="12.75">
      <c r="D482" s="151"/>
    </row>
    <row r="483" ht="12.75">
      <c r="D483" s="151"/>
    </row>
    <row r="484" ht="12.75">
      <c r="D484" s="151"/>
    </row>
    <row r="485" ht="12.75">
      <c r="D485" s="151"/>
    </row>
    <row r="486" ht="12.75">
      <c r="D486" s="151"/>
    </row>
    <row r="487" ht="12.75">
      <c r="D487" s="151"/>
    </row>
    <row r="488" ht="12.75">
      <c r="D488" s="151"/>
    </row>
    <row r="489" ht="12.75">
      <c r="D489" s="151"/>
    </row>
    <row r="490" ht="12.75">
      <c r="D490" s="151"/>
    </row>
    <row r="491" ht="12.75">
      <c r="D491" s="151"/>
    </row>
    <row r="492" ht="12.75">
      <c r="D492" s="151"/>
    </row>
    <row r="493" ht="12.75">
      <c r="D493" s="151"/>
    </row>
    <row r="494" ht="12.75">
      <c r="D494" s="151"/>
    </row>
    <row r="495" ht="12.75">
      <c r="D495" s="151"/>
    </row>
    <row r="496" ht="12.75">
      <c r="D496" s="151"/>
    </row>
    <row r="497" ht="12.75">
      <c r="D497" s="151"/>
    </row>
    <row r="498" ht="12.75">
      <c r="D498" s="151"/>
    </row>
    <row r="499" ht="12.75">
      <c r="D499" s="151"/>
    </row>
    <row r="500" ht="12.75">
      <c r="D500" s="151"/>
    </row>
    <row r="501" ht="12.75">
      <c r="D501" s="151"/>
    </row>
    <row r="502" ht="12.75">
      <c r="D502" s="151"/>
    </row>
    <row r="503" ht="12.75">
      <c r="D503" s="151"/>
    </row>
    <row r="504" ht="12.75">
      <c r="D504" s="151"/>
    </row>
    <row r="505" ht="12.75">
      <c r="D505" s="151"/>
    </row>
    <row r="506" ht="12.75">
      <c r="D506" s="151"/>
    </row>
    <row r="507" ht="12.75">
      <c r="D507" s="151"/>
    </row>
    <row r="508" ht="12.75">
      <c r="D508" s="151"/>
    </row>
    <row r="509" ht="12.75">
      <c r="D509" s="151"/>
    </row>
    <row r="510" ht="12.75">
      <c r="D510" s="151"/>
    </row>
    <row r="511" ht="12.75">
      <c r="D511" s="151"/>
    </row>
    <row r="512" ht="12.75">
      <c r="D512" s="151"/>
    </row>
    <row r="513" ht="12.75">
      <c r="D513" s="151"/>
    </row>
    <row r="514" ht="12.75">
      <c r="D514" s="151"/>
    </row>
    <row r="515" ht="12.75">
      <c r="D515" s="151"/>
    </row>
    <row r="516" ht="12.75">
      <c r="D516" s="151"/>
    </row>
    <row r="517" ht="12.75">
      <c r="D517" s="151"/>
    </row>
    <row r="518" ht="12.75">
      <c r="D518" s="151"/>
    </row>
    <row r="519" ht="12.75">
      <c r="D519" s="151"/>
    </row>
    <row r="520" ht="12.75">
      <c r="D520" s="151"/>
    </row>
    <row r="521" ht="12.75">
      <c r="D521" s="151"/>
    </row>
    <row r="522" ht="12.75">
      <c r="D522" s="151"/>
    </row>
    <row r="523" ht="12.75">
      <c r="D523" s="151"/>
    </row>
    <row r="524" ht="12.75">
      <c r="D524" s="151"/>
    </row>
    <row r="525" ht="12.75">
      <c r="D525" s="151"/>
    </row>
    <row r="526" ht="12.75">
      <c r="D526" s="151"/>
    </row>
    <row r="527" ht="12.75">
      <c r="D527" s="151"/>
    </row>
    <row r="528" ht="12.75">
      <c r="D528" s="151"/>
    </row>
    <row r="529" ht="12.75">
      <c r="D529" s="151"/>
    </row>
    <row r="530" ht="12.75">
      <c r="D530" s="151"/>
    </row>
    <row r="531" ht="12.75">
      <c r="D531" s="151"/>
    </row>
    <row r="532" ht="12.75">
      <c r="D532" s="151"/>
    </row>
    <row r="533" ht="12.75">
      <c r="D533" s="151"/>
    </row>
    <row r="534" ht="12.75">
      <c r="D534" s="151"/>
    </row>
    <row r="535" ht="12.75">
      <c r="D535" s="151"/>
    </row>
    <row r="536" ht="12.75">
      <c r="D536" s="151"/>
    </row>
    <row r="537" ht="12.75">
      <c r="D537" s="151"/>
    </row>
    <row r="538" ht="12.75">
      <c r="D538" s="151"/>
    </row>
    <row r="539" ht="12.75">
      <c r="D539" s="151"/>
    </row>
    <row r="540" ht="12.75">
      <c r="D540" s="151"/>
    </row>
    <row r="541" ht="12.75">
      <c r="D541" s="151"/>
    </row>
    <row r="542" ht="12.75">
      <c r="D542" s="151"/>
    </row>
    <row r="543" ht="12.75">
      <c r="D543" s="151"/>
    </row>
    <row r="544" ht="12.75">
      <c r="D544" s="151"/>
    </row>
    <row r="545" ht="12.75">
      <c r="D545" s="151"/>
    </row>
    <row r="546" ht="12.75">
      <c r="D546" s="151"/>
    </row>
    <row r="547" ht="12.75">
      <c r="D547" s="151"/>
    </row>
    <row r="548" ht="12.75">
      <c r="D548" s="151"/>
    </row>
    <row r="549" ht="12.75">
      <c r="D549" s="151"/>
    </row>
    <row r="550" ht="12.75">
      <c r="D550" s="151"/>
    </row>
    <row r="551" ht="12.75">
      <c r="D551" s="151"/>
    </row>
    <row r="552" ht="12.75">
      <c r="D552" s="151"/>
    </row>
    <row r="553" ht="12.75">
      <c r="D553" s="151"/>
    </row>
    <row r="554" ht="12.75">
      <c r="D554" s="151"/>
    </row>
    <row r="555" ht="12.75">
      <c r="D555" s="151"/>
    </row>
    <row r="556" ht="12.75">
      <c r="D556" s="151"/>
    </row>
    <row r="557" ht="12.75">
      <c r="D557" s="151"/>
    </row>
    <row r="558" ht="12.75">
      <c r="D558" s="151"/>
    </row>
    <row r="559" ht="12.75">
      <c r="D559" s="151"/>
    </row>
    <row r="560" ht="12.75">
      <c r="D560" s="151"/>
    </row>
    <row r="561" ht="12.75">
      <c r="D561" s="151"/>
    </row>
    <row r="562" ht="12.75">
      <c r="D562" s="151"/>
    </row>
    <row r="563" ht="12.75">
      <c r="D563" s="151"/>
    </row>
    <row r="564" ht="12.75">
      <c r="D564" s="151"/>
    </row>
    <row r="565" ht="12.75">
      <c r="D565" s="151"/>
    </row>
    <row r="566" ht="12.75">
      <c r="D566" s="151"/>
    </row>
    <row r="567" ht="12.75">
      <c r="D567" s="151"/>
    </row>
    <row r="568" ht="12.75">
      <c r="D568" s="151"/>
    </row>
    <row r="569" ht="12.75">
      <c r="D569" s="151"/>
    </row>
    <row r="570" ht="12.75">
      <c r="D570" s="151"/>
    </row>
    <row r="571" ht="12.75">
      <c r="D571" s="151"/>
    </row>
    <row r="572" ht="12.75">
      <c r="D572" s="151"/>
    </row>
    <row r="573" ht="12.75">
      <c r="D573" s="151"/>
    </row>
    <row r="574" ht="12.75">
      <c r="D574" s="151"/>
    </row>
    <row r="575" ht="12.75">
      <c r="D575" s="151"/>
    </row>
    <row r="576" ht="12.75">
      <c r="D576" s="151"/>
    </row>
    <row r="577" ht="12.75">
      <c r="D577" s="151"/>
    </row>
    <row r="578" ht="12.75">
      <c r="D578" s="151"/>
    </row>
    <row r="579" ht="12.75">
      <c r="D579" s="151"/>
    </row>
    <row r="580" ht="12.75">
      <c r="D580" s="151"/>
    </row>
    <row r="581" ht="12.75">
      <c r="D581" s="151"/>
    </row>
    <row r="582" ht="12.75">
      <c r="D582" s="151"/>
    </row>
    <row r="583" ht="12.75">
      <c r="D583" s="151"/>
    </row>
    <row r="584" ht="12.75">
      <c r="D584" s="151"/>
    </row>
    <row r="585" ht="12.75">
      <c r="D585" s="151"/>
    </row>
    <row r="586" ht="12.75">
      <c r="D586" s="151"/>
    </row>
    <row r="587" ht="12.75">
      <c r="D587" s="151"/>
    </row>
    <row r="588" ht="12.75">
      <c r="D588" s="151"/>
    </row>
    <row r="589" ht="12.75">
      <c r="D589" s="151"/>
    </row>
    <row r="590" ht="12.75">
      <c r="D590" s="151"/>
    </row>
    <row r="591" ht="12.75">
      <c r="D591" s="151"/>
    </row>
    <row r="592" ht="12.75">
      <c r="D592" s="151"/>
    </row>
    <row r="593" ht="12.75">
      <c r="D593" s="151"/>
    </row>
    <row r="594" ht="12.75">
      <c r="D594" s="151"/>
    </row>
    <row r="595" ht="12.75">
      <c r="D595" s="151"/>
    </row>
    <row r="596" ht="12.75">
      <c r="D596" s="151"/>
    </row>
    <row r="597" ht="12.75">
      <c r="D597" s="151"/>
    </row>
    <row r="598" ht="12.75">
      <c r="D598" s="151"/>
    </row>
    <row r="599" ht="12.75">
      <c r="D599" s="151"/>
    </row>
    <row r="600" ht="12.75">
      <c r="D600" s="151"/>
    </row>
    <row r="601" ht="12.75">
      <c r="D601" s="151"/>
    </row>
    <row r="602" ht="12.75">
      <c r="D602" s="151"/>
    </row>
    <row r="603" ht="12.75">
      <c r="D603" s="151"/>
    </row>
    <row r="604" ht="12.75">
      <c r="D604" s="151"/>
    </row>
    <row r="605" ht="12.75">
      <c r="D605" s="151"/>
    </row>
    <row r="606" ht="12.75">
      <c r="D606" s="151"/>
    </row>
    <row r="607" ht="12.75">
      <c r="D607" s="151"/>
    </row>
    <row r="608" ht="12.75">
      <c r="D608" s="151"/>
    </row>
    <row r="609" ht="12.75">
      <c r="D609" s="151"/>
    </row>
    <row r="610" ht="12.75">
      <c r="D610" s="151"/>
    </row>
    <row r="611" ht="12.75">
      <c r="D611" s="151"/>
    </row>
    <row r="612" ht="12.75">
      <c r="D612" s="151"/>
    </row>
    <row r="613" ht="12.75">
      <c r="D613" s="151"/>
    </row>
    <row r="614" ht="12.75">
      <c r="D614" s="151"/>
    </row>
    <row r="615" ht="12.75">
      <c r="D615" s="151"/>
    </row>
    <row r="616" ht="12.75">
      <c r="D616" s="151"/>
    </row>
    <row r="617" ht="12.75">
      <c r="D617" s="151"/>
    </row>
    <row r="618" ht="12.75">
      <c r="D618" s="151"/>
    </row>
    <row r="619" ht="12.75">
      <c r="D619" s="151"/>
    </row>
    <row r="620" ht="12.75">
      <c r="D620" s="151"/>
    </row>
    <row r="621" ht="12.75">
      <c r="D621" s="151"/>
    </row>
    <row r="622" ht="12.75">
      <c r="D622" s="151"/>
    </row>
    <row r="623" ht="12.75">
      <c r="D623" s="151"/>
    </row>
    <row r="624" ht="12.75">
      <c r="D624" s="151"/>
    </row>
    <row r="625" ht="12.75">
      <c r="D625" s="151"/>
    </row>
    <row r="626" ht="12.75">
      <c r="D626" s="151"/>
    </row>
    <row r="627" ht="12.75">
      <c r="D627" s="151"/>
    </row>
    <row r="628" ht="12.75">
      <c r="D628" s="151"/>
    </row>
    <row r="629" ht="12.75">
      <c r="D629" s="151"/>
    </row>
    <row r="630" ht="12.75">
      <c r="D630" s="151"/>
    </row>
    <row r="631" ht="12.75">
      <c r="D631" s="151"/>
    </row>
    <row r="632" ht="12.75">
      <c r="D632" s="151"/>
    </row>
    <row r="633" ht="12.75">
      <c r="D633" s="151"/>
    </row>
    <row r="634" ht="12.75">
      <c r="D634" s="151"/>
    </row>
    <row r="635" ht="12.75">
      <c r="D635" s="151"/>
    </row>
    <row r="636" ht="12.75">
      <c r="D636" s="151"/>
    </row>
    <row r="637" ht="12.75">
      <c r="D637" s="151"/>
    </row>
    <row r="638" ht="12.75">
      <c r="D638" s="151"/>
    </row>
    <row r="639" ht="12.75">
      <c r="D639" s="151"/>
    </row>
    <row r="640" ht="12.75">
      <c r="D640" s="151"/>
    </row>
    <row r="641" ht="12.75">
      <c r="D641" s="151"/>
    </row>
    <row r="642" ht="12.75">
      <c r="D642" s="151"/>
    </row>
    <row r="643" ht="12.75">
      <c r="D643" s="151"/>
    </row>
    <row r="644" ht="12.75">
      <c r="D644" s="151"/>
    </row>
    <row r="645" ht="12.75">
      <c r="D645" s="151"/>
    </row>
    <row r="646" ht="12.75">
      <c r="D646" s="151"/>
    </row>
    <row r="647" ht="12.75">
      <c r="D647" s="151"/>
    </row>
    <row r="648" ht="12.75">
      <c r="D648" s="151"/>
    </row>
    <row r="649" ht="12.75">
      <c r="D649" s="151"/>
    </row>
    <row r="650" ht="12.75">
      <c r="D650" s="151"/>
    </row>
    <row r="651" ht="12.75">
      <c r="D651" s="151"/>
    </row>
    <row r="652" ht="12.75">
      <c r="D652" s="151"/>
    </row>
    <row r="653" ht="12.75">
      <c r="D653" s="151"/>
    </row>
    <row r="654" ht="12.75">
      <c r="D654" s="151"/>
    </row>
    <row r="655" ht="12.75">
      <c r="D655" s="151"/>
    </row>
    <row r="656" ht="12.75">
      <c r="D656" s="151"/>
    </row>
    <row r="657" ht="12.75">
      <c r="D657" s="151"/>
    </row>
    <row r="658" ht="12.75">
      <c r="D658" s="151"/>
    </row>
    <row r="659" ht="12.75">
      <c r="D659" s="151"/>
    </row>
    <row r="660" ht="12.75">
      <c r="D660" s="151"/>
    </row>
    <row r="661" ht="12.75">
      <c r="D661" s="151"/>
    </row>
    <row r="662" ht="12.75">
      <c r="D662" s="151"/>
    </row>
    <row r="663" ht="12.75">
      <c r="D663" s="151"/>
    </row>
    <row r="664" ht="12.75">
      <c r="D664" s="151"/>
    </row>
    <row r="665" ht="12.75">
      <c r="D665" s="151"/>
    </row>
    <row r="666" ht="12.75">
      <c r="D666" s="151"/>
    </row>
    <row r="667" ht="12.75">
      <c r="D667" s="151"/>
    </row>
    <row r="668" ht="12.75">
      <c r="D668" s="151"/>
    </row>
    <row r="669" ht="12.75">
      <c r="D669" s="151"/>
    </row>
    <row r="670" ht="12.75">
      <c r="D670" s="151"/>
    </row>
    <row r="671" ht="12.75">
      <c r="D671" s="151"/>
    </row>
    <row r="672" ht="12.75">
      <c r="D672" s="151"/>
    </row>
    <row r="673" ht="12.75">
      <c r="D673" s="151"/>
    </row>
    <row r="674" ht="12.75">
      <c r="D674" s="151"/>
    </row>
    <row r="675" ht="12.75">
      <c r="D675" s="151"/>
    </row>
    <row r="676" ht="12.75">
      <c r="D676" s="151"/>
    </row>
    <row r="677" ht="12.75">
      <c r="D677" s="151"/>
    </row>
    <row r="678" ht="12.75">
      <c r="D678" s="151"/>
    </row>
    <row r="679" ht="12.75">
      <c r="D679" s="151"/>
    </row>
    <row r="680" ht="12.75">
      <c r="D680" s="151"/>
    </row>
    <row r="681" ht="12.75">
      <c r="D681" s="151"/>
    </row>
    <row r="682" ht="12.75">
      <c r="D682" s="151"/>
    </row>
    <row r="683" ht="12.75">
      <c r="D683" s="151"/>
    </row>
    <row r="684" ht="12.75">
      <c r="D684" s="151"/>
    </row>
    <row r="685" ht="12.75">
      <c r="D685" s="151"/>
    </row>
    <row r="686" ht="12.75">
      <c r="D686" s="151"/>
    </row>
    <row r="687" ht="12.75">
      <c r="D687" s="151"/>
    </row>
    <row r="688" ht="12.75">
      <c r="D688" s="151"/>
    </row>
    <row r="689" ht="12.75">
      <c r="D689" s="151"/>
    </row>
    <row r="690" ht="12.75">
      <c r="D690" s="151"/>
    </row>
    <row r="691" ht="12.75">
      <c r="D691" s="151"/>
    </row>
    <row r="692" ht="12.75">
      <c r="D692" s="151"/>
    </row>
    <row r="693" ht="12.75">
      <c r="D693" s="151"/>
    </row>
    <row r="694" ht="12.75">
      <c r="D694" s="151"/>
    </row>
    <row r="695" ht="12.75">
      <c r="D695" s="151"/>
    </row>
    <row r="696" ht="12.75">
      <c r="D696" s="151"/>
    </row>
    <row r="697" ht="12.75">
      <c r="D697" s="151"/>
    </row>
    <row r="698" ht="12.75">
      <c r="D698" s="151"/>
    </row>
    <row r="699" ht="12.75">
      <c r="D699" s="151"/>
    </row>
    <row r="700" ht="12.75">
      <c r="D700" s="151"/>
    </row>
    <row r="701" ht="12.75">
      <c r="D701" s="151"/>
    </row>
    <row r="702" ht="12.75">
      <c r="D702" s="151"/>
    </row>
    <row r="703" ht="12.75">
      <c r="D703" s="151"/>
    </row>
    <row r="704" ht="12.75">
      <c r="D704" s="151"/>
    </row>
    <row r="705" ht="12.75">
      <c r="D705" s="151"/>
    </row>
    <row r="706" ht="12.75">
      <c r="D706" s="151"/>
    </row>
    <row r="707" ht="12.75">
      <c r="D707" s="151"/>
    </row>
    <row r="708" ht="12.75">
      <c r="D708" s="151"/>
    </row>
    <row r="709" ht="12.75">
      <c r="D709" s="151"/>
    </row>
    <row r="710" ht="12.75">
      <c r="D710" s="151"/>
    </row>
    <row r="711" ht="12.75">
      <c r="D711" s="151"/>
    </row>
    <row r="712" ht="12.75">
      <c r="D712" s="151"/>
    </row>
    <row r="713" ht="12.75">
      <c r="D713" s="151"/>
    </row>
    <row r="714" ht="12.75">
      <c r="D714" s="151"/>
    </row>
    <row r="715" ht="12.75">
      <c r="D715" s="151"/>
    </row>
    <row r="716" ht="12.75">
      <c r="D716" s="151"/>
    </row>
    <row r="717" ht="12.75">
      <c r="D717" s="151"/>
    </row>
    <row r="718" ht="12.75">
      <c r="D718" s="151"/>
    </row>
    <row r="719" ht="12.75">
      <c r="D719" s="151"/>
    </row>
    <row r="720" ht="12.75">
      <c r="D720" s="151"/>
    </row>
    <row r="721" ht="12.75">
      <c r="D721" s="151"/>
    </row>
    <row r="722" ht="12.75">
      <c r="D722" s="151"/>
    </row>
    <row r="723" ht="12.75">
      <c r="D723" s="151"/>
    </row>
    <row r="724" ht="12.75">
      <c r="D724" s="151"/>
    </row>
    <row r="725" ht="12.75">
      <c r="D725" s="151"/>
    </row>
    <row r="726" ht="12.75">
      <c r="D726" s="151"/>
    </row>
    <row r="727" ht="12.75">
      <c r="D727" s="151"/>
    </row>
    <row r="728" ht="12.75">
      <c r="D728" s="151"/>
    </row>
    <row r="729" ht="12.75">
      <c r="D729" s="151"/>
    </row>
    <row r="730" ht="12.75">
      <c r="D730" s="151"/>
    </row>
    <row r="731" ht="12.75">
      <c r="D731" s="151"/>
    </row>
    <row r="732" ht="12.75">
      <c r="D732" s="151"/>
    </row>
    <row r="733" ht="12.75">
      <c r="D733" s="151"/>
    </row>
    <row r="734" ht="12.75">
      <c r="D734" s="151"/>
    </row>
    <row r="735" ht="12.75">
      <c r="D735" s="151"/>
    </row>
    <row r="736" ht="12.75">
      <c r="D736" s="151"/>
    </row>
    <row r="737" ht="12.75">
      <c r="D737" s="151"/>
    </row>
    <row r="738" ht="12.75">
      <c r="D738" s="151"/>
    </row>
    <row r="739" ht="12.75">
      <c r="D739" s="151"/>
    </row>
    <row r="740" ht="12.75">
      <c r="D740" s="151"/>
    </row>
    <row r="741" ht="12.75">
      <c r="D741" s="151"/>
    </row>
    <row r="742" ht="12.75">
      <c r="D742" s="151"/>
    </row>
    <row r="743" ht="12.75">
      <c r="D743" s="151"/>
    </row>
    <row r="744" ht="12.75">
      <c r="D744" s="151"/>
    </row>
    <row r="745" ht="12.75">
      <c r="D745" s="151"/>
    </row>
    <row r="746" ht="12.75">
      <c r="D746" s="151"/>
    </row>
    <row r="747" ht="12.75">
      <c r="D747" s="151"/>
    </row>
    <row r="748" ht="12.75">
      <c r="D748" s="151"/>
    </row>
    <row r="749" ht="12.75">
      <c r="D749" s="151"/>
    </row>
    <row r="750" ht="12.75">
      <c r="D750" s="151"/>
    </row>
    <row r="751" ht="12.75">
      <c r="D751" s="151"/>
    </row>
    <row r="752" ht="12.75">
      <c r="D752" s="151"/>
    </row>
    <row r="753" ht="12.75">
      <c r="D753" s="151"/>
    </row>
    <row r="754" ht="12.75">
      <c r="D754" s="151"/>
    </row>
    <row r="755" ht="12.75">
      <c r="D755" s="151"/>
    </row>
    <row r="756" ht="12.75">
      <c r="D756" s="151"/>
    </row>
    <row r="757" ht="12.75">
      <c r="D757" s="151"/>
    </row>
    <row r="758" ht="12.75">
      <c r="D758" s="151"/>
    </row>
    <row r="759" ht="12.75">
      <c r="D759" s="151"/>
    </row>
    <row r="760" ht="12.75">
      <c r="D760" s="151"/>
    </row>
    <row r="761" ht="12.75">
      <c r="D761" s="151"/>
    </row>
    <row r="762" ht="12.75">
      <c r="D762" s="151"/>
    </row>
    <row r="763" ht="12.75">
      <c r="D763" s="151"/>
    </row>
    <row r="764" ht="12.75">
      <c r="D764" s="151"/>
    </row>
    <row r="765" ht="12.75">
      <c r="D765" s="151"/>
    </row>
    <row r="766" ht="12.75">
      <c r="D766" s="151"/>
    </row>
    <row r="767" ht="12.75">
      <c r="D767" s="151"/>
    </row>
    <row r="768" ht="12.75">
      <c r="D768" s="151"/>
    </row>
    <row r="769" ht="12.75">
      <c r="D769" s="151"/>
    </row>
    <row r="770" ht="12.75">
      <c r="D770" s="151"/>
    </row>
    <row r="771" ht="12.75">
      <c r="D771" s="151"/>
    </row>
    <row r="772" ht="12.75">
      <c r="D772" s="151"/>
    </row>
    <row r="773" ht="12.75">
      <c r="D773" s="151"/>
    </row>
    <row r="774" ht="12.75">
      <c r="D774" s="151"/>
    </row>
    <row r="775" ht="12.75">
      <c r="D775" s="151"/>
    </row>
    <row r="776" ht="12.75">
      <c r="D776" s="151"/>
    </row>
    <row r="777" ht="12.75">
      <c r="D777" s="151"/>
    </row>
    <row r="778" ht="12.75">
      <c r="D778" s="151"/>
    </row>
    <row r="779" ht="12.75">
      <c r="D779" s="151"/>
    </row>
    <row r="780" ht="12.75">
      <c r="D780" s="151"/>
    </row>
    <row r="781" ht="12.75">
      <c r="D781" s="151"/>
    </row>
    <row r="782" ht="12.75">
      <c r="D782" s="151"/>
    </row>
    <row r="783" ht="12.75">
      <c r="D783" s="151"/>
    </row>
    <row r="784" ht="12.75">
      <c r="D784" s="151"/>
    </row>
    <row r="785" ht="12.75">
      <c r="D785" s="151"/>
    </row>
    <row r="786" ht="12.75">
      <c r="D786" s="151"/>
    </row>
    <row r="787" ht="12.75">
      <c r="D787" s="151"/>
    </row>
    <row r="788" ht="12.75">
      <c r="D788" s="151"/>
    </row>
    <row r="789" ht="12.75">
      <c r="D789" s="151"/>
    </row>
    <row r="790" ht="12.75">
      <c r="D790" s="151"/>
    </row>
    <row r="791" ht="12.75">
      <c r="D791" s="151"/>
    </row>
    <row r="792" ht="12.75">
      <c r="D792" s="151"/>
    </row>
    <row r="793" ht="12.75">
      <c r="D793" s="151"/>
    </row>
    <row r="794" ht="12.75">
      <c r="D794" s="151"/>
    </row>
    <row r="795" ht="12.75">
      <c r="D795" s="151"/>
    </row>
    <row r="796" ht="12.75">
      <c r="D796" s="151"/>
    </row>
    <row r="797" ht="12.75">
      <c r="D797" s="151"/>
    </row>
    <row r="798" ht="12.75">
      <c r="D798" s="151"/>
    </row>
    <row r="799" ht="12.75">
      <c r="D799" s="151"/>
    </row>
    <row r="800" ht="12.75">
      <c r="D800" s="151"/>
    </row>
    <row r="801" ht="12.75">
      <c r="D801" s="151"/>
    </row>
    <row r="802" ht="12.75">
      <c r="D802" s="151"/>
    </row>
    <row r="803" ht="12.75">
      <c r="D803" s="151"/>
    </row>
    <row r="804" ht="12.75">
      <c r="D804" s="151"/>
    </row>
    <row r="805" ht="12.75">
      <c r="D805" s="151"/>
    </row>
    <row r="806" ht="12.75">
      <c r="D806" s="151"/>
    </row>
    <row r="807" ht="12.75">
      <c r="D807" s="151"/>
    </row>
    <row r="808" ht="12.75">
      <c r="D808" s="151"/>
    </row>
    <row r="809" ht="12.75">
      <c r="D809" s="151"/>
    </row>
    <row r="810" ht="12.75">
      <c r="D810" s="151"/>
    </row>
    <row r="811" ht="12.75">
      <c r="D811" s="151"/>
    </row>
    <row r="812" ht="12.75">
      <c r="D812" s="151"/>
    </row>
    <row r="813" ht="12.75">
      <c r="D813" s="151"/>
    </row>
    <row r="814" ht="12.75">
      <c r="D814" s="151"/>
    </row>
    <row r="815" ht="12.75">
      <c r="D815" s="151"/>
    </row>
    <row r="816" ht="12.75">
      <c r="D816" s="151"/>
    </row>
    <row r="817" ht="12.75">
      <c r="D817" s="151"/>
    </row>
    <row r="818" ht="12.75">
      <c r="D818" s="151"/>
    </row>
    <row r="819" ht="12.75">
      <c r="D819" s="151"/>
    </row>
    <row r="820" ht="12.75">
      <c r="D820" s="151"/>
    </row>
    <row r="821" ht="12.75">
      <c r="D821" s="151"/>
    </row>
    <row r="822" ht="12.75">
      <c r="D822" s="151"/>
    </row>
    <row r="823" ht="12.75">
      <c r="D823" s="151"/>
    </row>
    <row r="824" ht="12.75">
      <c r="D824" s="151"/>
    </row>
    <row r="825" ht="12.75">
      <c r="D825" s="151"/>
    </row>
    <row r="826" ht="12.75">
      <c r="D826" s="151"/>
    </row>
    <row r="827" ht="12.75">
      <c r="D827" s="151"/>
    </row>
    <row r="828" ht="12.75">
      <c r="D828" s="151"/>
    </row>
    <row r="829" ht="12.75">
      <c r="D829" s="151"/>
    </row>
    <row r="830" ht="12.75">
      <c r="D830" s="151"/>
    </row>
    <row r="831" ht="12.75">
      <c r="D831" s="151"/>
    </row>
    <row r="832" ht="12.75">
      <c r="D832" s="151"/>
    </row>
    <row r="833" ht="12.75">
      <c r="D833" s="151"/>
    </row>
    <row r="834" ht="12.75">
      <c r="D834" s="151"/>
    </row>
    <row r="835" ht="12.75">
      <c r="D835" s="151"/>
    </row>
    <row r="836" ht="12.75">
      <c r="D836" s="151"/>
    </row>
    <row r="837" ht="12.75">
      <c r="D837" s="151"/>
    </row>
    <row r="838" ht="12.75">
      <c r="D838" s="151"/>
    </row>
    <row r="839" ht="12.75">
      <c r="D839" s="151"/>
    </row>
    <row r="840" ht="12.75">
      <c r="D840" s="151"/>
    </row>
    <row r="841" ht="12.75">
      <c r="D841" s="151"/>
    </row>
    <row r="842" ht="12.75">
      <c r="D842" s="151"/>
    </row>
    <row r="843" ht="12.75">
      <c r="D843" s="151"/>
    </row>
    <row r="844" ht="12.75">
      <c r="D844" s="151"/>
    </row>
    <row r="845" ht="12.75">
      <c r="D845" s="151"/>
    </row>
    <row r="846" ht="12.75">
      <c r="D846" s="151"/>
    </row>
    <row r="847" ht="12.75">
      <c r="D847" s="151"/>
    </row>
    <row r="848" ht="12.75">
      <c r="D848" s="151"/>
    </row>
    <row r="849" ht="12.75">
      <c r="D849" s="151"/>
    </row>
    <row r="850" ht="12.75">
      <c r="D850" s="151"/>
    </row>
    <row r="851" ht="12.75">
      <c r="D851" s="151"/>
    </row>
    <row r="852" ht="12.75">
      <c r="D852" s="151"/>
    </row>
    <row r="853" ht="12.75">
      <c r="D853" s="151"/>
    </row>
    <row r="854" ht="12.75">
      <c r="D854" s="151"/>
    </row>
    <row r="855" ht="12.75">
      <c r="D855" s="151"/>
    </row>
    <row r="856" ht="12.75">
      <c r="D856" s="151"/>
    </row>
    <row r="857" ht="12.75">
      <c r="D857" s="151"/>
    </row>
    <row r="858" ht="12.75">
      <c r="D858" s="151"/>
    </row>
    <row r="859" ht="12.75">
      <c r="D859" s="151"/>
    </row>
    <row r="860" ht="12.75">
      <c r="D860" s="151"/>
    </row>
    <row r="861" ht="12.75">
      <c r="D861" s="151"/>
    </row>
    <row r="862" ht="12.75">
      <c r="D862" s="151"/>
    </row>
    <row r="863" ht="12.75">
      <c r="D863" s="151"/>
    </row>
    <row r="864" ht="12.75">
      <c r="D864" s="151"/>
    </row>
    <row r="865" ht="12.75">
      <c r="D865" s="151"/>
    </row>
    <row r="866" ht="12.75">
      <c r="D866" s="151"/>
    </row>
    <row r="867" ht="12.75">
      <c r="D867" s="151"/>
    </row>
    <row r="868" ht="12.75">
      <c r="D868" s="151"/>
    </row>
    <row r="869" ht="12.75">
      <c r="D869" s="151"/>
    </row>
    <row r="870" ht="12.75">
      <c r="D870" s="151"/>
    </row>
    <row r="871" ht="12.75">
      <c r="D871" s="151"/>
    </row>
    <row r="872" ht="12.75">
      <c r="D872" s="151"/>
    </row>
    <row r="873" ht="12.75">
      <c r="D873" s="151"/>
    </row>
    <row r="874" ht="12.75">
      <c r="D874" s="151"/>
    </row>
    <row r="875" ht="12.75">
      <c r="D875" s="151"/>
    </row>
    <row r="876" ht="12.75">
      <c r="D876" s="151"/>
    </row>
    <row r="877" ht="12.75">
      <c r="D877" s="151"/>
    </row>
    <row r="878" ht="12.75">
      <c r="D878" s="151"/>
    </row>
    <row r="879" ht="12.75">
      <c r="D879" s="151"/>
    </row>
    <row r="880" ht="12.75">
      <c r="D880" s="151"/>
    </row>
    <row r="881" ht="12.75">
      <c r="D881" s="151"/>
    </row>
    <row r="882" ht="12.75">
      <c r="D882" s="151"/>
    </row>
    <row r="883" ht="12.75">
      <c r="D883" s="151"/>
    </row>
    <row r="884" ht="12.75">
      <c r="D884" s="151"/>
    </row>
    <row r="885" ht="12.75">
      <c r="D885" s="151"/>
    </row>
    <row r="886" ht="12.75">
      <c r="D886" s="151"/>
    </row>
    <row r="887" ht="12.75">
      <c r="D887" s="151"/>
    </row>
    <row r="888" ht="12.75">
      <c r="D888" s="151"/>
    </row>
    <row r="889" ht="12.75">
      <c r="D889" s="151"/>
    </row>
    <row r="890" ht="12.75">
      <c r="D890" s="151"/>
    </row>
    <row r="891" ht="12.75">
      <c r="D891" s="151"/>
    </row>
    <row r="892" ht="12.75">
      <c r="D892" s="151"/>
    </row>
    <row r="893" ht="12.75">
      <c r="D893" s="151"/>
    </row>
    <row r="894" ht="12.75">
      <c r="D894" s="151"/>
    </row>
    <row r="895" ht="12.75">
      <c r="D895" s="151"/>
    </row>
    <row r="896" ht="12.75">
      <c r="D896" s="151"/>
    </row>
    <row r="897" ht="12.75">
      <c r="D897" s="151"/>
    </row>
    <row r="898" ht="12.75">
      <c r="D898" s="151"/>
    </row>
    <row r="899" ht="12.75">
      <c r="D899" s="151"/>
    </row>
    <row r="900" ht="12.75">
      <c r="D900" s="151"/>
    </row>
    <row r="901" ht="12.75">
      <c r="D901" s="151"/>
    </row>
    <row r="902" ht="12.75">
      <c r="D902" s="151"/>
    </row>
    <row r="903" ht="12.75">
      <c r="D903" s="151"/>
    </row>
    <row r="904" ht="12.75">
      <c r="D904" s="151"/>
    </row>
    <row r="905" ht="12.75">
      <c r="D905" s="151"/>
    </row>
    <row r="906" ht="12.75">
      <c r="D906" s="151"/>
    </row>
    <row r="907" ht="12.75">
      <c r="D907" s="151"/>
    </row>
    <row r="908" ht="12.75">
      <c r="D908" s="151"/>
    </row>
    <row r="909" ht="12.75">
      <c r="D909" s="151"/>
    </row>
    <row r="910" ht="12.75">
      <c r="D910" s="151"/>
    </row>
    <row r="911" ht="12.75">
      <c r="D911" s="151"/>
    </row>
    <row r="912" ht="12.75">
      <c r="D912" s="151"/>
    </row>
    <row r="913" ht="12.75">
      <c r="D913" s="151"/>
    </row>
    <row r="914" ht="12.75">
      <c r="D914" s="151"/>
    </row>
    <row r="915" ht="12.75">
      <c r="D915" s="151"/>
    </row>
    <row r="916" ht="12.75">
      <c r="D916" s="151"/>
    </row>
    <row r="917" ht="12.75">
      <c r="D917" s="151"/>
    </row>
    <row r="918" ht="12.75">
      <c r="D918" s="151"/>
    </row>
    <row r="919" ht="12.75">
      <c r="D919" s="151"/>
    </row>
    <row r="920" ht="12.75">
      <c r="D920" s="151"/>
    </row>
    <row r="921" ht="12.75">
      <c r="D921" s="151"/>
    </row>
    <row r="922" ht="12.75">
      <c r="D922" s="151"/>
    </row>
    <row r="923" ht="12.75">
      <c r="D923" s="151"/>
    </row>
    <row r="924" ht="12.75">
      <c r="D924" s="151"/>
    </row>
    <row r="925" ht="12.75">
      <c r="D925" s="151"/>
    </row>
    <row r="926" ht="12.75">
      <c r="D926" s="151"/>
    </row>
    <row r="927" ht="12.75">
      <c r="D927" s="151"/>
    </row>
    <row r="928" ht="12.75">
      <c r="D928" s="151"/>
    </row>
    <row r="929" ht="12.75">
      <c r="D929" s="151"/>
    </row>
    <row r="930" ht="12.75">
      <c r="D930" s="151"/>
    </row>
    <row r="931" ht="12.75">
      <c r="D931" s="151"/>
    </row>
    <row r="932" ht="12.75">
      <c r="D932" s="151"/>
    </row>
    <row r="933" ht="12.75">
      <c r="D933" s="151"/>
    </row>
    <row r="934" ht="12.75">
      <c r="D934" s="151"/>
    </row>
    <row r="935" ht="12.75">
      <c r="D935" s="151"/>
    </row>
    <row r="936" ht="12.75">
      <c r="D936" s="151"/>
    </row>
    <row r="937" ht="12.75">
      <c r="D937" s="151"/>
    </row>
    <row r="938" ht="12.75">
      <c r="D938" s="151"/>
    </row>
    <row r="939" ht="12.75">
      <c r="D939" s="151"/>
    </row>
    <row r="940" ht="12.75">
      <c r="D940" s="151"/>
    </row>
    <row r="941" ht="12.75">
      <c r="D941" s="151"/>
    </row>
    <row r="942" ht="12.75">
      <c r="D942" s="151"/>
    </row>
    <row r="943" ht="12.75">
      <c r="D943" s="151"/>
    </row>
    <row r="944" ht="12.75">
      <c r="D944" s="151"/>
    </row>
    <row r="945" ht="12.75">
      <c r="D945" s="151"/>
    </row>
    <row r="946" ht="12.75">
      <c r="D946" s="151"/>
    </row>
    <row r="947" ht="12.75">
      <c r="D947" s="151"/>
    </row>
    <row r="948" ht="12.75">
      <c r="D948" s="151"/>
    </row>
    <row r="949" ht="12.75">
      <c r="D949" s="151"/>
    </row>
    <row r="950" ht="12.75">
      <c r="D950" s="151"/>
    </row>
    <row r="951" ht="12.75">
      <c r="D951" s="151"/>
    </row>
    <row r="952" ht="12.75">
      <c r="D952" s="151"/>
    </row>
    <row r="953" ht="12.75">
      <c r="D953" s="151"/>
    </row>
    <row r="954" ht="12.75">
      <c r="D954" s="151"/>
    </row>
    <row r="955" ht="12.75">
      <c r="D955" s="151"/>
    </row>
    <row r="956" ht="12.75">
      <c r="D956" s="151"/>
    </row>
    <row r="957" ht="12.75">
      <c r="D957" s="151"/>
    </row>
    <row r="958" ht="12.75">
      <c r="D958" s="151"/>
    </row>
    <row r="959" ht="12.75">
      <c r="D959" s="151"/>
    </row>
    <row r="960" ht="12.75">
      <c r="D960" s="151"/>
    </row>
    <row r="961" ht="12.75">
      <c r="D961" s="151"/>
    </row>
    <row r="962" ht="12.75">
      <c r="D962" s="151"/>
    </row>
    <row r="963" ht="12.75">
      <c r="D963" s="151"/>
    </row>
    <row r="964" ht="12.75">
      <c r="D964" s="151"/>
    </row>
    <row r="965" ht="12.75">
      <c r="D965" s="151"/>
    </row>
    <row r="966" ht="12.75">
      <c r="D966" s="151"/>
    </row>
    <row r="967" ht="12.75">
      <c r="D967" s="151"/>
    </row>
    <row r="968" ht="12.75">
      <c r="D968" s="151"/>
    </row>
    <row r="969" ht="12.75">
      <c r="D969" s="151"/>
    </row>
    <row r="970" ht="12.75">
      <c r="D970" s="151"/>
    </row>
    <row r="971" ht="12.75">
      <c r="D971" s="151"/>
    </row>
    <row r="972" ht="12.75">
      <c r="D972" s="151"/>
    </row>
    <row r="973" ht="12.75">
      <c r="D973" s="151"/>
    </row>
    <row r="974" ht="12.75">
      <c r="D974" s="151"/>
    </row>
    <row r="975" ht="12.75">
      <c r="D975" s="151"/>
    </row>
    <row r="976" ht="12.75">
      <c r="D976" s="151"/>
    </row>
    <row r="977" ht="12.75">
      <c r="D977" s="151"/>
    </row>
    <row r="978" ht="12.75">
      <c r="D978" s="151"/>
    </row>
    <row r="979" ht="12.75">
      <c r="D979" s="151"/>
    </row>
    <row r="980" ht="12.75">
      <c r="D980" s="151"/>
    </row>
    <row r="981" ht="12.75">
      <c r="D981" s="151"/>
    </row>
    <row r="982" ht="12.75">
      <c r="D982" s="151"/>
    </row>
    <row r="983" ht="12.75">
      <c r="D983" s="151"/>
    </row>
    <row r="984" ht="12.75">
      <c r="D984" s="151"/>
    </row>
    <row r="985" ht="12.75">
      <c r="D985" s="151"/>
    </row>
    <row r="986" ht="12.75">
      <c r="D986" s="151"/>
    </row>
    <row r="987" ht="12.75">
      <c r="D987" s="151"/>
    </row>
    <row r="988" ht="12.75">
      <c r="D988" s="151"/>
    </row>
    <row r="989" ht="12.75">
      <c r="D989" s="151"/>
    </row>
    <row r="990" ht="12.75">
      <c r="D990" s="151"/>
    </row>
    <row r="991" ht="12.75">
      <c r="D991" s="151"/>
    </row>
    <row r="992" ht="12.75">
      <c r="D992" s="151"/>
    </row>
    <row r="993" ht="12.75">
      <c r="D993" s="151"/>
    </row>
    <row r="994" ht="12.75">
      <c r="D994" s="151"/>
    </row>
    <row r="995" ht="12.75">
      <c r="D995" s="151"/>
    </row>
    <row r="996" ht="12.75">
      <c r="D996" s="151"/>
    </row>
    <row r="997" ht="12.75">
      <c r="D997" s="151"/>
    </row>
    <row r="998" ht="12.75">
      <c r="D998" s="151"/>
    </row>
    <row r="999" ht="12.75">
      <c r="D999" s="151"/>
    </row>
    <row r="1000" ht="12.75">
      <c r="D1000" s="151"/>
    </row>
    <row r="1001" ht="12.75">
      <c r="D1001" s="151"/>
    </row>
    <row r="1002" ht="12.75">
      <c r="D1002" s="151"/>
    </row>
    <row r="1003" ht="12.75">
      <c r="D1003" s="151"/>
    </row>
    <row r="1004" ht="12.75">
      <c r="D1004" s="151"/>
    </row>
    <row r="1005" ht="12.75">
      <c r="D1005" s="151"/>
    </row>
    <row r="1006" ht="12.75">
      <c r="D1006" s="151"/>
    </row>
    <row r="1007" ht="12.75">
      <c r="D1007" s="151"/>
    </row>
    <row r="1008" ht="12.75">
      <c r="D1008" s="151"/>
    </row>
    <row r="1009" ht="12.75">
      <c r="D1009" s="151"/>
    </row>
    <row r="1010" ht="12.75">
      <c r="D1010" s="151"/>
    </row>
    <row r="1011" ht="12.75">
      <c r="D1011" s="151"/>
    </row>
    <row r="1012" ht="12.75">
      <c r="D1012" s="151"/>
    </row>
    <row r="1013" ht="12.75">
      <c r="D1013" s="151"/>
    </row>
    <row r="1014" ht="12.75">
      <c r="D1014" s="151"/>
    </row>
    <row r="1015" ht="12.75">
      <c r="D1015" s="151"/>
    </row>
    <row r="1016" ht="12.75">
      <c r="D1016" s="151"/>
    </row>
    <row r="1017" ht="12.75">
      <c r="D1017" s="151"/>
    </row>
    <row r="1018" ht="12.75">
      <c r="D1018" s="151"/>
    </row>
    <row r="1019" ht="12.75">
      <c r="D1019" s="151"/>
    </row>
    <row r="1020" ht="12.75">
      <c r="D1020" s="151"/>
    </row>
    <row r="1021" ht="12.75">
      <c r="D1021" s="151"/>
    </row>
    <row r="1022" ht="12.75">
      <c r="D1022" s="151"/>
    </row>
    <row r="1023" ht="12.75">
      <c r="D1023" s="151"/>
    </row>
    <row r="1024" ht="12.75">
      <c r="D1024" s="151"/>
    </row>
    <row r="1025" ht="12.75">
      <c r="D1025" s="151"/>
    </row>
    <row r="1026" ht="12.75">
      <c r="D1026" s="151"/>
    </row>
    <row r="1027" ht="12.75">
      <c r="D1027" s="151"/>
    </row>
    <row r="1028" ht="12.75">
      <c r="D1028" s="151"/>
    </row>
    <row r="1029" ht="12.75">
      <c r="D1029" s="151"/>
    </row>
    <row r="1030" ht="12.75">
      <c r="D1030" s="151"/>
    </row>
    <row r="1031" ht="12.75">
      <c r="D1031" s="151"/>
    </row>
    <row r="1032" ht="12.75">
      <c r="D1032" s="151"/>
    </row>
    <row r="1033" ht="12.75">
      <c r="D1033" s="151"/>
    </row>
    <row r="1034" ht="12.75">
      <c r="D1034" s="151"/>
    </row>
    <row r="1035" ht="12.75">
      <c r="D1035" s="151"/>
    </row>
    <row r="1036" ht="12.75">
      <c r="D1036" s="151"/>
    </row>
    <row r="1037" ht="12.75">
      <c r="D1037" s="151"/>
    </row>
    <row r="1038" ht="12.75">
      <c r="D1038" s="151"/>
    </row>
    <row r="1039" ht="12.75">
      <c r="D1039" s="151"/>
    </row>
    <row r="1040" ht="12.75">
      <c r="D1040" s="151"/>
    </row>
    <row r="1041" ht="12.75">
      <c r="D1041" s="151"/>
    </row>
    <row r="1042" ht="12.75">
      <c r="D1042" s="151"/>
    </row>
    <row r="1043" ht="12.75">
      <c r="D1043" s="151"/>
    </row>
    <row r="1044" ht="12.75">
      <c r="D1044" s="151"/>
    </row>
    <row r="1045" ht="12.75">
      <c r="D1045" s="151"/>
    </row>
    <row r="1046" ht="12.75">
      <c r="D1046" s="151"/>
    </row>
    <row r="1047" ht="12.75">
      <c r="D1047" s="151"/>
    </row>
    <row r="1048" ht="12.75">
      <c r="D1048" s="151"/>
    </row>
    <row r="1049" ht="12.75">
      <c r="D1049" s="151"/>
    </row>
    <row r="1050" ht="12.75">
      <c r="D1050" s="151"/>
    </row>
    <row r="1051" ht="12.75">
      <c r="D1051" s="151"/>
    </row>
    <row r="1052" ht="12.75">
      <c r="D1052" s="151"/>
    </row>
    <row r="1053" ht="12.75">
      <c r="D1053" s="151"/>
    </row>
    <row r="1054" ht="12.75">
      <c r="D1054" s="151"/>
    </row>
    <row r="1055" ht="12.75">
      <c r="D1055" s="151"/>
    </row>
    <row r="1056" ht="12.75">
      <c r="D1056" s="151"/>
    </row>
    <row r="1057" ht="12.75">
      <c r="D1057" s="151"/>
    </row>
    <row r="1058" ht="12.75">
      <c r="D1058" s="151"/>
    </row>
    <row r="1059" ht="12.75">
      <c r="D1059" s="151"/>
    </row>
    <row r="1060" ht="12.75">
      <c r="D1060" s="151"/>
    </row>
    <row r="1061" ht="12.75">
      <c r="D1061" s="151"/>
    </row>
    <row r="1062" ht="12.75">
      <c r="D1062" s="151"/>
    </row>
    <row r="1063" ht="12.75">
      <c r="D1063" s="151"/>
    </row>
    <row r="1064" ht="12.75">
      <c r="D1064" s="151"/>
    </row>
    <row r="1065" ht="12.75">
      <c r="D1065" s="151"/>
    </row>
    <row r="1066" ht="12.75">
      <c r="D1066" s="151"/>
    </row>
    <row r="1067" ht="12.75">
      <c r="D1067" s="151"/>
    </row>
    <row r="1068" ht="12.75">
      <c r="D1068" s="151"/>
    </row>
    <row r="1069" ht="12.75">
      <c r="D1069" s="151"/>
    </row>
    <row r="1070" ht="12.75">
      <c r="D1070" s="151"/>
    </row>
    <row r="1071" ht="12.75">
      <c r="D1071" s="151"/>
    </row>
    <row r="1072" ht="12.75">
      <c r="D1072" s="151"/>
    </row>
    <row r="1073" ht="12.75">
      <c r="D1073" s="151"/>
    </row>
    <row r="1074" ht="12.75">
      <c r="D1074" s="151"/>
    </row>
    <row r="1075" ht="12.75">
      <c r="D1075" s="151"/>
    </row>
    <row r="1076" ht="12.75">
      <c r="D1076" s="151"/>
    </row>
    <row r="1077" ht="12.75">
      <c r="D1077" s="151"/>
    </row>
    <row r="1078" ht="12.75">
      <c r="D1078" s="151"/>
    </row>
    <row r="1079" ht="12.75">
      <c r="D1079" s="151"/>
    </row>
    <row r="1080" ht="12.75">
      <c r="D1080" s="151"/>
    </row>
    <row r="1081" ht="12.75">
      <c r="D1081" s="151"/>
    </row>
    <row r="1082" ht="12.75">
      <c r="D1082" s="151"/>
    </row>
    <row r="1083" ht="12.75">
      <c r="D1083" s="151"/>
    </row>
    <row r="1084" ht="12.75">
      <c r="D1084" s="151"/>
    </row>
    <row r="1085" ht="12.75">
      <c r="D1085" s="151"/>
    </row>
    <row r="1086" ht="12.75">
      <c r="D1086" s="151"/>
    </row>
    <row r="1087" ht="12.75">
      <c r="D1087" s="151"/>
    </row>
    <row r="1088" ht="12.75">
      <c r="D1088" s="151"/>
    </row>
    <row r="1089" ht="12.75">
      <c r="D1089" s="151"/>
    </row>
    <row r="1090" ht="12.75">
      <c r="D1090" s="151"/>
    </row>
    <row r="1091" ht="12.75">
      <c r="D1091" s="151"/>
    </row>
    <row r="1092" ht="12.75">
      <c r="D1092" s="151"/>
    </row>
    <row r="1093" ht="12.75">
      <c r="D1093" s="151"/>
    </row>
    <row r="1094" ht="12.75">
      <c r="D1094" s="151"/>
    </row>
    <row r="1095" ht="12.75">
      <c r="D1095" s="151"/>
    </row>
    <row r="1096" ht="12.75">
      <c r="D1096" s="151"/>
    </row>
    <row r="1097" ht="12.75">
      <c r="D1097" s="151"/>
    </row>
    <row r="1098" ht="12.75">
      <c r="D1098" s="151"/>
    </row>
    <row r="1099" ht="12.75">
      <c r="D1099" s="151"/>
    </row>
    <row r="1100" ht="12.75">
      <c r="D1100" s="151"/>
    </row>
    <row r="1101" ht="12.75">
      <c r="D1101" s="151"/>
    </row>
    <row r="1102" ht="12.75">
      <c r="D1102" s="151"/>
    </row>
    <row r="1103" ht="12.75">
      <c r="D1103" s="151"/>
    </row>
    <row r="1104" ht="12.75">
      <c r="D1104" s="151"/>
    </row>
    <row r="1105" ht="12.75">
      <c r="D1105" s="151"/>
    </row>
    <row r="1106" ht="12.75">
      <c r="D1106" s="151"/>
    </row>
    <row r="1107" ht="12.75">
      <c r="D1107" s="151"/>
    </row>
    <row r="1108" ht="12.75">
      <c r="D1108" s="151"/>
    </row>
    <row r="1109" ht="12.75">
      <c r="D1109" s="151"/>
    </row>
    <row r="1110" ht="12.75">
      <c r="D1110" s="151"/>
    </row>
    <row r="1111" ht="12.75">
      <c r="D1111" s="151"/>
    </row>
    <row r="1112" ht="12.75">
      <c r="D1112" s="151"/>
    </row>
    <row r="1113" ht="12.75">
      <c r="D1113" s="151"/>
    </row>
    <row r="1114" ht="12.75">
      <c r="D1114" s="151"/>
    </row>
    <row r="1115" ht="12.75">
      <c r="D1115" s="151"/>
    </row>
    <row r="1116" ht="12.75">
      <c r="D1116" s="151"/>
    </row>
    <row r="1117" ht="12.75">
      <c r="D1117" s="151"/>
    </row>
    <row r="1118" ht="12.75">
      <c r="D1118" s="151"/>
    </row>
    <row r="1119" ht="12.75">
      <c r="D1119" s="151"/>
    </row>
    <row r="1120" ht="12.75">
      <c r="D1120" s="151"/>
    </row>
    <row r="1121" ht="12.75">
      <c r="D1121" s="151"/>
    </row>
    <row r="1122" ht="12.75">
      <c r="D1122" s="151"/>
    </row>
    <row r="1123" ht="12.75">
      <c r="D1123" s="151"/>
    </row>
    <row r="1124" ht="12.75">
      <c r="D1124" s="151"/>
    </row>
    <row r="1125" ht="12.75">
      <c r="D1125" s="151"/>
    </row>
    <row r="1126" ht="12.75">
      <c r="D1126" s="151"/>
    </row>
    <row r="1127" ht="12.75">
      <c r="D1127" s="151"/>
    </row>
    <row r="1128" ht="12.75">
      <c r="D1128" s="151"/>
    </row>
    <row r="1129" ht="12.75">
      <c r="D1129" s="151"/>
    </row>
    <row r="1130" ht="12.75">
      <c r="D1130" s="151"/>
    </row>
    <row r="1131" ht="12.75">
      <c r="D1131" s="151"/>
    </row>
    <row r="1132" ht="12.75">
      <c r="D1132" s="151"/>
    </row>
    <row r="1133" ht="12.75">
      <c r="D1133" s="151"/>
    </row>
    <row r="1134" ht="12.75">
      <c r="D1134" s="151"/>
    </row>
    <row r="1135" ht="12.75">
      <c r="D1135" s="151"/>
    </row>
    <row r="1136" ht="12.75">
      <c r="D1136" s="151"/>
    </row>
    <row r="1137" ht="12.75">
      <c r="D1137" s="151"/>
    </row>
    <row r="1138" ht="12.75">
      <c r="D1138" s="151"/>
    </row>
    <row r="1139" ht="12.75">
      <c r="D1139" s="151"/>
    </row>
    <row r="1140" ht="12.75">
      <c r="D1140" s="151"/>
    </row>
    <row r="1141" ht="12.75">
      <c r="D1141" s="151"/>
    </row>
    <row r="1142" ht="12.75">
      <c r="D1142" s="151"/>
    </row>
    <row r="1143" ht="12.75">
      <c r="D1143" s="151"/>
    </row>
    <row r="1144" ht="12.75">
      <c r="D1144" s="151"/>
    </row>
    <row r="1145" ht="12.75">
      <c r="D1145" s="151"/>
    </row>
    <row r="1146" ht="12.75">
      <c r="D1146" s="151"/>
    </row>
    <row r="1147" ht="12.75">
      <c r="D1147" s="151"/>
    </row>
    <row r="1148" ht="12.75">
      <c r="D1148" s="151"/>
    </row>
    <row r="1149" ht="12.75">
      <c r="D1149" s="151"/>
    </row>
    <row r="1150" ht="12.75">
      <c r="D1150" s="151"/>
    </row>
    <row r="1151" ht="12.75">
      <c r="D1151" s="151"/>
    </row>
    <row r="1152" ht="12.75">
      <c r="D1152" s="151"/>
    </row>
    <row r="1153" ht="12.75">
      <c r="D1153" s="151"/>
    </row>
    <row r="1154" ht="12.75">
      <c r="D1154" s="151"/>
    </row>
    <row r="1155" ht="12.75">
      <c r="D1155" s="151"/>
    </row>
    <row r="1156" ht="12.75">
      <c r="D1156" s="151"/>
    </row>
    <row r="1157" ht="12.75">
      <c r="D1157" s="151"/>
    </row>
    <row r="1158" ht="12.75">
      <c r="D1158" s="151"/>
    </row>
    <row r="1159" ht="12.75">
      <c r="D1159" s="151"/>
    </row>
    <row r="1160" ht="12.75">
      <c r="D1160" s="151"/>
    </row>
    <row r="1161" ht="12.75">
      <c r="D1161" s="151"/>
    </row>
    <row r="1162" ht="12.75">
      <c r="D1162" s="151"/>
    </row>
    <row r="1163" ht="12.75">
      <c r="D1163" s="151"/>
    </row>
    <row r="1164" ht="12.75">
      <c r="D1164" s="151"/>
    </row>
    <row r="1165" ht="12.75">
      <c r="D1165" s="151"/>
    </row>
    <row r="1166" ht="12.75">
      <c r="D1166" s="151"/>
    </row>
    <row r="1167" ht="12.75">
      <c r="D1167" s="151"/>
    </row>
    <row r="1168" ht="12.75">
      <c r="D1168" s="151"/>
    </row>
    <row r="1169" ht="12.75">
      <c r="D1169" s="151"/>
    </row>
    <row r="1170" ht="12.75">
      <c r="D1170" s="151"/>
    </row>
    <row r="1171" ht="12.75">
      <c r="D1171" s="151"/>
    </row>
    <row r="1172" ht="12.75">
      <c r="D1172" s="151"/>
    </row>
    <row r="1173" ht="12.75">
      <c r="D1173" s="151"/>
    </row>
    <row r="1174" ht="12.75">
      <c r="D1174" s="151"/>
    </row>
    <row r="1175" ht="12.75">
      <c r="D1175" s="151"/>
    </row>
    <row r="1176" ht="12.75">
      <c r="D1176" s="151"/>
    </row>
    <row r="1177" ht="12.75">
      <c r="D1177" s="151"/>
    </row>
    <row r="1178" ht="12.75">
      <c r="D1178" s="151"/>
    </row>
    <row r="1179" ht="12.75">
      <c r="D1179" s="151"/>
    </row>
    <row r="1180" ht="12.75">
      <c r="D1180" s="151"/>
    </row>
    <row r="1181" ht="12.75">
      <c r="D1181" s="151"/>
    </row>
    <row r="1182" ht="12.75">
      <c r="D1182" s="151"/>
    </row>
    <row r="1183" ht="12.75">
      <c r="D1183" s="151"/>
    </row>
    <row r="1184" ht="12.75">
      <c r="D1184" s="151"/>
    </row>
    <row r="1185" ht="12.75">
      <c r="D1185" s="151"/>
    </row>
    <row r="1186" ht="12.75">
      <c r="D1186" s="151"/>
    </row>
    <row r="1187" ht="12.75">
      <c r="D1187" s="151"/>
    </row>
    <row r="1188" ht="12.75">
      <c r="D1188" s="151"/>
    </row>
    <row r="1189" ht="12.75">
      <c r="D1189" s="151"/>
    </row>
    <row r="1190" ht="12.75">
      <c r="D1190" s="151"/>
    </row>
    <row r="1191" ht="12.75">
      <c r="D1191" s="151"/>
    </row>
    <row r="1192" ht="12.75">
      <c r="D1192" s="151"/>
    </row>
    <row r="1193" ht="12.75">
      <c r="D1193" s="151"/>
    </row>
    <row r="1194" ht="12.75">
      <c r="D1194" s="151"/>
    </row>
    <row r="1195" ht="12.75">
      <c r="D1195" s="151"/>
    </row>
    <row r="1196" ht="12.75">
      <c r="D1196" s="151"/>
    </row>
    <row r="1197" ht="12.75">
      <c r="D1197" s="151"/>
    </row>
    <row r="1198" ht="12.75">
      <c r="D1198" s="151"/>
    </row>
    <row r="1199" ht="12.75">
      <c r="D1199" s="151"/>
    </row>
    <row r="1200" ht="12.75">
      <c r="D1200" s="151"/>
    </row>
    <row r="1201" ht="12.75">
      <c r="D1201" s="151"/>
    </row>
    <row r="1202" ht="12.75">
      <c r="D1202" s="151"/>
    </row>
    <row r="1203" ht="12.75">
      <c r="D1203" s="151"/>
    </row>
    <row r="1204" ht="12.75">
      <c r="D1204" s="151"/>
    </row>
    <row r="1205" ht="12.75">
      <c r="D1205" s="151"/>
    </row>
    <row r="1206" ht="12.75">
      <c r="D1206" s="151"/>
    </row>
    <row r="1207" ht="12.75">
      <c r="D1207" s="151"/>
    </row>
    <row r="1208" ht="12.75">
      <c r="D1208" s="151"/>
    </row>
    <row r="1209" ht="12.75">
      <c r="D1209" s="151"/>
    </row>
    <row r="1210" ht="12.75">
      <c r="D1210" s="151"/>
    </row>
    <row r="1211" ht="12.75">
      <c r="D1211" s="151"/>
    </row>
    <row r="1212" ht="12.75">
      <c r="D1212" s="151"/>
    </row>
    <row r="1213" ht="12.75">
      <c r="D1213" s="151"/>
    </row>
    <row r="1214" ht="12.75">
      <c r="D1214" s="151"/>
    </row>
    <row r="1215" ht="12.75">
      <c r="D1215" s="151"/>
    </row>
    <row r="1216" ht="12.75">
      <c r="D1216" s="151"/>
    </row>
    <row r="1217" ht="12.75">
      <c r="D1217" s="151"/>
    </row>
    <row r="1218" ht="12.75">
      <c r="D1218" s="151"/>
    </row>
    <row r="1219" ht="12.75">
      <c r="D1219" s="151"/>
    </row>
    <row r="1220" ht="12.75">
      <c r="D1220" s="151"/>
    </row>
    <row r="1221" ht="12.75">
      <c r="D1221" s="151"/>
    </row>
    <row r="1222" ht="12.75">
      <c r="D1222" s="151"/>
    </row>
    <row r="1223" ht="12.75">
      <c r="D1223" s="151"/>
    </row>
    <row r="1224" ht="12.75">
      <c r="D1224" s="151"/>
    </row>
    <row r="1225" ht="12.75">
      <c r="D1225" s="151"/>
    </row>
    <row r="1226" ht="12.75">
      <c r="D1226" s="151"/>
    </row>
    <row r="1227" ht="12.75">
      <c r="D1227" s="151"/>
    </row>
    <row r="1228" ht="12.75">
      <c r="D1228" s="151"/>
    </row>
    <row r="1229" ht="12.75">
      <c r="D1229" s="151"/>
    </row>
    <row r="1230" ht="12.75">
      <c r="D1230" s="151"/>
    </row>
    <row r="1231" ht="12.75">
      <c r="D1231" s="151"/>
    </row>
    <row r="1232" ht="12.75">
      <c r="D1232" s="151"/>
    </row>
    <row r="1233" ht="12.75">
      <c r="D1233" s="151"/>
    </row>
    <row r="1234" ht="12.75">
      <c r="D1234" s="151"/>
    </row>
    <row r="1235" ht="12.75">
      <c r="D1235" s="151"/>
    </row>
    <row r="1236" ht="12.75">
      <c r="D1236" s="151"/>
    </row>
    <row r="1237" ht="12.75">
      <c r="D1237" s="151"/>
    </row>
    <row r="1238" ht="12.75">
      <c r="D1238" s="151"/>
    </row>
    <row r="1239" ht="12.75">
      <c r="D1239" s="151"/>
    </row>
    <row r="1240" ht="12.75">
      <c r="D1240" s="151"/>
    </row>
    <row r="1241" ht="12.75">
      <c r="D1241" s="151"/>
    </row>
    <row r="1242" ht="12.75">
      <c r="D1242" s="151"/>
    </row>
    <row r="1243" ht="12.75">
      <c r="D1243" s="151"/>
    </row>
    <row r="1244" ht="12.75">
      <c r="D1244" s="151"/>
    </row>
    <row r="1245" ht="12.75">
      <c r="D1245" s="151"/>
    </row>
    <row r="1246" ht="12.75">
      <c r="D1246" s="151"/>
    </row>
    <row r="1247" ht="12.75">
      <c r="D1247" s="151"/>
    </row>
    <row r="1248" ht="12.75">
      <c r="D1248" s="151"/>
    </row>
    <row r="1249" ht="12.75">
      <c r="D1249" s="151"/>
    </row>
    <row r="1250" ht="12.75">
      <c r="D1250" s="151"/>
    </row>
    <row r="1251" ht="12.75">
      <c r="D1251" s="151"/>
    </row>
    <row r="1252" ht="12.75">
      <c r="D1252" s="151"/>
    </row>
    <row r="1253" ht="12.75">
      <c r="D1253" s="151"/>
    </row>
    <row r="1254" ht="12.75">
      <c r="D1254" s="151"/>
    </row>
    <row r="1255" ht="12.75">
      <c r="D1255" s="151"/>
    </row>
    <row r="1256" ht="12.75">
      <c r="D1256" s="151"/>
    </row>
    <row r="1257" ht="12.75">
      <c r="D1257" s="151"/>
    </row>
    <row r="1258" ht="12.75">
      <c r="D1258" s="151"/>
    </row>
    <row r="1259" ht="12.75">
      <c r="D1259" s="151"/>
    </row>
    <row r="1260" ht="12.75">
      <c r="D1260" s="151"/>
    </row>
    <row r="1261" ht="12.75">
      <c r="D1261" s="151"/>
    </row>
    <row r="1262" ht="12.75">
      <c r="D1262" s="151"/>
    </row>
    <row r="1263" ht="12.75">
      <c r="D1263" s="151"/>
    </row>
    <row r="1264" ht="12.75">
      <c r="D1264" s="151"/>
    </row>
    <row r="1265" ht="12.75">
      <c r="D1265" s="151"/>
    </row>
    <row r="1266" ht="12.75">
      <c r="D1266" s="151"/>
    </row>
    <row r="1267" ht="12.75">
      <c r="D1267" s="151"/>
    </row>
    <row r="1268" ht="12.75">
      <c r="D1268" s="151"/>
    </row>
    <row r="1269" ht="12.75">
      <c r="D1269" s="151"/>
    </row>
    <row r="1270" ht="12.75">
      <c r="D1270" s="151"/>
    </row>
    <row r="1271" ht="12.75">
      <c r="D1271" s="151"/>
    </row>
    <row r="1272" ht="12.75">
      <c r="D1272" s="151"/>
    </row>
    <row r="1273" ht="12.75">
      <c r="D1273" s="151"/>
    </row>
    <row r="1274" ht="12.75">
      <c r="D1274" s="151"/>
    </row>
    <row r="1275" ht="12.75">
      <c r="D1275" s="151"/>
    </row>
    <row r="1276" ht="12.75">
      <c r="D1276" s="151"/>
    </row>
    <row r="1277" ht="12.75">
      <c r="D1277" s="151"/>
    </row>
    <row r="1278" ht="12.75">
      <c r="D1278" s="151"/>
    </row>
    <row r="1279" ht="12.75">
      <c r="D1279" s="151"/>
    </row>
    <row r="1280" ht="12.75">
      <c r="D1280" s="151"/>
    </row>
    <row r="1281" ht="12.75">
      <c r="D1281" s="151"/>
    </row>
    <row r="1282" ht="12.75">
      <c r="D1282" s="151"/>
    </row>
    <row r="1283" ht="12.75">
      <c r="D1283" s="151"/>
    </row>
    <row r="1284" ht="12.75">
      <c r="D1284" s="151"/>
    </row>
    <row r="1285" ht="12.75">
      <c r="D1285" s="151"/>
    </row>
    <row r="1286" ht="12.75">
      <c r="D1286" s="151"/>
    </row>
    <row r="1287" ht="12.75">
      <c r="D1287" s="151"/>
    </row>
    <row r="1288" ht="12.75">
      <c r="D1288" s="151"/>
    </row>
    <row r="1289" ht="12.75">
      <c r="D1289" s="151"/>
    </row>
    <row r="1290" ht="12.75">
      <c r="D1290" s="151"/>
    </row>
    <row r="1291" ht="12.75">
      <c r="D1291" s="151"/>
    </row>
    <row r="1292" ht="12.75">
      <c r="D1292" s="151"/>
    </row>
    <row r="1293" ht="12.75">
      <c r="D1293" s="151"/>
    </row>
    <row r="1294" ht="12.75">
      <c r="D1294" s="151"/>
    </row>
    <row r="1295" ht="12.75">
      <c r="D1295" s="151"/>
    </row>
    <row r="1296" ht="12.75">
      <c r="D1296" s="151"/>
    </row>
    <row r="1297" ht="12.75">
      <c r="D1297" s="151"/>
    </row>
    <row r="1298" ht="12.75">
      <c r="D1298" s="151"/>
    </row>
    <row r="1299" ht="12.75">
      <c r="D1299" s="151"/>
    </row>
    <row r="1300" ht="12.75">
      <c r="D1300" s="151"/>
    </row>
    <row r="1301" ht="12.75">
      <c r="D1301" s="151"/>
    </row>
    <row r="1302" ht="12.75">
      <c r="D1302" s="151"/>
    </row>
    <row r="1303" ht="12.75">
      <c r="D1303" s="151"/>
    </row>
    <row r="1304" ht="12.75">
      <c r="D1304" s="151"/>
    </row>
    <row r="1305" ht="12.75">
      <c r="D1305" s="151"/>
    </row>
    <row r="1306" ht="12.75">
      <c r="D1306" s="151"/>
    </row>
    <row r="1307" ht="12.75">
      <c r="D1307" s="151"/>
    </row>
    <row r="1308" ht="12.75">
      <c r="D1308" s="151"/>
    </row>
    <row r="1309" ht="12.75">
      <c r="D1309" s="151"/>
    </row>
    <row r="1310" ht="12.75">
      <c r="D1310" s="151"/>
    </row>
    <row r="1311" ht="12.75">
      <c r="D1311" s="151"/>
    </row>
    <row r="1312" ht="12.75">
      <c r="D1312" s="151"/>
    </row>
    <row r="1313" ht="12.75">
      <c r="D1313" s="151"/>
    </row>
    <row r="1314" ht="12.75">
      <c r="D1314" s="151"/>
    </row>
    <row r="1315" ht="12.75">
      <c r="D1315" s="151"/>
    </row>
    <row r="1316" ht="12.75">
      <c r="D1316" s="151"/>
    </row>
    <row r="1317" ht="12.75">
      <c r="D1317" s="151"/>
    </row>
    <row r="1318" ht="12.75">
      <c r="D1318" s="151"/>
    </row>
    <row r="1319" ht="12.75">
      <c r="D1319" s="151"/>
    </row>
    <row r="1320" ht="12.75">
      <c r="D1320" s="151"/>
    </row>
    <row r="1321" ht="12.75">
      <c r="D1321" s="151"/>
    </row>
    <row r="1322" ht="12.75">
      <c r="D1322" s="151"/>
    </row>
    <row r="1323" ht="12.75">
      <c r="D1323" s="151"/>
    </row>
    <row r="1324" ht="12.75">
      <c r="D1324" s="151"/>
    </row>
    <row r="1325" ht="12.75">
      <c r="D1325" s="151"/>
    </row>
    <row r="1326" ht="12.75">
      <c r="D1326" s="151"/>
    </row>
    <row r="1327" ht="12.75">
      <c r="D1327" s="151"/>
    </row>
    <row r="1328" ht="12.75">
      <c r="D1328" s="151"/>
    </row>
    <row r="1329" ht="12.75">
      <c r="D1329" s="151"/>
    </row>
    <row r="1330" ht="12.75">
      <c r="D1330" s="151"/>
    </row>
    <row r="1331" ht="12.75">
      <c r="D1331" s="151"/>
    </row>
    <row r="1332" ht="12.75">
      <c r="D1332" s="151"/>
    </row>
    <row r="1333" ht="12.75">
      <c r="D1333" s="151"/>
    </row>
    <row r="1334" ht="12.75">
      <c r="D1334" s="151"/>
    </row>
    <row r="1335" ht="12.75">
      <c r="D1335" s="151"/>
    </row>
    <row r="1336" ht="12.75">
      <c r="D1336" s="151"/>
    </row>
    <row r="1337" ht="12.75">
      <c r="D1337" s="151"/>
    </row>
    <row r="1338" ht="12.75">
      <c r="D1338" s="151"/>
    </row>
    <row r="1339" ht="12.75">
      <c r="D1339" s="151"/>
    </row>
    <row r="1340" ht="12.75">
      <c r="D1340" s="151"/>
    </row>
    <row r="1341" ht="12.75">
      <c r="D1341" s="151"/>
    </row>
    <row r="1342" ht="12.75">
      <c r="D1342" s="151"/>
    </row>
    <row r="1343" ht="12.75">
      <c r="D1343" s="151"/>
    </row>
    <row r="1344" ht="12.75">
      <c r="D1344" s="151"/>
    </row>
    <row r="1345" ht="12.75">
      <c r="D1345" s="151"/>
    </row>
    <row r="1346" ht="12.75">
      <c r="D1346" s="151"/>
    </row>
    <row r="1347" ht="12.75">
      <c r="D1347" s="151"/>
    </row>
    <row r="1348" ht="12.75">
      <c r="D1348" s="151"/>
    </row>
    <row r="1349" ht="12.75">
      <c r="D1349" s="151"/>
    </row>
    <row r="1350" ht="12.75">
      <c r="D1350" s="151"/>
    </row>
    <row r="1351" ht="12.75">
      <c r="D1351" s="151"/>
    </row>
    <row r="1352" ht="12.75">
      <c r="D1352" s="151"/>
    </row>
    <row r="1353" ht="12.75">
      <c r="D1353" s="151"/>
    </row>
    <row r="1354" ht="12.75">
      <c r="D1354" s="151"/>
    </row>
    <row r="1355" ht="12.75">
      <c r="D1355" s="151"/>
    </row>
    <row r="1356" ht="12.75">
      <c r="D1356" s="151"/>
    </row>
    <row r="1357" ht="12.75">
      <c r="D1357" s="151"/>
    </row>
    <row r="1358" ht="12.75">
      <c r="D1358" s="151"/>
    </row>
    <row r="1359" ht="12.75">
      <c r="D1359" s="151"/>
    </row>
    <row r="1360" ht="12.75">
      <c r="D1360" s="151"/>
    </row>
    <row r="1361" ht="12.75">
      <c r="D1361" s="151"/>
    </row>
    <row r="1362" ht="12.75">
      <c r="D1362" s="151"/>
    </row>
    <row r="1363" ht="12.75">
      <c r="D1363" s="151"/>
    </row>
    <row r="1364" ht="12.75">
      <c r="D1364" s="151"/>
    </row>
    <row r="1365" ht="12.75">
      <c r="D1365" s="151"/>
    </row>
    <row r="1366" ht="12.75">
      <c r="D1366" s="151"/>
    </row>
    <row r="1367" ht="12.75">
      <c r="D1367" s="151"/>
    </row>
    <row r="1368" ht="12.75">
      <c r="D1368" s="151"/>
    </row>
    <row r="1369" ht="12.75">
      <c r="D1369" s="151"/>
    </row>
    <row r="1370" ht="12.75">
      <c r="D1370" s="151"/>
    </row>
    <row r="1371" ht="12.75">
      <c r="D1371" s="151"/>
    </row>
    <row r="1372" ht="12.75">
      <c r="D1372" s="151"/>
    </row>
    <row r="1373" ht="12.75">
      <c r="D1373" s="151"/>
    </row>
    <row r="1374" ht="12.75">
      <c r="D1374" s="151"/>
    </row>
    <row r="1375" ht="12.75">
      <c r="D1375" s="151"/>
    </row>
    <row r="1376" ht="12.75">
      <c r="D1376" s="151"/>
    </row>
    <row r="1377" ht="12.75">
      <c r="D1377" s="151"/>
    </row>
    <row r="1378" ht="12.75">
      <c r="D1378" s="151"/>
    </row>
    <row r="1379" ht="12.75">
      <c r="D1379" s="151"/>
    </row>
    <row r="1380" ht="12.75">
      <c r="D1380" s="151"/>
    </row>
    <row r="1381" ht="12.75">
      <c r="D1381" s="151"/>
    </row>
    <row r="1382" ht="12.75">
      <c r="D1382" s="151"/>
    </row>
    <row r="1383" ht="12.75">
      <c r="D1383" s="151"/>
    </row>
    <row r="1384" ht="12.75">
      <c r="D1384" s="151"/>
    </row>
    <row r="1385" ht="12.75">
      <c r="D1385" s="151"/>
    </row>
    <row r="1386" ht="12.75">
      <c r="D1386" s="151"/>
    </row>
    <row r="1387" ht="12.75">
      <c r="D1387" s="151"/>
    </row>
    <row r="1388" ht="12.75">
      <c r="D1388" s="151"/>
    </row>
    <row r="1389" ht="12.75">
      <c r="D1389" s="151"/>
    </row>
    <row r="1390" ht="12.75">
      <c r="D1390" s="151"/>
    </row>
    <row r="1391" ht="12.75">
      <c r="D1391" s="151"/>
    </row>
    <row r="1392" ht="12.75">
      <c r="D1392" s="151"/>
    </row>
    <row r="1393" ht="12.75">
      <c r="D1393" s="151"/>
    </row>
    <row r="1394" ht="12.75">
      <c r="D1394" s="151"/>
    </row>
    <row r="1395" ht="12.75">
      <c r="D1395" s="151"/>
    </row>
    <row r="1396" ht="12.75">
      <c r="D1396" s="151"/>
    </row>
    <row r="1397" ht="12.75">
      <c r="D1397" s="151"/>
    </row>
    <row r="1398" ht="12.75">
      <c r="D1398" s="151"/>
    </row>
    <row r="1399" ht="12.75">
      <c r="D1399" s="151"/>
    </row>
    <row r="1400" ht="12.75">
      <c r="D1400" s="151"/>
    </row>
    <row r="1401" ht="12.75">
      <c r="D1401" s="151"/>
    </row>
    <row r="1402" ht="12.75">
      <c r="D1402" s="151"/>
    </row>
    <row r="1403" ht="12.75">
      <c r="D1403" s="151"/>
    </row>
    <row r="1404" ht="12.75">
      <c r="D1404" s="151"/>
    </row>
    <row r="1405" ht="12.75">
      <c r="D1405" s="151"/>
    </row>
    <row r="1406" ht="12.75">
      <c r="D1406" s="151"/>
    </row>
    <row r="1407" ht="12.75">
      <c r="D1407" s="151"/>
    </row>
    <row r="1408" ht="12.75">
      <c r="D1408" s="151"/>
    </row>
    <row r="1409" ht="12.75">
      <c r="D1409" s="151"/>
    </row>
    <row r="1410" ht="12.75">
      <c r="D1410" s="151"/>
    </row>
    <row r="1411" ht="12.75">
      <c r="D1411" s="151"/>
    </row>
    <row r="1412" ht="12.75">
      <c r="D1412" s="151"/>
    </row>
    <row r="1413" ht="12.75">
      <c r="D1413" s="151"/>
    </row>
    <row r="1414" ht="12.75">
      <c r="D1414" s="151"/>
    </row>
    <row r="1415" ht="12.75">
      <c r="D1415" s="151"/>
    </row>
    <row r="1416" ht="12.75">
      <c r="D1416" s="151"/>
    </row>
    <row r="1417" ht="12.75">
      <c r="D1417" s="151"/>
    </row>
    <row r="1418" ht="12.75">
      <c r="D1418" s="151"/>
    </row>
    <row r="1419" ht="12.75">
      <c r="D1419" s="151"/>
    </row>
    <row r="1420" ht="12.75">
      <c r="D1420" s="151"/>
    </row>
    <row r="1421" ht="12.75">
      <c r="D1421" s="151"/>
    </row>
    <row r="1422" ht="12.75">
      <c r="D1422" s="151"/>
    </row>
    <row r="1423" ht="12.75">
      <c r="D1423" s="151"/>
    </row>
    <row r="1424" ht="12.75">
      <c r="D1424" s="151"/>
    </row>
    <row r="1425" ht="12.75">
      <c r="D1425" s="151"/>
    </row>
    <row r="1426" ht="12.75">
      <c r="D1426" s="151"/>
    </row>
    <row r="1427" ht="12.75">
      <c r="D1427" s="151"/>
    </row>
    <row r="1428" ht="12.75">
      <c r="D1428" s="151"/>
    </row>
    <row r="1429" ht="12.75">
      <c r="D1429" s="151"/>
    </row>
    <row r="1430" ht="12.75">
      <c r="D1430" s="151"/>
    </row>
    <row r="1431" ht="12.75">
      <c r="D1431" s="151"/>
    </row>
    <row r="1432" ht="12.75">
      <c r="D1432" s="151"/>
    </row>
    <row r="1433" ht="12.75">
      <c r="D1433" s="151"/>
    </row>
    <row r="1434" ht="12.75">
      <c r="D1434" s="151"/>
    </row>
    <row r="1435" ht="12.75">
      <c r="D1435" s="151"/>
    </row>
    <row r="1436" ht="12.75">
      <c r="D1436" s="151"/>
    </row>
    <row r="1437" ht="12.75">
      <c r="D1437" s="151"/>
    </row>
    <row r="1438" ht="12.75">
      <c r="D1438" s="151"/>
    </row>
    <row r="1439" ht="12.75">
      <c r="D1439" s="151"/>
    </row>
    <row r="1440" ht="12.75">
      <c r="D1440" s="151"/>
    </row>
    <row r="1441" ht="12.75">
      <c r="D1441" s="151"/>
    </row>
    <row r="1442" ht="12.75">
      <c r="D1442" s="151"/>
    </row>
    <row r="1443" ht="12.75">
      <c r="D1443" s="151"/>
    </row>
    <row r="1444" ht="12.75">
      <c r="D1444" s="151"/>
    </row>
    <row r="1445" ht="12.75">
      <c r="D1445" s="151"/>
    </row>
    <row r="1446" ht="12.75">
      <c r="D1446" s="151"/>
    </row>
    <row r="1447" ht="12.75">
      <c r="D1447" s="151"/>
    </row>
    <row r="1448" ht="12.75">
      <c r="D1448" s="151"/>
    </row>
    <row r="1449" ht="12.75">
      <c r="D1449" s="151"/>
    </row>
    <row r="1450" ht="12.75">
      <c r="D1450" s="151"/>
    </row>
    <row r="1451" ht="12.75">
      <c r="D1451" s="151"/>
    </row>
    <row r="1452" ht="12.75">
      <c r="D1452" s="151"/>
    </row>
    <row r="1453" ht="12.75">
      <c r="D1453" s="151"/>
    </row>
    <row r="1454" ht="12.75">
      <c r="D1454" s="151"/>
    </row>
    <row r="1455" ht="12.75">
      <c r="D1455" s="151"/>
    </row>
    <row r="1456" ht="12.75">
      <c r="D1456" s="151"/>
    </row>
    <row r="1457" ht="12.75">
      <c r="D1457" s="151"/>
    </row>
    <row r="1458" ht="12.75">
      <c r="D1458" s="151"/>
    </row>
    <row r="1459" ht="12.75">
      <c r="D1459" s="151"/>
    </row>
    <row r="1460" ht="12.75">
      <c r="D1460" s="151"/>
    </row>
    <row r="1461" ht="12.75">
      <c r="D1461" s="151"/>
    </row>
    <row r="1462" ht="12.75">
      <c r="D1462" s="151"/>
    </row>
    <row r="1463" ht="12.75">
      <c r="D1463" s="151"/>
    </row>
    <row r="1464" ht="12.75">
      <c r="D1464" s="151"/>
    </row>
    <row r="1465" ht="12.75">
      <c r="D1465" s="151"/>
    </row>
    <row r="1466" ht="12.75">
      <c r="D1466" s="151"/>
    </row>
    <row r="1467" ht="12.75">
      <c r="D1467" s="151"/>
    </row>
    <row r="1468" ht="12.75">
      <c r="D1468" s="151"/>
    </row>
    <row r="1469" ht="12.75">
      <c r="D1469" s="151"/>
    </row>
    <row r="1470" ht="12.75">
      <c r="D1470" s="151"/>
    </row>
    <row r="1471" ht="12.75">
      <c r="D1471" s="151"/>
    </row>
    <row r="1472" ht="12.75">
      <c r="D1472" s="151"/>
    </row>
    <row r="1473" ht="12.75">
      <c r="D1473" s="151"/>
    </row>
    <row r="1474" ht="12.75">
      <c r="D1474" s="151"/>
    </row>
    <row r="1475" ht="12.75">
      <c r="D1475" s="151"/>
    </row>
    <row r="1476" ht="12.75">
      <c r="D1476" s="151"/>
    </row>
    <row r="1477" ht="12.75">
      <c r="D1477" s="151"/>
    </row>
    <row r="1478" ht="12.75">
      <c r="D1478" s="151"/>
    </row>
    <row r="1479" ht="12.75">
      <c r="D1479" s="151"/>
    </row>
    <row r="1480" ht="12.75">
      <c r="D1480" s="151"/>
    </row>
    <row r="1481" ht="12.75">
      <c r="D1481" s="151"/>
    </row>
    <row r="1482" ht="12.75">
      <c r="D1482" s="151"/>
    </row>
    <row r="1483" ht="12.75">
      <c r="D1483" s="151"/>
    </row>
    <row r="1484" ht="12.75">
      <c r="D1484" s="151"/>
    </row>
    <row r="1485" ht="12.75">
      <c r="D1485" s="151"/>
    </row>
    <row r="1486" ht="12.75">
      <c r="D1486" s="151"/>
    </row>
    <row r="1487" ht="12.75">
      <c r="D1487" s="151"/>
    </row>
    <row r="1488" ht="12.75">
      <c r="D1488" s="151"/>
    </row>
    <row r="1489" ht="12.75">
      <c r="D1489" s="151"/>
    </row>
    <row r="1490" ht="12.75">
      <c r="D1490" s="151"/>
    </row>
    <row r="1491" ht="12.75">
      <c r="D1491" s="151"/>
    </row>
    <row r="1492" ht="12.75">
      <c r="D1492" s="151"/>
    </row>
    <row r="1493" ht="12.75">
      <c r="D1493" s="151"/>
    </row>
    <row r="1494" ht="12.75">
      <c r="D1494" s="151"/>
    </row>
    <row r="1495" ht="12.75">
      <c r="D1495" s="151"/>
    </row>
    <row r="1496" ht="12.75">
      <c r="D1496" s="151"/>
    </row>
    <row r="1497" ht="12.75">
      <c r="D1497" s="151"/>
    </row>
    <row r="1498" ht="12.75">
      <c r="D1498" s="151"/>
    </row>
    <row r="1499" ht="12.75">
      <c r="D1499" s="151"/>
    </row>
    <row r="1500" ht="12.75">
      <c r="D1500" s="151"/>
    </row>
    <row r="1501" ht="12.75">
      <c r="D1501" s="151"/>
    </row>
    <row r="1502" ht="12.75">
      <c r="D1502" s="151"/>
    </row>
    <row r="1503" ht="12.75">
      <c r="D1503" s="151"/>
    </row>
    <row r="1504" ht="12.75">
      <c r="D1504" s="151"/>
    </row>
    <row r="1505" ht="12.75">
      <c r="D1505" s="151"/>
    </row>
    <row r="1506" ht="12.75">
      <c r="D1506" s="151"/>
    </row>
    <row r="1507" ht="12.75">
      <c r="D1507" s="151"/>
    </row>
    <row r="1508" ht="12.75">
      <c r="D1508" s="151"/>
    </row>
    <row r="1509" ht="12.75">
      <c r="D1509" s="151"/>
    </row>
    <row r="1510" ht="12.75">
      <c r="D1510" s="151"/>
    </row>
    <row r="1511" ht="12.75">
      <c r="D1511" s="151"/>
    </row>
    <row r="1512" ht="12.75">
      <c r="D1512" s="151"/>
    </row>
    <row r="1513" ht="12.75">
      <c r="D1513" s="151"/>
    </row>
    <row r="1514" ht="12.75">
      <c r="D1514" s="151"/>
    </row>
    <row r="1515" ht="12.75">
      <c r="D1515" s="151"/>
    </row>
    <row r="1516" ht="12.75">
      <c r="D1516" s="151"/>
    </row>
    <row r="1517" ht="12.75">
      <c r="D1517" s="151"/>
    </row>
    <row r="1518" ht="12.75">
      <c r="D1518" s="151"/>
    </row>
    <row r="1519" ht="12.75">
      <c r="D1519" s="151"/>
    </row>
    <row r="1520" ht="12.75">
      <c r="D1520" s="151"/>
    </row>
    <row r="1521" ht="12.75">
      <c r="D1521" s="151"/>
    </row>
    <row r="1522" ht="12.75">
      <c r="D1522" s="151"/>
    </row>
    <row r="1523" ht="12.75">
      <c r="D1523" s="151"/>
    </row>
    <row r="1524" ht="12.75">
      <c r="D1524" s="151"/>
    </row>
    <row r="1525" ht="12.75">
      <c r="D1525" s="151"/>
    </row>
    <row r="1526" ht="12.75">
      <c r="D1526" s="151"/>
    </row>
    <row r="1527" ht="12.75">
      <c r="D1527" s="151"/>
    </row>
    <row r="1528" ht="12.75">
      <c r="D1528" s="151"/>
    </row>
    <row r="1529" ht="12.75">
      <c r="D1529" s="151"/>
    </row>
    <row r="1530" ht="12.75">
      <c r="D1530" s="151"/>
    </row>
    <row r="1531" ht="12.75">
      <c r="D1531" s="151"/>
    </row>
    <row r="1532" ht="12.75">
      <c r="D1532" s="151"/>
    </row>
    <row r="1533" ht="12.75">
      <c r="D1533" s="151"/>
    </row>
    <row r="1534" ht="12.75">
      <c r="D1534" s="151"/>
    </row>
    <row r="1535" ht="12.75">
      <c r="D1535" s="151"/>
    </row>
    <row r="1536" ht="12.75">
      <c r="D1536" s="151"/>
    </row>
    <row r="1537" ht="12.75">
      <c r="D1537" s="151"/>
    </row>
    <row r="1538" ht="12.75">
      <c r="D1538" s="151"/>
    </row>
    <row r="1539" ht="12.75">
      <c r="D1539" s="151"/>
    </row>
    <row r="1540" ht="12.75">
      <c r="D1540" s="151"/>
    </row>
    <row r="1541" ht="12.75">
      <c r="D1541" s="151"/>
    </row>
    <row r="1542" ht="12.75">
      <c r="D1542" s="151"/>
    </row>
    <row r="1543" ht="12.75">
      <c r="D1543" s="151"/>
    </row>
    <row r="1544" ht="12.75">
      <c r="D1544" s="151"/>
    </row>
    <row r="1545" ht="12.75">
      <c r="D1545" s="151"/>
    </row>
    <row r="1546" ht="12.75">
      <c r="D1546" s="151"/>
    </row>
    <row r="1547" ht="12.75">
      <c r="D1547" s="151"/>
    </row>
    <row r="1548" ht="12.75">
      <c r="D1548" s="151"/>
    </row>
    <row r="1549" ht="12.75">
      <c r="D1549" s="151"/>
    </row>
    <row r="1550" ht="12.75">
      <c r="D1550" s="151"/>
    </row>
    <row r="1551" ht="12.75">
      <c r="D1551" s="151"/>
    </row>
    <row r="1552" ht="12.75">
      <c r="D1552" s="151"/>
    </row>
    <row r="1553" ht="12.75">
      <c r="D1553" s="151"/>
    </row>
    <row r="1554" ht="12.75">
      <c r="D1554" s="151"/>
    </row>
    <row r="1555" ht="12.75">
      <c r="D1555" s="151"/>
    </row>
    <row r="1556" ht="12.75">
      <c r="D1556" s="151"/>
    </row>
    <row r="1557" ht="12.75">
      <c r="D1557" s="151"/>
    </row>
    <row r="1558" ht="12.75">
      <c r="D1558" s="151"/>
    </row>
    <row r="1559" ht="12.75">
      <c r="D1559" s="151"/>
    </row>
    <row r="1560" ht="12.75">
      <c r="D1560" s="151"/>
    </row>
    <row r="1561" ht="12.75">
      <c r="D1561" s="151"/>
    </row>
    <row r="1562" ht="12.75">
      <c r="D1562" s="151"/>
    </row>
    <row r="1563" ht="12.75">
      <c r="D1563" s="151"/>
    </row>
    <row r="1564" ht="12.75">
      <c r="D1564" s="151"/>
    </row>
    <row r="1565" ht="12.75">
      <c r="D1565" s="151"/>
    </row>
    <row r="1566" ht="12.75">
      <c r="D1566" s="151"/>
    </row>
    <row r="1567" ht="12.75">
      <c r="D1567" s="151"/>
    </row>
    <row r="1568" ht="12.75">
      <c r="D1568" s="151"/>
    </row>
    <row r="1569" ht="12.75">
      <c r="D1569" s="151"/>
    </row>
    <row r="1570" ht="12.75">
      <c r="D1570" s="151"/>
    </row>
    <row r="1571" ht="12.75">
      <c r="D1571" s="151"/>
    </row>
    <row r="1572" ht="12.75">
      <c r="D1572" s="151"/>
    </row>
    <row r="1573" ht="12.75">
      <c r="D1573" s="151"/>
    </row>
    <row r="1574" ht="12.75">
      <c r="D1574" s="151"/>
    </row>
    <row r="1575" ht="12.75">
      <c r="D1575" s="151"/>
    </row>
    <row r="1576" ht="12.75">
      <c r="D1576" s="151"/>
    </row>
    <row r="1577" ht="12.75">
      <c r="D1577" s="151"/>
    </row>
    <row r="1578" ht="12.75">
      <c r="D1578" s="151"/>
    </row>
    <row r="1579" ht="12.75">
      <c r="D1579" s="151"/>
    </row>
    <row r="1580" ht="12.75">
      <c r="D1580" s="151"/>
    </row>
    <row r="1581" ht="12.75">
      <c r="D1581" s="151"/>
    </row>
    <row r="1582" ht="12.75">
      <c r="D1582" s="151"/>
    </row>
    <row r="1583" ht="12.75">
      <c r="D1583" s="151"/>
    </row>
    <row r="1584" ht="12.75">
      <c r="D1584" s="151"/>
    </row>
    <row r="1585" ht="12.75">
      <c r="D1585" s="151"/>
    </row>
    <row r="1586" ht="12.75">
      <c r="D1586" s="151"/>
    </row>
    <row r="1587" ht="12.75">
      <c r="D1587" s="151"/>
    </row>
    <row r="1588" ht="12.75">
      <c r="D1588" s="151"/>
    </row>
    <row r="1589" ht="12.75">
      <c r="D1589" s="151"/>
    </row>
    <row r="1590" ht="12.75">
      <c r="D1590" s="151"/>
    </row>
    <row r="1591" ht="12.75">
      <c r="D1591" s="151"/>
    </row>
    <row r="1592" ht="12.75">
      <c r="D1592" s="151"/>
    </row>
    <row r="1593" ht="12.75">
      <c r="D1593" s="151"/>
    </row>
    <row r="1594" ht="12.75">
      <c r="D1594" s="151"/>
    </row>
    <row r="1595" ht="12.75">
      <c r="D1595" s="151"/>
    </row>
    <row r="1596" ht="12.75">
      <c r="D1596" s="151"/>
    </row>
    <row r="1597" ht="12.75">
      <c r="D1597" s="151"/>
    </row>
    <row r="1598" ht="12.75">
      <c r="D1598" s="151"/>
    </row>
    <row r="1599" ht="12.75">
      <c r="D1599" s="151"/>
    </row>
    <row r="1600" ht="12.75">
      <c r="D1600" s="151"/>
    </row>
    <row r="1601" ht="12.75">
      <c r="D1601" s="151"/>
    </row>
    <row r="1602" ht="12.75">
      <c r="D1602" s="151"/>
    </row>
    <row r="1603" ht="12.75">
      <c r="D1603" s="151"/>
    </row>
    <row r="1604" ht="12.75">
      <c r="D1604" s="151"/>
    </row>
    <row r="1605" ht="12.75">
      <c r="D1605" s="151"/>
    </row>
    <row r="1606" ht="12.75">
      <c r="D1606" s="151"/>
    </row>
    <row r="1607" ht="12.75">
      <c r="D1607" s="151"/>
    </row>
    <row r="1608" ht="12.75">
      <c r="D1608" s="151"/>
    </row>
    <row r="1609" ht="12.75">
      <c r="D1609" s="151"/>
    </row>
    <row r="1610" ht="12.75">
      <c r="D1610" s="151"/>
    </row>
    <row r="1611" ht="12.75">
      <c r="D1611" s="151"/>
    </row>
    <row r="1612" ht="12.75">
      <c r="D1612" s="151"/>
    </row>
    <row r="1613" ht="12.75">
      <c r="D1613" s="151"/>
    </row>
    <row r="1614" ht="12.75">
      <c r="D1614" s="151"/>
    </row>
    <row r="1615" ht="12.75">
      <c r="D1615" s="151"/>
    </row>
    <row r="1616" ht="12.75">
      <c r="D1616" s="151"/>
    </row>
    <row r="1617" ht="12.75">
      <c r="D1617" s="151"/>
    </row>
    <row r="1618" ht="12.75">
      <c r="D1618" s="151"/>
    </row>
    <row r="1619" ht="12.75">
      <c r="D1619" s="151"/>
    </row>
    <row r="1620" ht="12.75">
      <c r="D1620" s="151"/>
    </row>
    <row r="1621" ht="12.75">
      <c r="D1621" s="151"/>
    </row>
    <row r="1622" ht="12.75">
      <c r="D1622" s="151"/>
    </row>
    <row r="1623" ht="12.75">
      <c r="D1623" s="151"/>
    </row>
    <row r="1624" ht="12.75">
      <c r="D1624" s="151"/>
    </row>
    <row r="1625" ht="12.75">
      <c r="D1625" s="151"/>
    </row>
    <row r="1626" ht="12.75">
      <c r="D1626" s="151"/>
    </row>
    <row r="1627" ht="12.75">
      <c r="D1627" s="151"/>
    </row>
    <row r="1628" ht="12.75">
      <c r="D1628" s="151"/>
    </row>
    <row r="1629" ht="12.75">
      <c r="D1629" s="151"/>
    </row>
    <row r="1630" ht="12.75">
      <c r="D1630" s="151"/>
    </row>
    <row r="1631" ht="12.75">
      <c r="D1631" s="151"/>
    </row>
    <row r="1632" ht="12.75">
      <c r="D1632" s="151"/>
    </row>
    <row r="1633" ht="12.75">
      <c r="D1633" s="151"/>
    </row>
    <row r="1634" ht="12.75">
      <c r="D1634" s="151"/>
    </row>
    <row r="1635" ht="12.75">
      <c r="D1635" s="151"/>
    </row>
    <row r="1636" ht="12.75">
      <c r="D1636" s="151"/>
    </row>
    <row r="1637" ht="12.75">
      <c r="D1637" s="151"/>
    </row>
    <row r="1638" ht="12.75">
      <c r="D1638" s="151"/>
    </row>
    <row r="1639" ht="12.75">
      <c r="D1639" s="151"/>
    </row>
    <row r="1640" ht="12.75">
      <c r="D1640" s="151"/>
    </row>
    <row r="1641" ht="12.75">
      <c r="D1641" s="151"/>
    </row>
    <row r="1642" ht="12.75">
      <c r="D1642" s="151"/>
    </row>
    <row r="1643" ht="12.75">
      <c r="D1643" s="151"/>
    </row>
    <row r="1644" ht="12.75">
      <c r="D1644" s="151"/>
    </row>
    <row r="1645" ht="12.75">
      <c r="D1645" s="151"/>
    </row>
    <row r="1646" ht="12.75">
      <c r="D1646" s="151"/>
    </row>
    <row r="1647" ht="12.75">
      <c r="D1647" s="151"/>
    </row>
    <row r="1648" ht="12.75">
      <c r="D1648" s="151"/>
    </row>
    <row r="1649" ht="12.75">
      <c r="D1649" s="151"/>
    </row>
    <row r="1650" ht="12.75">
      <c r="D1650" s="151"/>
    </row>
    <row r="1651" ht="12.75">
      <c r="D1651" s="151"/>
    </row>
    <row r="1652" ht="12.75">
      <c r="D1652" s="151"/>
    </row>
    <row r="1653" ht="12.75">
      <c r="D1653" s="151"/>
    </row>
    <row r="1654" ht="12.75">
      <c r="D1654" s="151"/>
    </row>
    <row r="1655" ht="12.75">
      <c r="D1655" s="151"/>
    </row>
    <row r="1656" ht="12.75">
      <c r="D1656" s="151"/>
    </row>
    <row r="1657" ht="12.75">
      <c r="D1657" s="151"/>
    </row>
    <row r="1658" ht="12.75">
      <c r="D1658" s="151"/>
    </row>
    <row r="1659" ht="12.75">
      <c r="D1659" s="151"/>
    </row>
    <row r="1660" ht="12.75">
      <c r="D1660" s="151"/>
    </row>
    <row r="1661" ht="12.75">
      <c r="D1661" s="151"/>
    </row>
    <row r="1662" ht="12.75">
      <c r="D1662" s="151"/>
    </row>
    <row r="1663" ht="12.75">
      <c r="D1663" s="151"/>
    </row>
    <row r="1664" ht="12.75">
      <c r="D1664" s="151"/>
    </row>
    <row r="1665" ht="12.75">
      <c r="D1665" s="151"/>
    </row>
    <row r="1666" ht="12.75">
      <c r="D1666" s="151"/>
    </row>
    <row r="1667" ht="12.75">
      <c r="D1667" s="151"/>
    </row>
    <row r="1668" ht="12.75">
      <c r="D1668" s="151"/>
    </row>
    <row r="1669" ht="12.75">
      <c r="D1669" s="151"/>
    </row>
    <row r="1670" ht="12.75">
      <c r="D1670" s="151"/>
    </row>
    <row r="1671" ht="12.75">
      <c r="D1671" s="151"/>
    </row>
    <row r="1672" ht="12.75">
      <c r="D1672" s="151"/>
    </row>
    <row r="1673" ht="12.75">
      <c r="D1673" s="151"/>
    </row>
    <row r="1674" ht="12.75">
      <c r="D1674" s="151"/>
    </row>
    <row r="1675" ht="12.75">
      <c r="D1675" s="151"/>
    </row>
    <row r="1676" ht="12.75">
      <c r="D1676" s="151"/>
    </row>
    <row r="1677" ht="12.75">
      <c r="D1677" s="151"/>
    </row>
    <row r="1678" ht="12.75">
      <c r="D1678" s="151"/>
    </row>
    <row r="1679" ht="12.75">
      <c r="D1679" s="151"/>
    </row>
    <row r="1680" ht="12.75">
      <c r="D1680" s="151"/>
    </row>
    <row r="1681" ht="12.75">
      <c r="D1681" s="151"/>
    </row>
    <row r="1682" ht="12.75">
      <c r="D1682" s="151"/>
    </row>
    <row r="1683" ht="12.75">
      <c r="D1683" s="151"/>
    </row>
    <row r="1684" ht="12.75">
      <c r="D1684" s="151"/>
    </row>
    <row r="1685" ht="12.75">
      <c r="D1685" s="151"/>
    </row>
    <row r="1686" ht="12.75">
      <c r="D1686" s="151"/>
    </row>
    <row r="1687" ht="12.75">
      <c r="D1687" s="151"/>
    </row>
    <row r="1688" ht="12.75">
      <c r="D1688" s="151"/>
    </row>
    <row r="1689" ht="12.75">
      <c r="D1689" s="151"/>
    </row>
    <row r="1690" ht="12.75">
      <c r="D1690" s="151"/>
    </row>
    <row r="1691" ht="12.75">
      <c r="D1691" s="151"/>
    </row>
    <row r="1692" ht="12.75">
      <c r="D1692" s="151"/>
    </row>
    <row r="1693" ht="12.75">
      <c r="D1693" s="151"/>
    </row>
    <row r="1694" ht="12.75">
      <c r="D1694" s="151"/>
    </row>
    <row r="1695" ht="12.75">
      <c r="D1695" s="151"/>
    </row>
    <row r="1696" ht="12.75">
      <c r="D1696" s="151"/>
    </row>
    <row r="1697" ht="12.75">
      <c r="D1697" s="151"/>
    </row>
    <row r="1698" ht="12.75">
      <c r="D1698" s="151"/>
    </row>
    <row r="1699" ht="12.75">
      <c r="D1699" s="151"/>
    </row>
    <row r="1700" ht="12.75">
      <c r="D1700" s="151"/>
    </row>
    <row r="1701" ht="12.75">
      <c r="D1701" s="151"/>
    </row>
    <row r="1702" ht="12.75">
      <c r="D1702" s="151"/>
    </row>
    <row r="1703" ht="12.75">
      <c r="D1703" s="151"/>
    </row>
    <row r="1704" ht="12.75">
      <c r="D1704" s="151"/>
    </row>
    <row r="1705" ht="12.75">
      <c r="D1705" s="151"/>
    </row>
    <row r="1706" ht="12.75">
      <c r="D1706" s="151"/>
    </row>
    <row r="1707" ht="12.75">
      <c r="D1707" s="151"/>
    </row>
    <row r="1708" ht="12.75">
      <c r="D1708" s="151"/>
    </row>
    <row r="1709" ht="12.75">
      <c r="D1709" s="151"/>
    </row>
    <row r="1710" ht="12.75">
      <c r="D1710" s="151"/>
    </row>
    <row r="1711" ht="12.75">
      <c r="D1711" s="151"/>
    </row>
    <row r="1712" ht="12.75">
      <c r="D1712" s="151"/>
    </row>
    <row r="1713" ht="12.75">
      <c r="D1713" s="151"/>
    </row>
    <row r="1714" ht="12.75">
      <c r="D1714" s="151"/>
    </row>
    <row r="1715" ht="12.75">
      <c r="D1715" s="151"/>
    </row>
    <row r="1716" ht="12.75">
      <c r="D1716" s="151"/>
    </row>
    <row r="1717" ht="12.75">
      <c r="D1717" s="151"/>
    </row>
    <row r="1718" ht="12.75">
      <c r="D1718" s="151"/>
    </row>
    <row r="1719" ht="12.75">
      <c r="D1719" s="151"/>
    </row>
    <row r="1720" ht="12.75">
      <c r="D1720" s="151"/>
    </row>
    <row r="1721" ht="12.75">
      <c r="D1721" s="151"/>
    </row>
    <row r="1722" ht="12.75">
      <c r="D1722" s="151"/>
    </row>
    <row r="1723" ht="12.75">
      <c r="D1723" s="151"/>
    </row>
    <row r="1724" ht="12.75">
      <c r="D1724" s="151"/>
    </row>
    <row r="1725" ht="12.75">
      <c r="D1725" s="151"/>
    </row>
    <row r="1726" ht="12.75">
      <c r="D1726" s="151"/>
    </row>
    <row r="1727" ht="12.75">
      <c r="D1727" s="151"/>
    </row>
    <row r="1728" ht="12.75">
      <c r="D1728" s="151"/>
    </row>
    <row r="1729" ht="12.75">
      <c r="D1729" s="151"/>
    </row>
    <row r="1730" ht="12.75">
      <c r="D1730" s="151"/>
    </row>
    <row r="1731" ht="12.75">
      <c r="D1731" s="151"/>
    </row>
    <row r="1732" ht="12.75">
      <c r="D1732" s="151"/>
    </row>
    <row r="1733" ht="12.75">
      <c r="D1733" s="151"/>
    </row>
    <row r="1734" ht="12.75">
      <c r="D1734" s="151"/>
    </row>
    <row r="1735" ht="12.75">
      <c r="D1735" s="151"/>
    </row>
    <row r="1736" ht="12.75">
      <c r="D1736" s="151"/>
    </row>
    <row r="1737" ht="12.75">
      <c r="D1737" s="151"/>
    </row>
    <row r="1738" ht="12.75">
      <c r="D1738" s="151"/>
    </row>
    <row r="1739" ht="12.75">
      <c r="D1739" s="151"/>
    </row>
    <row r="1740" ht="12.75">
      <c r="D1740" s="151"/>
    </row>
    <row r="1741" ht="12.75">
      <c r="D1741" s="151"/>
    </row>
    <row r="1742" ht="12.75">
      <c r="D1742" s="151"/>
    </row>
    <row r="1743" ht="12.75">
      <c r="D1743" s="151"/>
    </row>
    <row r="1744" ht="12.75">
      <c r="D1744" s="151"/>
    </row>
    <row r="1745" ht="12.75">
      <c r="D1745" s="151"/>
    </row>
    <row r="1746" ht="12.75">
      <c r="D1746" s="151"/>
    </row>
    <row r="1747" ht="12.75">
      <c r="D1747" s="151"/>
    </row>
    <row r="1748" ht="12.75">
      <c r="D1748" s="151"/>
    </row>
    <row r="1749" ht="12.75">
      <c r="D1749" s="151"/>
    </row>
    <row r="1750" ht="12.75">
      <c r="D1750" s="151"/>
    </row>
    <row r="1751" ht="12.75">
      <c r="D1751" s="151"/>
    </row>
    <row r="1752" ht="12.75">
      <c r="D1752" s="151"/>
    </row>
    <row r="1753" ht="12.75">
      <c r="D1753" s="151"/>
    </row>
    <row r="1754" ht="12.75">
      <c r="D1754" s="151"/>
    </row>
    <row r="1755" ht="12.75">
      <c r="D1755" s="151"/>
    </row>
    <row r="1756" ht="12.75">
      <c r="D1756" s="151"/>
    </row>
    <row r="1757" ht="12.75">
      <c r="D1757" s="151"/>
    </row>
    <row r="1758" ht="12.75">
      <c r="D1758" s="151"/>
    </row>
    <row r="1759" ht="12.75">
      <c r="D1759" s="151"/>
    </row>
    <row r="1760" ht="12.75">
      <c r="D1760" s="151"/>
    </row>
    <row r="1761" ht="12.75">
      <c r="D1761" s="151"/>
    </row>
    <row r="1762" ht="12.75">
      <c r="D1762" s="151"/>
    </row>
    <row r="1763" ht="12.75">
      <c r="D1763" s="151"/>
    </row>
    <row r="1764" ht="12.75">
      <c r="D1764" s="151"/>
    </row>
    <row r="1765" ht="12.75">
      <c r="D1765" s="151"/>
    </row>
    <row r="1766" ht="12.75">
      <c r="D1766" s="151"/>
    </row>
    <row r="1767" ht="12.75">
      <c r="D1767" s="151"/>
    </row>
    <row r="1768" ht="12.75">
      <c r="D1768" s="151"/>
    </row>
    <row r="1769" ht="12.75">
      <c r="D1769" s="151"/>
    </row>
    <row r="1770" ht="12.75">
      <c r="D1770" s="151"/>
    </row>
    <row r="1771" ht="12.75">
      <c r="D1771" s="151"/>
    </row>
    <row r="1772" ht="12.75">
      <c r="D1772" s="151"/>
    </row>
    <row r="1773" ht="12.75">
      <c r="D1773" s="151"/>
    </row>
    <row r="1774" ht="12.75">
      <c r="D1774" s="151"/>
    </row>
    <row r="1775" ht="12.75">
      <c r="D1775" s="151"/>
    </row>
    <row r="1776" ht="12.75">
      <c r="D1776" s="151"/>
    </row>
    <row r="1777" ht="12.75">
      <c r="D1777" s="151"/>
    </row>
    <row r="1778" ht="12.75">
      <c r="D1778" s="151"/>
    </row>
    <row r="1779" ht="12.75">
      <c r="D1779" s="151"/>
    </row>
    <row r="1780" ht="12.75">
      <c r="D1780" s="151"/>
    </row>
    <row r="1781" ht="12.75">
      <c r="D1781" s="151"/>
    </row>
    <row r="1782" ht="12.75">
      <c r="D1782" s="151"/>
    </row>
    <row r="1783" ht="12.75">
      <c r="D1783" s="151"/>
    </row>
    <row r="1784" ht="12.75">
      <c r="D1784" s="151"/>
    </row>
    <row r="1785" ht="12.75">
      <c r="D1785" s="151"/>
    </row>
    <row r="1786" ht="12.75">
      <c r="D1786" s="151"/>
    </row>
    <row r="1787" ht="12.75">
      <c r="D1787" s="151"/>
    </row>
    <row r="1788" ht="12.75">
      <c r="D1788" s="151"/>
    </row>
    <row r="1789" ht="12.75">
      <c r="D1789" s="151"/>
    </row>
    <row r="1790" ht="12.75">
      <c r="D1790" s="151"/>
    </row>
    <row r="1791" ht="12.75">
      <c r="D1791" s="151"/>
    </row>
    <row r="1792" ht="12.75">
      <c r="D1792" s="151"/>
    </row>
    <row r="1793" ht="12.75">
      <c r="D1793" s="151"/>
    </row>
    <row r="1794" ht="12.75">
      <c r="D1794" s="151"/>
    </row>
    <row r="1795" ht="12.75">
      <c r="D1795" s="151"/>
    </row>
    <row r="1796" ht="12.75">
      <c r="D1796" s="151"/>
    </row>
    <row r="1797" ht="12.75">
      <c r="D1797" s="151"/>
    </row>
    <row r="1798" ht="12.75">
      <c r="D1798" s="151"/>
    </row>
    <row r="1799" ht="12.75">
      <c r="D1799" s="151"/>
    </row>
    <row r="1800" ht="12.75">
      <c r="D1800" s="151"/>
    </row>
    <row r="1801" ht="12.75">
      <c r="D1801" s="151"/>
    </row>
    <row r="1802" ht="12.75">
      <c r="D1802" s="151"/>
    </row>
    <row r="1803" ht="12.75">
      <c r="D1803" s="151"/>
    </row>
    <row r="1804" ht="12.75">
      <c r="D1804" s="151"/>
    </row>
    <row r="1805" ht="12.75">
      <c r="D1805" s="151"/>
    </row>
    <row r="1806" ht="12.75">
      <c r="D1806" s="151"/>
    </row>
    <row r="1807" ht="12.75">
      <c r="D1807" s="151"/>
    </row>
    <row r="1808" ht="12.75">
      <c r="D1808" s="151"/>
    </row>
    <row r="1809" ht="12.75">
      <c r="D1809" s="151"/>
    </row>
    <row r="1810" ht="12.75">
      <c r="D1810" s="151"/>
    </row>
    <row r="1811" ht="12.75">
      <c r="D1811" s="151"/>
    </row>
    <row r="1812" ht="12.75">
      <c r="D1812" s="151"/>
    </row>
    <row r="1813" ht="12.75">
      <c r="D1813" s="151"/>
    </row>
    <row r="1814" ht="12.75">
      <c r="D1814" s="151"/>
    </row>
    <row r="1815" ht="12.75">
      <c r="D1815" s="151"/>
    </row>
    <row r="1816" ht="12.75">
      <c r="D1816" s="151"/>
    </row>
    <row r="1817" ht="12.75">
      <c r="D1817" s="151"/>
    </row>
    <row r="1818" ht="12.75">
      <c r="D1818" s="151"/>
    </row>
    <row r="1819" ht="12.75">
      <c r="D1819" s="151"/>
    </row>
    <row r="1820" ht="12.75">
      <c r="D1820" s="151"/>
    </row>
    <row r="1821" ht="12.75">
      <c r="D1821" s="151"/>
    </row>
    <row r="1822" ht="12.75">
      <c r="D1822" s="151"/>
    </row>
    <row r="1823" ht="12.75">
      <c r="D1823" s="151"/>
    </row>
    <row r="1824" ht="12.75">
      <c r="D1824" s="151"/>
    </row>
    <row r="1825" ht="12.75">
      <c r="D1825" s="151"/>
    </row>
    <row r="1826" ht="12.75">
      <c r="D1826" s="151"/>
    </row>
    <row r="1827" ht="12.75">
      <c r="D1827" s="151"/>
    </row>
    <row r="1828" ht="12.75">
      <c r="D1828" s="151"/>
    </row>
    <row r="1829" ht="12.75">
      <c r="D1829" s="151"/>
    </row>
    <row r="1830" ht="12.75">
      <c r="D1830" s="151"/>
    </row>
    <row r="1831" ht="12.75">
      <c r="D1831" s="151"/>
    </row>
    <row r="1832" ht="12.75">
      <c r="D1832" s="151"/>
    </row>
    <row r="1833" ht="12.75">
      <c r="D1833" s="151"/>
    </row>
    <row r="1834" ht="12.75">
      <c r="D1834" s="151"/>
    </row>
    <row r="1835" ht="12.75">
      <c r="D1835" s="151"/>
    </row>
    <row r="1836" ht="12.75">
      <c r="D1836" s="151"/>
    </row>
    <row r="1837" ht="12.75">
      <c r="D1837" s="151"/>
    </row>
    <row r="1838" ht="12.75">
      <c r="D1838" s="151"/>
    </row>
    <row r="1839" ht="12.75">
      <c r="D1839" s="151"/>
    </row>
    <row r="1840" ht="12.75">
      <c r="D1840" s="151"/>
    </row>
    <row r="1841" ht="12.75">
      <c r="D1841" s="151"/>
    </row>
    <row r="1842" ht="12.75">
      <c r="D1842" s="151"/>
    </row>
    <row r="1843" ht="12.75">
      <c r="D1843" s="151"/>
    </row>
    <row r="1844" ht="12.75">
      <c r="D1844" s="151"/>
    </row>
    <row r="1845" ht="12.75">
      <c r="D1845" s="151"/>
    </row>
    <row r="1846" ht="12.75">
      <c r="D1846" s="151"/>
    </row>
    <row r="1847" ht="12.75">
      <c r="D1847" s="151"/>
    </row>
    <row r="1848" ht="12.75">
      <c r="D1848" s="151"/>
    </row>
    <row r="1849" ht="12.75">
      <c r="D1849" s="151"/>
    </row>
    <row r="1850" ht="12.75">
      <c r="D1850" s="151"/>
    </row>
    <row r="1851" ht="12.75">
      <c r="D1851" s="151"/>
    </row>
    <row r="1852" ht="12.75">
      <c r="D1852" s="151"/>
    </row>
    <row r="1853" ht="12.75">
      <c r="D1853" s="151"/>
    </row>
    <row r="1854" ht="12.75">
      <c r="D1854" s="151"/>
    </row>
    <row r="1855" ht="12.75">
      <c r="D1855" s="151"/>
    </row>
    <row r="1856" ht="12.75">
      <c r="D1856" s="151"/>
    </row>
    <row r="1857" ht="12.75">
      <c r="D1857" s="151"/>
    </row>
    <row r="1858" ht="12.75">
      <c r="D1858" s="151"/>
    </row>
    <row r="1859" ht="12.75">
      <c r="D1859" s="151"/>
    </row>
    <row r="1860" ht="12.75">
      <c r="D1860" s="151"/>
    </row>
    <row r="1861" ht="12.75">
      <c r="D1861" s="151"/>
    </row>
    <row r="1862" ht="12.75">
      <c r="D1862" s="151"/>
    </row>
    <row r="1863" ht="12.75">
      <c r="D1863" s="151"/>
    </row>
    <row r="1864" ht="12.75">
      <c r="D1864" s="151"/>
    </row>
    <row r="1865" ht="12.75">
      <c r="D1865" s="151"/>
    </row>
    <row r="1866" ht="12.75">
      <c r="D1866" s="151"/>
    </row>
    <row r="1867" ht="12.75">
      <c r="D1867" s="151"/>
    </row>
    <row r="1868" ht="12.75">
      <c r="D1868" s="151"/>
    </row>
    <row r="1869" ht="12.75">
      <c r="D1869" s="151"/>
    </row>
    <row r="1870" ht="12.75">
      <c r="D1870" s="151"/>
    </row>
    <row r="1871" ht="12.75">
      <c r="D1871" s="151"/>
    </row>
    <row r="1872" ht="12.75">
      <c r="D1872" s="151"/>
    </row>
    <row r="1873" ht="12.75">
      <c r="D1873" s="151"/>
    </row>
    <row r="1874" ht="12.75">
      <c r="D1874" s="151"/>
    </row>
    <row r="1875" ht="12.75">
      <c r="D1875" s="151"/>
    </row>
    <row r="1876" ht="12.75">
      <c r="D1876" s="151"/>
    </row>
    <row r="1877" ht="12.75">
      <c r="D1877" s="151"/>
    </row>
    <row r="1878" ht="12.75">
      <c r="D1878" s="151"/>
    </row>
    <row r="1879" ht="12.75">
      <c r="D1879" s="151"/>
    </row>
    <row r="1880" ht="12.75">
      <c r="D1880" s="151"/>
    </row>
    <row r="1881" ht="12.75">
      <c r="D1881" s="151"/>
    </row>
    <row r="1882" ht="12.75">
      <c r="D1882" s="151"/>
    </row>
    <row r="1883" ht="12.75">
      <c r="D1883" s="151"/>
    </row>
    <row r="1884" ht="12.75">
      <c r="D1884" s="151"/>
    </row>
    <row r="1885" ht="12.75">
      <c r="D1885" s="151"/>
    </row>
    <row r="1886" ht="12.75">
      <c r="D1886" s="151"/>
    </row>
    <row r="1887" ht="12.75">
      <c r="D1887" s="151"/>
    </row>
    <row r="1888" ht="12.75">
      <c r="D1888" s="151"/>
    </row>
    <row r="1889" ht="12.75">
      <c r="D1889" s="151"/>
    </row>
    <row r="1890" ht="12.75">
      <c r="D1890" s="151"/>
    </row>
    <row r="1891" ht="12.75">
      <c r="D1891" s="151"/>
    </row>
    <row r="1892" ht="12.75">
      <c r="D1892" s="151"/>
    </row>
    <row r="1893" ht="12.75">
      <c r="D1893" s="151"/>
    </row>
    <row r="1894" ht="12.75">
      <c r="D1894" s="151"/>
    </row>
    <row r="1895" ht="12.75">
      <c r="D1895" s="151"/>
    </row>
    <row r="1896" ht="12.75">
      <c r="D1896" s="151"/>
    </row>
    <row r="1897" ht="12.75">
      <c r="D1897" s="151"/>
    </row>
    <row r="1898" ht="12.75">
      <c r="D1898" s="151"/>
    </row>
    <row r="1899" ht="12.75">
      <c r="D1899" s="151"/>
    </row>
    <row r="1900" ht="12.75">
      <c r="D1900" s="151"/>
    </row>
    <row r="1901" ht="12.75">
      <c r="D1901" s="151"/>
    </row>
    <row r="1902" ht="12.75">
      <c r="D1902" s="151"/>
    </row>
    <row r="1903" ht="12.75">
      <c r="D1903" s="151"/>
    </row>
    <row r="1904" ht="12.75">
      <c r="D1904" s="151"/>
    </row>
    <row r="1905" ht="12.75">
      <c r="D1905" s="151"/>
    </row>
    <row r="1906" ht="12.75">
      <c r="D1906" s="151"/>
    </row>
    <row r="1907" ht="12.75">
      <c r="D1907" s="151"/>
    </row>
    <row r="1908" ht="12.75">
      <c r="D1908" s="151"/>
    </row>
    <row r="1909" ht="12.75">
      <c r="D1909" s="151"/>
    </row>
    <row r="1910" ht="12.75">
      <c r="D1910" s="151"/>
    </row>
    <row r="1911" ht="12.75">
      <c r="D1911" s="151"/>
    </row>
    <row r="1912" ht="12.75">
      <c r="D1912" s="151"/>
    </row>
    <row r="1913" ht="12.75">
      <c r="D1913" s="151"/>
    </row>
    <row r="1914" ht="12.75">
      <c r="D1914" s="151"/>
    </row>
    <row r="1915" ht="12.75">
      <c r="D1915" s="151"/>
    </row>
    <row r="1916" ht="12.75">
      <c r="D1916" s="151"/>
    </row>
    <row r="1917" ht="12.75">
      <c r="D1917" s="151"/>
    </row>
    <row r="1918" ht="12.75">
      <c r="D1918" s="151"/>
    </row>
    <row r="1919" ht="12.75">
      <c r="D1919" s="151"/>
    </row>
    <row r="1920" ht="12.75">
      <c r="D1920" s="151"/>
    </row>
    <row r="1921" ht="12.75">
      <c r="D1921" s="151"/>
    </row>
    <row r="1922" ht="12.75">
      <c r="D1922" s="151"/>
    </row>
    <row r="1923" ht="12.75">
      <c r="D1923" s="151"/>
    </row>
    <row r="1924" ht="12.75">
      <c r="D1924" s="151"/>
    </row>
    <row r="1925" ht="12.75">
      <c r="D1925" s="151"/>
    </row>
    <row r="1926" ht="12.75">
      <c r="D1926" s="151"/>
    </row>
    <row r="1927" ht="12.75">
      <c r="D1927" s="151"/>
    </row>
    <row r="1928" ht="12.75">
      <c r="D1928" s="151"/>
    </row>
    <row r="1929" ht="12.75">
      <c r="D1929" s="151"/>
    </row>
    <row r="1930" ht="12.75">
      <c r="D1930" s="151"/>
    </row>
    <row r="1931" ht="12.75">
      <c r="D1931" s="151"/>
    </row>
    <row r="1932" ht="12.75">
      <c r="D1932" s="151"/>
    </row>
    <row r="1933" ht="12.75">
      <c r="D1933" s="151"/>
    </row>
    <row r="1934" ht="12.75">
      <c r="D1934" s="151"/>
    </row>
    <row r="1935" ht="12.75">
      <c r="D1935" s="151"/>
    </row>
    <row r="1936" ht="12.75">
      <c r="D1936" s="151"/>
    </row>
    <row r="1937" ht="12.75">
      <c r="D1937" s="151"/>
    </row>
    <row r="1938" ht="12.75">
      <c r="D1938" s="151"/>
    </row>
    <row r="1939" ht="12.75">
      <c r="D1939" s="151"/>
    </row>
    <row r="1940" ht="12.75">
      <c r="D1940" s="151"/>
    </row>
    <row r="1941" ht="12.75">
      <c r="D1941" s="151"/>
    </row>
    <row r="1942" ht="12.75">
      <c r="D1942" s="151"/>
    </row>
    <row r="1943" ht="12.75">
      <c r="D1943" s="151"/>
    </row>
    <row r="1944" ht="12.75">
      <c r="D1944" s="151"/>
    </row>
    <row r="1945" ht="12.75">
      <c r="D1945" s="151"/>
    </row>
    <row r="1946" ht="12.75">
      <c r="D1946" s="151"/>
    </row>
    <row r="1947" ht="12.75">
      <c r="D1947" s="151"/>
    </row>
    <row r="1948" ht="12.75">
      <c r="D1948" s="151"/>
    </row>
    <row r="1949" ht="12.75">
      <c r="D1949" s="151"/>
    </row>
    <row r="1950" ht="12.75">
      <c r="D1950" s="151"/>
    </row>
    <row r="1951" ht="12.75">
      <c r="D1951" s="151"/>
    </row>
    <row r="1952" ht="12.75">
      <c r="D1952" s="151"/>
    </row>
    <row r="1953" ht="12.75">
      <c r="D1953" s="151"/>
    </row>
    <row r="1954" ht="12.75">
      <c r="D1954" s="151"/>
    </row>
    <row r="1955" ht="12.75">
      <c r="D1955" s="151"/>
    </row>
    <row r="1956" ht="12.75">
      <c r="D1956" s="151"/>
    </row>
    <row r="1957" ht="12.75">
      <c r="D1957" s="151"/>
    </row>
    <row r="1958" ht="12.75">
      <c r="D1958" s="151"/>
    </row>
    <row r="1959" ht="12.75">
      <c r="D1959" s="151"/>
    </row>
    <row r="1960" ht="12.75">
      <c r="D1960" s="151"/>
    </row>
    <row r="1961" ht="12.75">
      <c r="D1961" s="151"/>
    </row>
    <row r="1962" ht="12.75">
      <c r="D1962" s="151"/>
    </row>
    <row r="1963" ht="12.75">
      <c r="D1963" s="151"/>
    </row>
    <row r="1964" ht="12.75">
      <c r="D1964" s="151"/>
    </row>
    <row r="1965" ht="12.75">
      <c r="D1965" s="151"/>
    </row>
    <row r="1966" ht="12.75">
      <c r="D1966" s="151"/>
    </row>
    <row r="1967" ht="12.75">
      <c r="D1967" s="151"/>
    </row>
    <row r="1968" ht="12.75">
      <c r="D1968" s="151"/>
    </row>
    <row r="1969" ht="12.75">
      <c r="D1969" s="151"/>
    </row>
    <row r="1970" ht="12.75">
      <c r="D1970" s="151"/>
    </row>
    <row r="1971" ht="12.75">
      <c r="D1971" s="151"/>
    </row>
    <row r="1972" ht="12.75">
      <c r="D1972" s="151"/>
    </row>
    <row r="1973" ht="12.75">
      <c r="D1973" s="151"/>
    </row>
    <row r="1974" ht="12.75">
      <c r="D1974" s="151"/>
    </row>
    <row r="1975" ht="12.75">
      <c r="D1975" s="151"/>
    </row>
    <row r="1976" ht="12.75">
      <c r="D1976" s="151"/>
    </row>
    <row r="1977" ht="12.75">
      <c r="D1977" s="151"/>
    </row>
    <row r="1978" ht="12.75">
      <c r="D1978" s="151"/>
    </row>
    <row r="1979" ht="12.75">
      <c r="D1979" s="151"/>
    </row>
    <row r="1980" ht="12.75">
      <c r="D1980" s="151"/>
    </row>
    <row r="1981" ht="12.75">
      <c r="D1981" s="151"/>
    </row>
    <row r="1982" ht="12.75">
      <c r="D1982" s="151"/>
    </row>
    <row r="1983" ht="12.75">
      <c r="D1983" s="151"/>
    </row>
    <row r="1984" ht="12.75">
      <c r="D1984" s="151"/>
    </row>
    <row r="1985" ht="12.75">
      <c r="D1985" s="151"/>
    </row>
    <row r="1986" ht="12.75">
      <c r="D1986" s="151"/>
    </row>
    <row r="1987" ht="12.75">
      <c r="D1987" s="151"/>
    </row>
    <row r="1988" ht="12.75">
      <c r="D1988" s="151"/>
    </row>
    <row r="1989" ht="12.75">
      <c r="D1989" s="151"/>
    </row>
    <row r="1990" ht="12.75">
      <c r="D1990" s="151"/>
    </row>
    <row r="1991" ht="12.75">
      <c r="D1991" s="151"/>
    </row>
    <row r="1992" ht="12.75">
      <c r="D1992" s="151"/>
    </row>
    <row r="1993" ht="12.75">
      <c r="D1993" s="151"/>
    </row>
    <row r="1994" ht="12.75">
      <c r="D1994" s="151"/>
    </row>
    <row r="1995" ht="12.75">
      <c r="D1995" s="151"/>
    </row>
    <row r="1996" ht="12.75">
      <c r="D1996" s="151"/>
    </row>
    <row r="1997" ht="12.75">
      <c r="D1997" s="151"/>
    </row>
    <row r="1998" ht="12.75">
      <c r="D1998" s="151"/>
    </row>
    <row r="1999" ht="12.75">
      <c r="D1999" s="151"/>
    </row>
    <row r="2000" ht="12.75">
      <c r="D2000" s="151"/>
    </row>
    <row r="2001" ht="12.75">
      <c r="D2001" s="151"/>
    </row>
    <row r="2002" ht="12.75">
      <c r="D2002" s="151"/>
    </row>
    <row r="2003" ht="12.75">
      <c r="D2003" s="151"/>
    </row>
    <row r="2004" ht="12.75">
      <c r="D2004" s="151"/>
    </row>
    <row r="2005" ht="12.75">
      <c r="D2005" s="151"/>
    </row>
    <row r="2006" ht="12.75">
      <c r="D2006" s="151"/>
    </row>
    <row r="2007" ht="12.75">
      <c r="D2007" s="151"/>
    </row>
    <row r="2008" ht="12.75">
      <c r="D2008" s="151"/>
    </row>
    <row r="2009" ht="12.75">
      <c r="D2009" s="151"/>
    </row>
    <row r="2010" ht="12.75">
      <c r="D2010" s="151"/>
    </row>
    <row r="2011" ht="12.75">
      <c r="D2011" s="151"/>
    </row>
    <row r="2012" ht="12.75">
      <c r="D2012" s="151"/>
    </row>
    <row r="2013" ht="12.75">
      <c r="D2013" s="151"/>
    </row>
    <row r="2014" ht="12.75">
      <c r="D2014" s="151"/>
    </row>
    <row r="2015" ht="12.75">
      <c r="D2015" s="151"/>
    </row>
    <row r="2016" ht="12.75">
      <c r="D2016" s="151"/>
    </row>
    <row r="2017" ht="12.75">
      <c r="D2017" s="151"/>
    </row>
    <row r="2018" ht="12.75">
      <c r="D2018" s="151"/>
    </row>
    <row r="2019" ht="12.75">
      <c r="D2019" s="151"/>
    </row>
    <row r="2020" ht="12.75">
      <c r="D2020" s="151"/>
    </row>
    <row r="2021" ht="12.75">
      <c r="D2021" s="151"/>
    </row>
    <row r="2022" ht="12.75">
      <c r="D2022" s="151"/>
    </row>
    <row r="2023" ht="12.75">
      <c r="D2023" s="151"/>
    </row>
    <row r="2024" ht="12.75">
      <c r="D2024" s="151"/>
    </row>
    <row r="2025" ht="12.75">
      <c r="D2025" s="151"/>
    </row>
    <row r="2026" ht="12.75">
      <c r="D2026" s="151"/>
    </row>
    <row r="2027" ht="12.75">
      <c r="D2027" s="151"/>
    </row>
    <row r="2028" ht="12.75">
      <c r="D2028" s="151"/>
    </row>
    <row r="2029" ht="12.75">
      <c r="D2029" s="151"/>
    </row>
    <row r="2030" ht="12.75">
      <c r="D2030" s="151"/>
    </row>
    <row r="2031" ht="12.75">
      <c r="D2031" s="151"/>
    </row>
    <row r="2032" ht="12.75">
      <c r="D2032" s="151"/>
    </row>
    <row r="2033" ht="12.75">
      <c r="D2033" s="151"/>
    </row>
    <row r="2034" ht="12.75">
      <c r="D2034" s="151"/>
    </row>
    <row r="2035" ht="12.75">
      <c r="D2035" s="151"/>
    </row>
    <row r="2036" ht="12.75">
      <c r="D2036" s="151"/>
    </row>
    <row r="2037" ht="12.75">
      <c r="D2037" s="151"/>
    </row>
    <row r="2038" ht="12.75">
      <c r="D2038" s="151"/>
    </row>
    <row r="2039" ht="12.75">
      <c r="D2039" s="151"/>
    </row>
    <row r="2040" ht="12.75">
      <c r="D2040" s="151"/>
    </row>
    <row r="2041" ht="12.75">
      <c r="D2041" s="151"/>
    </row>
    <row r="2042" ht="12.75">
      <c r="D2042" s="151"/>
    </row>
    <row r="2043" ht="12.75">
      <c r="D2043" s="151"/>
    </row>
    <row r="2044" ht="12.75">
      <c r="D2044" s="151"/>
    </row>
    <row r="2045" ht="12.75">
      <c r="D2045" s="151"/>
    </row>
    <row r="2046" ht="12.75">
      <c r="D2046" s="151"/>
    </row>
    <row r="2047" ht="12.75">
      <c r="D2047" s="151"/>
    </row>
    <row r="2048" ht="12.75">
      <c r="D2048" s="151"/>
    </row>
    <row r="2049" ht="12.75">
      <c r="D2049" s="151"/>
    </row>
    <row r="2050" ht="12.75">
      <c r="D2050" s="151"/>
    </row>
    <row r="2051" ht="12.75">
      <c r="D2051" s="151"/>
    </row>
    <row r="2052" ht="12.75">
      <c r="D2052" s="151"/>
    </row>
    <row r="2053" ht="12.75">
      <c r="D2053" s="151"/>
    </row>
    <row r="2054" ht="12.75">
      <c r="D2054" s="151"/>
    </row>
    <row r="2055" ht="12.75">
      <c r="D2055" s="151"/>
    </row>
    <row r="2056" ht="12.75">
      <c r="D2056" s="151"/>
    </row>
    <row r="2057" ht="12.75">
      <c r="D2057" s="151"/>
    </row>
    <row r="2058" ht="12.75">
      <c r="D2058" s="151"/>
    </row>
    <row r="2059" ht="12.75">
      <c r="D2059" s="151"/>
    </row>
    <row r="2060" ht="12.75">
      <c r="D2060" s="151"/>
    </row>
    <row r="2061" ht="12.75">
      <c r="D2061" s="151"/>
    </row>
    <row r="2062" ht="12.75">
      <c r="D2062" s="151"/>
    </row>
    <row r="2063" ht="12.75">
      <c r="D2063" s="151"/>
    </row>
    <row r="2064" ht="12.75">
      <c r="D2064" s="151"/>
    </row>
    <row r="2065" ht="12.75">
      <c r="D2065" s="151"/>
    </row>
    <row r="2066" ht="12.75">
      <c r="D2066" s="151"/>
    </row>
    <row r="2067" ht="12.75">
      <c r="D2067" s="151"/>
    </row>
    <row r="2068" ht="12.75">
      <c r="D2068" s="151"/>
    </row>
    <row r="2069" ht="12.75">
      <c r="D2069" s="151"/>
    </row>
    <row r="2070" ht="12.75">
      <c r="D2070" s="151"/>
    </row>
    <row r="2071" ht="12.75">
      <c r="D2071" s="151"/>
    </row>
    <row r="2072" ht="12.75">
      <c r="D2072" s="151"/>
    </row>
    <row r="2073" ht="12.75">
      <c r="D2073" s="151"/>
    </row>
    <row r="2074" ht="12.75">
      <c r="D2074" s="151"/>
    </row>
    <row r="2075" ht="12.75">
      <c r="D2075" s="151"/>
    </row>
    <row r="2076" ht="12.75">
      <c r="D2076" s="151"/>
    </row>
    <row r="2077" ht="12.75">
      <c r="D2077" s="151"/>
    </row>
    <row r="2078" ht="12.75">
      <c r="D2078" s="151"/>
    </row>
    <row r="2079" ht="12.75">
      <c r="D2079" s="151"/>
    </row>
    <row r="2080" ht="12.75">
      <c r="D2080" s="151"/>
    </row>
    <row r="2081" ht="12.75">
      <c r="D2081" s="151"/>
    </row>
    <row r="2082" ht="12.75">
      <c r="D2082" s="151"/>
    </row>
    <row r="2083" ht="12.75">
      <c r="D2083" s="151"/>
    </row>
    <row r="2084" ht="12.75">
      <c r="D2084" s="151"/>
    </row>
    <row r="2085" ht="12.75">
      <c r="D2085" s="151"/>
    </row>
    <row r="2086" ht="12.75">
      <c r="D2086" s="151"/>
    </row>
    <row r="2087" ht="12.75">
      <c r="D2087" s="151"/>
    </row>
    <row r="2088" ht="12.75">
      <c r="D2088" s="151"/>
    </row>
    <row r="2089" ht="12.75">
      <c r="D2089" s="151"/>
    </row>
    <row r="2090" ht="12.75">
      <c r="D2090" s="151"/>
    </row>
    <row r="2091" ht="12.75">
      <c r="D2091" s="151"/>
    </row>
    <row r="2092" ht="12.75">
      <c r="D2092" s="151"/>
    </row>
    <row r="2093" ht="12.75">
      <c r="D2093" s="151"/>
    </row>
    <row r="2094" ht="12.75">
      <c r="D2094" s="151"/>
    </row>
    <row r="2095" ht="12.75">
      <c r="D2095" s="151"/>
    </row>
    <row r="2096" ht="12.75">
      <c r="D2096" s="151"/>
    </row>
    <row r="2097" ht="12.75">
      <c r="D2097" s="151"/>
    </row>
    <row r="2098" ht="12.75">
      <c r="D2098" s="151"/>
    </row>
    <row r="2099" ht="12.75">
      <c r="D2099" s="151"/>
    </row>
    <row r="2100" ht="12.75">
      <c r="D2100" s="151"/>
    </row>
    <row r="2101" ht="12.75">
      <c r="D2101" s="151"/>
    </row>
    <row r="2102" ht="12.75">
      <c r="D2102" s="151"/>
    </row>
    <row r="2103" ht="12.75">
      <c r="D2103" s="151"/>
    </row>
    <row r="2104" ht="12.75">
      <c r="D2104" s="151"/>
    </row>
    <row r="2105" ht="12.75">
      <c r="D2105" s="151"/>
    </row>
    <row r="2106" ht="12.75">
      <c r="D2106" s="151"/>
    </row>
    <row r="2107" ht="12.75">
      <c r="D2107" s="151"/>
    </row>
    <row r="2108" ht="12.75">
      <c r="D2108" s="151"/>
    </row>
    <row r="2109" ht="12.75">
      <c r="D2109" s="151"/>
    </row>
    <row r="2110" ht="12.75">
      <c r="D2110" s="151"/>
    </row>
    <row r="2111" ht="12.75">
      <c r="D2111" s="151"/>
    </row>
    <row r="2112" ht="12.75">
      <c r="D2112" s="151"/>
    </row>
    <row r="2113" ht="12.75">
      <c r="D2113" s="151"/>
    </row>
    <row r="2114" ht="12.75">
      <c r="D2114" s="151"/>
    </row>
    <row r="2115" ht="12.75">
      <c r="D2115" s="151"/>
    </row>
    <row r="2116" ht="12.75">
      <c r="D2116" s="151"/>
    </row>
    <row r="2117" ht="12.75">
      <c r="D2117" s="151"/>
    </row>
    <row r="2118" ht="12.75">
      <c r="D2118" s="151"/>
    </row>
    <row r="2119" ht="12.75">
      <c r="D2119" s="151"/>
    </row>
    <row r="2120" ht="12.75">
      <c r="D2120" s="151"/>
    </row>
    <row r="2121" ht="12.75">
      <c r="D2121" s="151"/>
    </row>
    <row r="2122" ht="12.75">
      <c r="D2122" s="151"/>
    </row>
    <row r="2123" ht="12.75">
      <c r="D2123" s="151"/>
    </row>
    <row r="2124" ht="12.75">
      <c r="D2124" s="151"/>
    </row>
    <row r="2125" ht="12.75">
      <c r="D2125" s="151"/>
    </row>
    <row r="2126" ht="12.75">
      <c r="D2126" s="151"/>
    </row>
    <row r="2127" ht="12.75">
      <c r="D2127" s="151"/>
    </row>
    <row r="2128" ht="12.75">
      <c r="D2128" s="151"/>
    </row>
    <row r="2129" ht="12.75">
      <c r="D2129" s="151"/>
    </row>
    <row r="2130" ht="12.75">
      <c r="D2130" s="151"/>
    </row>
    <row r="2131" ht="12.75">
      <c r="D2131" s="151"/>
    </row>
    <row r="2132" ht="12.75">
      <c r="D2132" s="151"/>
    </row>
    <row r="2133" ht="12.75">
      <c r="D2133" s="151"/>
    </row>
    <row r="2134" ht="12.75">
      <c r="D2134" s="151"/>
    </row>
    <row r="2135" ht="12.75">
      <c r="D2135" s="151"/>
    </row>
    <row r="2136" ht="12.75">
      <c r="D2136" s="151"/>
    </row>
    <row r="2137" ht="12.75">
      <c r="D2137" s="151"/>
    </row>
    <row r="2138" ht="12.75">
      <c r="D2138" s="151"/>
    </row>
    <row r="2139" ht="12.75">
      <c r="D2139" s="151"/>
    </row>
    <row r="2140" ht="12.75">
      <c r="D2140" s="151"/>
    </row>
    <row r="2141" ht="12.75">
      <c r="D2141" s="151"/>
    </row>
    <row r="2142" ht="12.75">
      <c r="D2142" s="151"/>
    </row>
    <row r="2143" ht="12.75">
      <c r="D2143" s="151"/>
    </row>
    <row r="2144" ht="12.75">
      <c r="D2144" s="151"/>
    </row>
    <row r="2145" ht="12.75">
      <c r="D2145" s="151"/>
    </row>
    <row r="2146" ht="12.75">
      <c r="D2146" s="151"/>
    </row>
    <row r="2147" ht="12.75">
      <c r="D2147" s="151"/>
    </row>
    <row r="2148" ht="12.75">
      <c r="D2148" s="151"/>
    </row>
    <row r="2149" ht="12.75">
      <c r="D2149" s="151"/>
    </row>
    <row r="2150" ht="12.75">
      <c r="D2150" s="151"/>
    </row>
    <row r="2151" ht="12.75">
      <c r="D2151" s="151"/>
    </row>
    <row r="2152" ht="12.75">
      <c r="D2152" s="151"/>
    </row>
    <row r="2153" ht="12.75">
      <c r="D2153" s="151"/>
    </row>
    <row r="2154" ht="12.75">
      <c r="D2154" s="151"/>
    </row>
    <row r="2155" ht="12.75">
      <c r="D2155" s="151"/>
    </row>
    <row r="2156" ht="12.75">
      <c r="D2156" s="151"/>
    </row>
    <row r="2157" ht="12.75">
      <c r="D2157" s="151"/>
    </row>
    <row r="2158" ht="12.75">
      <c r="D2158" s="151"/>
    </row>
    <row r="2159" ht="12.75">
      <c r="D2159" s="151"/>
    </row>
    <row r="2160" ht="12.75">
      <c r="D2160" s="151"/>
    </row>
    <row r="2161" ht="12.75">
      <c r="D2161" s="151"/>
    </row>
    <row r="2162" ht="12.75">
      <c r="D2162" s="151"/>
    </row>
    <row r="2163" ht="12.75">
      <c r="D2163" s="151"/>
    </row>
    <row r="2164" ht="12.75">
      <c r="D2164" s="151"/>
    </row>
    <row r="2165" ht="12.75">
      <c r="D2165" s="151"/>
    </row>
    <row r="2166" ht="12.75">
      <c r="D2166" s="151"/>
    </row>
    <row r="2167" ht="12.75">
      <c r="D2167" s="151"/>
    </row>
    <row r="2168" ht="12.75">
      <c r="D2168" s="151"/>
    </row>
    <row r="2169" ht="12.75">
      <c r="D2169" s="151"/>
    </row>
    <row r="2170" ht="12.75">
      <c r="D2170" s="151"/>
    </row>
    <row r="2171" ht="12.75">
      <c r="D2171" s="151"/>
    </row>
    <row r="2172" ht="12.75">
      <c r="D2172" s="151"/>
    </row>
    <row r="2173" ht="12.75">
      <c r="D2173" s="151"/>
    </row>
    <row r="2174" ht="12.75">
      <c r="D2174" s="151"/>
    </row>
    <row r="2175" ht="12.75">
      <c r="D2175" s="151"/>
    </row>
    <row r="2176" ht="12.75">
      <c r="D2176" s="151"/>
    </row>
    <row r="2177" ht="12.75">
      <c r="D2177" s="151"/>
    </row>
    <row r="2178" ht="12.75">
      <c r="D2178" s="151"/>
    </row>
    <row r="2179" ht="12.75">
      <c r="D2179" s="151"/>
    </row>
    <row r="2180" ht="12.75">
      <c r="D2180" s="151"/>
    </row>
    <row r="2181" ht="12.75">
      <c r="D2181" s="151"/>
    </row>
    <row r="2182" ht="12.75">
      <c r="D2182" s="151"/>
    </row>
    <row r="2183" ht="12.75">
      <c r="D2183" s="151"/>
    </row>
    <row r="2184" ht="12.75">
      <c r="D2184" s="151"/>
    </row>
    <row r="2185" ht="12.75">
      <c r="D2185" s="151"/>
    </row>
    <row r="2186" ht="12.75">
      <c r="D2186" s="151"/>
    </row>
    <row r="2187" ht="12.75">
      <c r="D2187" s="151"/>
    </row>
    <row r="2188" ht="12.75">
      <c r="D2188" s="151"/>
    </row>
    <row r="2189" ht="12.75">
      <c r="D2189" s="151"/>
    </row>
    <row r="2190" ht="12.75">
      <c r="D2190" s="151"/>
    </row>
    <row r="2191" ht="12.75">
      <c r="D2191" s="151"/>
    </row>
    <row r="2192" ht="12.75">
      <c r="D2192" s="151"/>
    </row>
    <row r="2193" ht="12.75">
      <c r="D2193" s="151"/>
    </row>
    <row r="2194" ht="12.75">
      <c r="D2194" s="151"/>
    </row>
    <row r="2195" ht="12.75">
      <c r="D2195" s="151"/>
    </row>
    <row r="2196" ht="12.75">
      <c r="D2196" s="151"/>
    </row>
    <row r="2197" ht="12.75">
      <c r="D2197" s="151"/>
    </row>
    <row r="2198" ht="12.75">
      <c r="D2198" s="151"/>
    </row>
    <row r="2199" ht="12.75">
      <c r="D2199" s="151"/>
    </row>
    <row r="2200" ht="12.75">
      <c r="D2200" s="151"/>
    </row>
    <row r="2201" ht="12.75">
      <c r="D2201" s="151"/>
    </row>
    <row r="2202" ht="12.75">
      <c r="D2202" s="151"/>
    </row>
    <row r="2203" ht="12.75">
      <c r="D2203" s="151"/>
    </row>
    <row r="2204" ht="12.75">
      <c r="D2204" s="151"/>
    </row>
    <row r="2205" ht="12.75">
      <c r="D2205" s="151"/>
    </row>
    <row r="2206" ht="12.75">
      <c r="D2206" s="151"/>
    </row>
    <row r="2207" ht="12.75">
      <c r="D2207" s="151"/>
    </row>
    <row r="2208" ht="12.75">
      <c r="D2208" s="151"/>
    </row>
    <row r="2209" ht="12.75">
      <c r="D2209" s="151"/>
    </row>
    <row r="2210" ht="12.75">
      <c r="D2210" s="151"/>
    </row>
    <row r="2211" ht="12.75">
      <c r="D2211" s="151"/>
    </row>
    <row r="2212" ht="12.75">
      <c r="D2212" s="151"/>
    </row>
    <row r="2213" ht="12.75">
      <c r="D2213" s="151"/>
    </row>
    <row r="2214" ht="12.75">
      <c r="D2214" s="151"/>
    </row>
    <row r="2215" ht="12.75">
      <c r="D2215" s="151"/>
    </row>
    <row r="2216" ht="12.75">
      <c r="D2216" s="151"/>
    </row>
    <row r="2217" ht="12.75">
      <c r="D2217" s="151"/>
    </row>
    <row r="2218" ht="12.75">
      <c r="D2218" s="151"/>
    </row>
    <row r="2219" ht="12.75">
      <c r="D2219" s="151"/>
    </row>
    <row r="2220" ht="12.75">
      <c r="D2220" s="151"/>
    </row>
    <row r="2221" ht="12.75">
      <c r="D2221" s="151"/>
    </row>
    <row r="2222" ht="12.75">
      <c r="D2222" s="151"/>
    </row>
    <row r="2223" ht="12.75">
      <c r="D2223" s="151"/>
    </row>
    <row r="2224" ht="12.75">
      <c r="D2224" s="151"/>
    </row>
    <row r="2225" ht="12.75">
      <c r="D2225" s="151"/>
    </row>
    <row r="2226" ht="12.75">
      <c r="D2226" s="151"/>
    </row>
    <row r="2227" ht="12.75">
      <c r="D2227" s="151"/>
    </row>
    <row r="2228" ht="12.75">
      <c r="D2228" s="151"/>
    </row>
    <row r="2229" ht="12.75">
      <c r="D2229" s="151"/>
    </row>
    <row r="2230" ht="12.75">
      <c r="D2230" s="151"/>
    </row>
    <row r="2231" ht="12.75">
      <c r="D2231" s="151"/>
    </row>
    <row r="2232" ht="12.75">
      <c r="D2232" s="151"/>
    </row>
    <row r="2233" ht="12.75">
      <c r="D2233" s="151"/>
    </row>
    <row r="2234" ht="12.75">
      <c r="D2234" s="151"/>
    </row>
    <row r="2235" ht="12.75">
      <c r="D2235" s="151"/>
    </row>
    <row r="2236" ht="12.75">
      <c r="D2236" s="151"/>
    </row>
    <row r="2237" ht="12.75">
      <c r="D2237" s="151"/>
    </row>
    <row r="2238" ht="12.75">
      <c r="D2238" s="151"/>
    </row>
    <row r="2239" ht="12.75">
      <c r="D2239" s="151"/>
    </row>
    <row r="2240" ht="12.75">
      <c r="D2240" s="151"/>
    </row>
    <row r="2241" ht="12.75">
      <c r="D2241" s="151"/>
    </row>
    <row r="2242" ht="12.75">
      <c r="D2242" s="151"/>
    </row>
    <row r="2243" ht="12.75">
      <c r="D2243" s="151"/>
    </row>
    <row r="2244" ht="12.75">
      <c r="D2244" s="151"/>
    </row>
    <row r="2245" ht="12.75">
      <c r="D2245" s="151"/>
    </row>
    <row r="2246" ht="12.75">
      <c r="D2246" s="151"/>
    </row>
    <row r="2247" ht="12.75">
      <c r="D2247" s="151"/>
    </row>
    <row r="2248" ht="12.75">
      <c r="D2248" s="151"/>
    </row>
    <row r="2249" ht="12.75">
      <c r="D2249" s="151"/>
    </row>
    <row r="2250" ht="12.75">
      <c r="D2250" s="151"/>
    </row>
    <row r="2251" ht="12.75">
      <c r="D2251" s="151"/>
    </row>
    <row r="2252" ht="12.75">
      <c r="D2252" s="151"/>
    </row>
    <row r="2253" ht="12.75">
      <c r="D2253" s="151"/>
    </row>
    <row r="2254" ht="12.75">
      <c r="D2254" s="151"/>
    </row>
    <row r="2255" ht="12.75">
      <c r="D2255" s="151"/>
    </row>
    <row r="2256" ht="12.75">
      <c r="D2256" s="151"/>
    </row>
    <row r="2257" ht="12.75">
      <c r="D2257" s="151"/>
    </row>
    <row r="2258" ht="12.75">
      <c r="D2258" s="151"/>
    </row>
    <row r="2259" ht="12.75">
      <c r="D2259" s="151"/>
    </row>
    <row r="2260" ht="12.75">
      <c r="D2260" s="151"/>
    </row>
    <row r="2261" ht="12.75">
      <c r="D2261" s="151"/>
    </row>
    <row r="2262" ht="12.75">
      <c r="D2262" s="151"/>
    </row>
    <row r="2263" ht="12.75">
      <c r="D2263" s="151"/>
    </row>
    <row r="2264" ht="12.75">
      <c r="D2264" s="151"/>
    </row>
    <row r="2265" ht="12.75">
      <c r="D2265" s="151"/>
    </row>
    <row r="2266" ht="12.75">
      <c r="D2266" s="151"/>
    </row>
    <row r="2267" ht="12.75">
      <c r="D2267" s="151"/>
    </row>
    <row r="2268" ht="12.75">
      <c r="D2268" s="151"/>
    </row>
    <row r="2269" ht="12.75">
      <c r="D2269" s="151"/>
    </row>
    <row r="2270" ht="12.75">
      <c r="D2270" s="151"/>
    </row>
    <row r="2271" ht="12.75">
      <c r="D2271" s="151"/>
    </row>
    <row r="2272" ht="12.75">
      <c r="D2272" s="151"/>
    </row>
    <row r="2273" ht="12.75">
      <c r="D2273" s="151"/>
    </row>
    <row r="2274" ht="12.75">
      <c r="D2274" s="151"/>
    </row>
    <row r="2275" ht="12.75">
      <c r="D2275" s="151"/>
    </row>
    <row r="2276" ht="12.75">
      <c r="D2276" s="151"/>
    </row>
    <row r="2277" ht="12.75">
      <c r="D2277" s="151"/>
    </row>
    <row r="2278" ht="12.75">
      <c r="D2278" s="151"/>
    </row>
    <row r="2279" ht="12.75">
      <c r="D2279" s="151"/>
    </row>
    <row r="2280" ht="12.75">
      <c r="D2280" s="151"/>
    </row>
    <row r="2281" ht="12.75">
      <c r="D2281" s="151"/>
    </row>
    <row r="2282" ht="12.75">
      <c r="D2282" s="151"/>
    </row>
    <row r="2283" ht="12.75">
      <c r="D2283" s="151"/>
    </row>
    <row r="2284" ht="12.75">
      <c r="D2284" s="151"/>
    </row>
    <row r="2285" ht="12.75">
      <c r="D2285" s="151"/>
    </row>
    <row r="2286" ht="12.75">
      <c r="D2286" s="151"/>
    </row>
    <row r="2287" ht="12.75">
      <c r="D2287" s="151"/>
    </row>
    <row r="2288" ht="12.75">
      <c r="D2288" s="151"/>
    </row>
    <row r="2289" ht="12.75">
      <c r="D2289" s="151"/>
    </row>
    <row r="2290" ht="12.75">
      <c r="D2290" s="151"/>
    </row>
    <row r="2291" ht="12.75">
      <c r="D2291" s="151"/>
    </row>
    <row r="2292" ht="12.75">
      <c r="D2292" s="151"/>
    </row>
    <row r="2293" ht="12.75">
      <c r="D2293" s="151"/>
    </row>
    <row r="2294" ht="12.75">
      <c r="D2294" s="151"/>
    </row>
    <row r="2295" ht="12.75">
      <c r="D2295" s="151"/>
    </row>
    <row r="2296" ht="12.75">
      <c r="D2296" s="151"/>
    </row>
    <row r="2297" ht="12.75">
      <c r="D2297" s="151"/>
    </row>
    <row r="2298" ht="12.75">
      <c r="D2298" s="151"/>
    </row>
    <row r="2299" ht="12.75">
      <c r="D2299" s="151"/>
    </row>
    <row r="2300" ht="12.75">
      <c r="D2300" s="151"/>
    </row>
    <row r="2301" ht="12.75">
      <c r="D2301" s="151"/>
    </row>
    <row r="2302" ht="12.75">
      <c r="D2302" s="151"/>
    </row>
    <row r="2303" ht="12.75">
      <c r="D2303" s="151"/>
    </row>
    <row r="2304" ht="12.75">
      <c r="D2304" s="151"/>
    </row>
    <row r="2305" ht="12.75">
      <c r="D2305" s="151"/>
    </row>
    <row r="2306" ht="12.75">
      <c r="D2306" s="151"/>
    </row>
    <row r="2307" ht="12.75">
      <c r="D2307" s="151"/>
    </row>
    <row r="2308" ht="12.75">
      <c r="D2308" s="151"/>
    </row>
    <row r="2309" ht="12.75">
      <c r="D2309" s="151"/>
    </row>
    <row r="2310" ht="12.75">
      <c r="D2310" s="151"/>
    </row>
    <row r="2311" ht="12.75">
      <c r="D2311" s="151"/>
    </row>
    <row r="2312" ht="12.75">
      <c r="D2312" s="151"/>
    </row>
    <row r="2313" ht="12.75">
      <c r="D2313" s="151"/>
    </row>
    <row r="2314" ht="12.75">
      <c r="D2314" s="151"/>
    </row>
    <row r="2315" ht="12.75">
      <c r="D2315" s="151"/>
    </row>
    <row r="2316" ht="12.75">
      <c r="D2316" s="151"/>
    </row>
    <row r="2317" ht="12.75">
      <c r="D2317" s="151"/>
    </row>
    <row r="2318" ht="12.75">
      <c r="D2318" s="151"/>
    </row>
    <row r="2319" ht="12.75">
      <c r="D2319" s="151"/>
    </row>
    <row r="2320" ht="12.75">
      <c r="D2320" s="151"/>
    </row>
    <row r="2321" ht="12.75">
      <c r="D2321" s="151"/>
    </row>
    <row r="2322" ht="12.75">
      <c r="D2322" s="151"/>
    </row>
    <row r="2323" ht="12.75">
      <c r="D2323" s="151"/>
    </row>
    <row r="2324" ht="12.75">
      <c r="D2324" s="151"/>
    </row>
    <row r="2325" ht="12.75">
      <c r="D2325" s="151"/>
    </row>
    <row r="2326" ht="12.75">
      <c r="D2326" s="151"/>
    </row>
    <row r="2327" ht="12.75">
      <c r="D2327" s="151"/>
    </row>
    <row r="2328" ht="12.75">
      <c r="D2328" s="151"/>
    </row>
    <row r="2329" ht="12.75">
      <c r="D2329" s="151"/>
    </row>
    <row r="2330" ht="12.75">
      <c r="D2330" s="151"/>
    </row>
    <row r="2331" ht="12.75">
      <c r="D2331" s="151"/>
    </row>
    <row r="2332" ht="12.75">
      <c r="D2332" s="151"/>
    </row>
    <row r="2333" ht="12.75">
      <c r="D2333" s="151"/>
    </row>
    <row r="2334" ht="12.75">
      <c r="D2334" s="151"/>
    </row>
    <row r="2335" ht="12.75">
      <c r="D2335" s="151"/>
    </row>
    <row r="2336" ht="12.75">
      <c r="D2336" s="151"/>
    </row>
    <row r="2337" ht="12.75">
      <c r="D2337" s="151"/>
    </row>
    <row r="2338" ht="12.75">
      <c r="D2338" s="151"/>
    </row>
    <row r="2339" ht="12.75">
      <c r="D2339" s="151"/>
    </row>
    <row r="2340" ht="12.75">
      <c r="D2340" s="151"/>
    </row>
    <row r="2341" ht="12.75">
      <c r="D2341" s="151"/>
    </row>
    <row r="2342" ht="12.75">
      <c r="D2342" s="151"/>
    </row>
    <row r="2343" ht="12.75">
      <c r="D2343" s="151"/>
    </row>
    <row r="2344" ht="12.75">
      <c r="D2344" s="151"/>
    </row>
    <row r="2345" ht="12.75">
      <c r="D2345" s="151"/>
    </row>
    <row r="2346" ht="12.75">
      <c r="D2346" s="151"/>
    </row>
    <row r="2347" ht="12.75">
      <c r="D2347" s="151"/>
    </row>
    <row r="2348" ht="12.75">
      <c r="D2348" s="151"/>
    </row>
    <row r="2349" ht="12.75">
      <c r="D2349" s="151"/>
    </row>
    <row r="2350" ht="12.75">
      <c r="D2350" s="151"/>
    </row>
    <row r="2351" ht="12.75">
      <c r="D2351" s="151"/>
    </row>
    <row r="2352" ht="12.75">
      <c r="D2352" s="151"/>
    </row>
    <row r="2353" ht="12.75">
      <c r="D2353" s="151"/>
    </row>
    <row r="2354" ht="12.75">
      <c r="D2354" s="151"/>
    </row>
    <row r="2355" ht="12.75">
      <c r="D2355" s="151"/>
    </row>
    <row r="2356" ht="12.75">
      <c r="D2356" s="151"/>
    </row>
    <row r="2357" ht="12.75">
      <c r="D2357" s="151"/>
    </row>
    <row r="2358" ht="12.75">
      <c r="D2358" s="151"/>
    </row>
    <row r="2359" ht="12.75">
      <c r="D2359" s="151"/>
    </row>
    <row r="2360" ht="12.75">
      <c r="D2360" s="151"/>
    </row>
    <row r="2361" ht="12.75">
      <c r="D2361" s="151"/>
    </row>
    <row r="2362" ht="12.75">
      <c r="D2362" s="151"/>
    </row>
    <row r="2363" ht="12.75">
      <c r="D2363" s="151"/>
    </row>
    <row r="2364" ht="12.75">
      <c r="D2364" s="151"/>
    </row>
    <row r="2365" ht="12.75">
      <c r="D2365" s="151"/>
    </row>
    <row r="2366" ht="12.75">
      <c r="D2366" s="151"/>
    </row>
    <row r="2367" ht="12.75">
      <c r="D2367" s="151"/>
    </row>
    <row r="2368" ht="12.75">
      <c r="D2368" s="151"/>
    </row>
    <row r="2369" ht="12.75">
      <c r="D2369" s="151"/>
    </row>
    <row r="2370" ht="12.75">
      <c r="D2370" s="151"/>
    </row>
    <row r="2371" ht="12.75">
      <c r="D2371" s="151"/>
    </row>
    <row r="2372" ht="12.75">
      <c r="D2372" s="151"/>
    </row>
    <row r="2373" ht="12.75">
      <c r="D2373" s="151"/>
    </row>
    <row r="2374" ht="12.75">
      <c r="D2374" s="151"/>
    </row>
    <row r="2375" ht="12.75">
      <c r="D2375" s="151"/>
    </row>
    <row r="2376" ht="12.75">
      <c r="D2376" s="151"/>
    </row>
    <row r="2377" ht="12.75">
      <c r="D2377" s="151"/>
    </row>
    <row r="2378" ht="12.75">
      <c r="D2378" s="151"/>
    </row>
    <row r="2379" ht="12.75">
      <c r="D2379" s="151"/>
    </row>
    <row r="2380" ht="12.75">
      <c r="D2380" s="151"/>
    </row>
    <row r="2381" ht="12.75">
      <c r="D2381" s="151"/>
    </row>
    <row r="2382" ht="12.75">
      <c r="D2382" s="151"/>
    </row>
    <row r="2383" ht="12.75">
      <c r="D2383" s="151"/>
    </row>
    <row r="2384" ht="12.75">
      <c r="D2384" s="151"/>
    </row>
    <row r="2385" ht="12.75">
      <c r="D2385" s="151"/>
    </row>
    <row r="2386" ht="12.75">
      <c r="D2386" s="151"/>
    </row>
    <row r="2387" ht="12.75">
      <c r="D2387" s="151"/>
    </row>
    <row r="2388" ht="12.75">
      <c r="D2388" s="151"/>
    </row>
    <row r="2389" ht="12.75">
      <c r="D2389" s="151"/>
    </row>
    <row r="2390" ht="12.75">
      <c r="D2390" s="151"/>
    </row>
    <row r="2391" ht="12.75">
      <c r="D2391" s="151"/>
    </row>
    <row r="2392" ht="12.75">
      <c r="D2392" s="151"/>
    </row>
    <row r="2393" ht="12.75">
      <c r="D2393" s="151"/>
    </row>
    <row r="2394" ht="12.75">
      <c r="D2394" s="151"/>
    </row>
    <row r="2395" ht="12.75">
      <c r="D2395" s="151"/>
    </row>
    <row r="2396" ht="12.75">
      <c r="D2396" s="151"/>
    </row>
    <row r="2397" ht="12.75">
      <c r="D2397" s="151"/>
    </row>
    <row r="2398" ht="12.75">
      <c r="D2398" s="151"/>
    </row>
    <row r="2399" ht="12.75">
      <c r="D2399" s="151"/>
    </row>
    <row r="2400" ht="12.75">
      <c r="D2400" s="151"/>
    </row>
    <row r="2401" ht="12.75">
      <c r="D2401" s="151"/>
    </row>
    <row r="2402" ht="12.75">
      <c r="D2402" s="151"/>
    </row>
    <row r="2403" ht="12.75">
      <c r="D2403" s="151"/>
    </row>
    <row r="2404" ht="12.75">
      <c r="D2404" s="151"/>
    </row>
    <row r="2405" ht="12.75">
      <c r="D2405" s="151"/>
    </row>
    <row r="2406" ht="12.75">
      <c r="D2406" s="151"/>
    </row>
    <row r="2407" ht="12.75">
      <c r="D2407" s="151"/>
    </row>
    <row r="2408" ht="12.75">
      <c r="D2408" s="151"/>
    </row>
    <row r="2409" ht="12.75">
      <c r="D2409" s="151"/>
    </row>
    <row r="2410" ht="12.75">
      <c r="D2410" s="151"/>
    </row>
    <row r="2411" ht="12.75">
      <c r="D2411" s="151"/>
    </row>
    <row r="2412" ht="12.75">
      <c r="D2412" s="151"/>
    </row>
    <row r="2413" ht="12.75">
      <c r="D2413" s="151"/>
    </row>
    <row r="2414" ht="12.75">
      <c r="D2414" s="151"/>
    </row>
    <row r="2415" ht="12.75">
      <c r="D2415" s="151"/>
    </row>
    <row r="2416" ht="12.75">
      <c r="D2416" s="151"/>
    </row>
    <row r="2417" ht="12.75">
      <c r="D2417" s="151"/>
    </row>
    <row r="2418" ht="12.75">
      <c r="D2418" s="151"/>
    </row>
    <row r="2419" ht="12.75">
      <c r="D2419" s="151"/>
    </row>
    <row r="2420" ht="12.75">
      <c r="D2420" s="151"/>
    </row>
    <row r="2421" ht="12.75">
      <c r="D2421" s="151"/>
    </row>
    <row r="2422" ht="12.75">
      <c r="D2422" s="151"/>
    </row>
    <row r="2423" ht="12.75">
      <c r="D2423" s="151"/>
    </row>
    <row r="2424" ht="12.75">
      <c r="D2424" s="151"/>
    </row>
    <row r="2425" ht="12.75">
      <c r="D2425" s="151"/>
    </row>
    <row r="2426" ht="12.75">
      <c r="D2426" s="151"/>
    </row>
    <row r="2427" ht="12.75">
      <c r="D2427" s="151"/>
    </row>
    <row r="2428" ht="12.75">
      <c r="D2428" s="151"/>
    </row>
    <row r="2429" ht="12.75">
      <c r="D2429" s="151"/>
    </row>
    <row r="2430" ht="12.75">
      <c r="D2430" s="151"/>
    </row>
    <row r="2431" ht="12.75">
      <c r="D2431" s="151"/>
    </row>
    <row r="2432" ht="12.75">
      <c r="D2432" s="151"/>
    </row>
    <row r="2433" ht="12.75">
      <c r="D2433" s="151"/>
    </row>
    <row r="2434" ht="12.75">
      <c r="D2434" s="151"/>
    </row>
    <row r="2435" ht="12.75">
      <c r="D2435" s="151"/>
    </row>
    <row r="2436" ht="12.75">
      <c r="D2436" s="151"/>
    </row>
    <row r="2437" ht="12.75">
      <c r="D2437" s="151"/>
    </row>
    <row r="2438" ht="12.75">
      <c r="D2438" s="151"/>
    </row>
    <row r="2439" ht="12.75">
      <c r="D2439" s="151"/>
    </row>
    <row r="2440" ht="12.75">
      <c r="D2440" s="151"/>
    </row>
    <row r="2441" ht="12.75">
      <c r="D2441" s="151"/>
    </row>
    <row r="2442" ht="12.75">
      <c r="D2442" s="151"/>
    </row>
    <row r="2443" ht="12.75">
      <c r="D2443" s="151"/>
    </row>
    <row r="2444" ht="12.75">
      <c r="D2444" s="151"/>
    </row>
    <row r="2445" ht="12.75">
      <c r="D2445" s="151"/>
    </row>
    <row r="2446" ht="12.75">
      <c r="D2446" s="151"/>
    </row>
    <row r="2447" ht="12.75">
      <c r="D2447" s="151"/>
    </row>
    <row r="2448" ht="12.75">
      <c r="D2448" s="151"/>
    </row>
    <row r="2449" ht="12.75">
      <c r="D2449" s="151"/>
    </row>
    <row r="2450" ht="12.75">
      <c r="D2450" s="151"/>
    </row>
    <row r="2451" ht="12.75">
      <c r="D2451" s="151"/>
    </row>
    <row r="2452" ht="12.75">
      <c r="D2452" s="151"/>
    </row>
    <row r="2453" ht="12.75">
      <c r="D2453" s="151"/>
    </row>
    <row r="2454" ht="12.75">
      <c r="D2454" s="151"/>
    </row>
    <row r="2455" ht="12.75">
      <c r="D2455" s="151"/>
    </row>
    <row r="2456" ht="12.75">
      <c r="D2456" s="151"/>
    </row>
    <row r="2457" ht="12.75">
      <c r="D2457" s="151"/>
    </row>
    <row r="2458" ht="12.75">
      <c r="D2458" s="151"/>
    </row>
    <row r="2459" ht="12.75">
      <c r="D2459" s="151"/>
    </row>
    <row r="2460" ht="12.75">
      <c r="D2460" s="151"/>
    </row>
    <row r="2461" ht="12.75">
      <c r="D2461" s="151"/>
    </row>
    <row r="2462" ht="12.75">
      <c r="D2462" s="151"/>
    </row>
    <row r="2463" ht="12.75">
      <c r="D2463" s="151"/>
    </row>
    <row r="2464" ht="12.75">
      <c r="D2464" s="151"/>
    </row>
    <row r="2465" ht="12.75">
      <c r="D2465" s="151"/>
    </row>
    <row r="2466" ht="12.75">
      <c r="D2466" s="151"/>
    </row>
    <row r="2467" ht="12.75">
      <c r="D2467" s="151"/>
    </row>
    <row r="2468" ht="12.75">
      <c r="D2468" s="151"/>
    </row>
    <row r="2469" ht="12.75">
      <c r="D2469" s="151"/>
    </row>
    <row r="2470" ht="12.75">
      <c r="D2470" s="151"/>
    </row>
    <row r="2471" ht="12.75">
      <c r="D2471" s="151"/>
    </row>
    <row r="2472" ht="12.75">
      <c r="D2472" s="151"/>
    </row>
    <row r="2473" ht="12.75">
      <c r="D2473" s="151"/>
    </row>
    <row r="2474" ht="12.75">
      <c r="D2474" s="151"/>
    </row>
    <row r="2475" ht="12.75">
      <c r="D2475" s="151"/>
    </row>
    <row r="2476" ht="12.75">
      <c r="D2476" s="151"/>
    </row>
    <row r="2477" ht="12.75">
      <c r="D2477" s="151"/>
    </row>
    <row r="2478" ht="12.75">
      <c r="D2478" s="151"/>
    </row>
    <row r="2479" ht="12.75">
      <c r="D2479" s="151"/>
    </row>
    <row r="2480" ht="12.75">
      <c r="D2480" s="151"/>
    </row>
    <row r="2481" ht="12.75">
      <c r="D2481" s="151"/>
    </row>
    <row r="2482" ht="12.75">
      <c r="D2482" s="151"/>
    </row>
    <row r="2483" ht="12.75">
      <c r="D2483" s="151"/>
    </row>
    <row r="2484" ht="12.75">
      <c r="D2484" s="151"/>
    </row>
    <row r="2485" ht="12.75">
      <c r="D2485" s="151"/>
    </row>
    <row r="2486" ht="12.75">
      <c r="D2486" s="151"/>
    </row>
    <row r="2487" ht="12.75">
      <c r="D2487" s="151"/>
    </row>
    <row r="2488" ht="12.75">
      <c r="D2488" s="151"/>
    </row>
    <row r="2489" ht="12.75">
      <c r="D2489" s="151"/>
    </row>
    <row r="2490" ht="12.75">
      <c r="D2490" s="151"/>
    </row>
    <row r="2491" ht="12.75">
      <c r="D2491" s="151"/>
    </row>
    <row r="2492" ht="12.75">
      <c r="D2492" s="151"/>
    </row>
    <row r="2493" ht="12.75">
      <c r="D2493" s="151"/>
    </row>
    <row r="2494" ht="12.75">
      <c r="D2494" s="151"/>
    </row>
    <row r="2495" ht="12.75">
      <c r="D2495" s="151"/>
    </row>
    <row r="2496" ht="12.75">
      <c r="D2496" s="151"/>
    </row>
    <row r="2497" ht="12.75">
      <c r="D2497" s="151"/>
    </row>
    <row r="2498" ht="12.75">
      <c r="D2498" s="151"/>
    </row>
    <row r="2499" ht="12.75">
      <c r="D2499" s="151"/>
    </row>
    <row r="2500" ht="12.75">
      <c r="D2500" s="151"/>
    </row>
    <row r="2501" ht="12.75">
      <c r="D2501" s="151"/>
    </row>
    <row r="2502" ht="12.75">
      <c r="D2502" s="151"/>
    </row>
    <row r="2503" ht="12.75">
      <c r="D2503" s="151"/>
    </row>
    <row r="2504" ht="12.75">
      <c r="D2504" s="151"/>
    </row>
    <row r="2505" ht="12.75">
      <c r="D2505" s="151"/>
    </row>
    <row r="2506" ht="12.75">
      <c r="D2506" s="151"/>
    </row>
    <row r="2507" ht="12.75">
      <c r="D2507" s="151"/>
    </row>
    <row r="2508" ht="12.75">
      <c r="D2508" s="151"/>
    </row>
    <row r="2509" ht="12.75">
      <c r="D2509" s="151"/>
    </row>
    <row r="2510" ht="12.75">
      <c r="D2510" s="151"/>
    </row>
    <row r="2511" ht="12.75">
      <c r="D2511" s="151"/>
    </row>
    <row r="2512" ht="12.75">
      <c r="D2512" s="151"/>
    </row>
    <row r="2513" ht="12.75">
      <c r="D2513" s="151"/>
    </row>
    <row r="2514" ht="12.75">
      <c r="D2514" s="151"/>
    </row>
    <row r="2515" ht="12.75">
      <c r="D2515" s="151"/>
    </row>
    <row r="2516" ht="12.75">
      <c r="D2516" s="151"/>
    </row>
    <row r="2517" ht="12.75">
      <c r="D2517" s="151"/>
    </row>
    <row r="2518" ht="12.75">
      <c r="D2518" s="151"/>
    </row>
    <row r="2519" ht="12.75">
      <c r="D2519" s="151"/>
    </row>
    <row r="2520" ht="12.75">
      <c r="D2520" s="151"/>
    </row>
    <row r="2521" ht="12.75">
      <c r="D2521" s="151"/>
    </row>
    <row r="2522" ht="12.75">
      <c r="D2522" s="151"/>
    </row>
    <row r="2523" ht="12.75">
      <c r="D2523" s="151"/>
    </row>
    <row r="2524" ht="12.75">
      <c r="D2524" s="151"/>
    </row>
    <row r="2525" ht="12.75">
      <c r="D2525" s="151"/>
    </row>
    <row r="2526" ht="12.75">
      <c r="D2526" s="151"/>
    </row>
    <row r="2527" ht="12.75">
      <c r="D2527" s="151"/>
    </row>
    <row r="2528" ht="12.75">
      <c r="D2528" s="151"/>
    </row>
    <row r="2529" ht="12.75">
      <c r="D2529" s="151"/>
    </row>
    <row r="2530" ht="12.75">
      <c r="D2530" s="151"/>
    </row>
    <row r="2531" ht="12.75">
      <c r="D2531" s="151"/>
    </row>
    <row r="2532" ht="12.75">
      <c r="D2532" s="151"/>
    </row>
    <row r="2533" ht="12.75">
      <c r="D2533" s="151"/>
    </row>
    <row r="2534" ht="12.75">
      <c r="D2534" s="151"/>
    </row>
    <row r="2535" ht="12.75">
      <c r="D2535" s="151"/>
    </row>
    <row r="2536" ht="12.75">
      <c r="D2536" s="151"/>
    </row>
    <row r="2537" ht="12.75">
      <c r="D2537" s="151"/>
    </row>
    <row r="2538" ht="12.75">
      <c r="D2538" s="151"/>
    </row>
    <row r="2539" ht="12.75">
      <c r="D2539" s="151"/>
    </row>
    <row r="2540" ht="12.75">
      <c r="D2540" s="151"/>
    </row>
    <row r="2541" ht="12.75">
      <c r="D2541" s="151"/>
    </row>
    <row r="2542" ht="12.75">
      <c r="D2542" s="151"/>
    </row>
    <row r="2543" ht="12.75">
      <c r="D2543" s="151"/>
    </row>
    <row r="2544" ht="12.75">
      <c r="D2544" s="151"/>
    </row>
    <row r="2545" ht="12.75">
      <c r="D2545" s="151"/>
    </row>
    <row r="2546" ht="12.75">
      <c r="D2546" s="151"/>
    </row>
    <row r="2547" ht="12.75">
      <c r="D2547" s="151"/>
    </row>
    <row r="2548" ht="12.75">
      <c r="D2548" s="151"/>
    </row>
    <row r="2549" ht="12.75">
      <c r="D2549" s="151"/>
    </row>
    <row r="2550" ht="12.75">
      <c r="D2550" s="151"/>
    </row>
    <row r="2551" ht="12.75">
      <c r="D2551" s="151"/>
    </row>
    <row r="2552" ht="12.75">
      <c r="D2552" s="151"/>
    </row>
    <row r="2553" ht="12.75">
      <c r="D2553" s="151"/>
    </row>
    <row r="2554" ht="12.75">
      <c r="D2554" s="151"/>
    </row>
    <row r="2555" ht="12.75">
      <c r="D2555" s="151"/>
    </row>
    <row r="2556" ht="12.75">
      <c r="D2556" s="151"/>
    </row>
    <row r="2557" ht="12.75">
      <c r="D2557" s="151"/>
    </row>
    <row r="2558" ht="12.75">
      <c r="D2558" s="151"/>
    </row>
    <row r="2559" ht="12.75">
      <c r="D2559" s="151"/>
    </row>
    <row r="2560" ht="12.75">
      <c r="D2560" s="151"/>
    </row>
    <row r="2561" ht="12.75">
      <c r="D2561" s="151"/>
    </row>
    <row r="2562" ht="12.75">
      <c r="D2562" s="151"/>
    </row>
    <row r="2563" ht="12.75">
      <c r="D2563" s="151"/>
    </row>
    <row r="2564" ht="12.75">
      <c r="D2564" s="151"/>
    </row>
    <row r="2565" ht="12.75">
      <c r="D2565" s="151"/>
    </row>
    <row r="2566" ht="12.75">
      <c r="D2566" s="151"/>
    </row>
    <row r="2567" ht="12.75">
      <c r="D2567" s="151"/>
    </row>
    <row r="2568" ht="12.75">
      <c r="D2568" s="151"/>
    </row>
    <row r="2569" ht="12.75">
      <c r="D2569" s="151"/>
    </row>
    <row r="2570" ht="12.75">
      <c r="D2570" s="151"/>
    </row>
    <row r="2571" ht="12.75">
      <c r="D2571" s="151"/>
    </row>
    <row r="2572" ht="12.75">
      <c r="D2572" s="151"/>
    </row>
    <row r="2573" ht="12.75">
      <c r="D2573" s="151"/>
    </row>
    <row r="2574" ht="12.75">
      <c r="D2574" s="151"/>
    </row>
    <row r="2575" ht="12.75">
      <c r="D2575" s="151"/>
    </row>
    <row r="2576" ht="12.75">
      <c r="D2576" s="151"/>
    </row>
    <row r="2577" ht="12.75">
      <c r="D2577" s="151"/>
    </row>
    <row r="2578" ht="12.75">
      <c r="D2578" s="151"/>
    </row>
    <row r="2579" ht="12.75">
      <c r="D2579" s="151"/>
    </row>
    <row r="2580" ht="12.75">
      <c r="D2580" s="151"/>
    </row>
    <row r="2581" ht="12.75">
      <c r="D2581" s="151"/>
    </row>
    <row r="2582" ht="12.75">
      <c r="D2582" s="151"/>
    </row>
    <row r="2583" ht="12.75">
      <c r="D2583" s="151"/>
    </row>
    <row r="2584" ht="12.75">
      <c r="D2584" s="151"/>
    </row>
    <row r="2585" ht="12.75">
      <c r="D2585" s="151"/>
    </row>
    <row r="2586" ht="12.75">
      <c r="D2586" s="151"/>
    </row>
    <row r="2587" ht="12.75">
      <c r="D2587" s="151"/>
    </row>
    <row r="2588" ht="12.75">
      <c r="D2588" s="151"/>
    </row>
    <row r="2589" ht="12.75">
      <c r="D2589" s="151"/>
    </row>
    <row r="2590" ht="12.75">
      <c r="D2590" s="151"/>
    </row>
    <row r="2591" ht="12.75">
      <c r="D2591" s="151"/>
    </row>
    <row r="2592" ht="12.75">
      <c r="D2592" s="151"/>
    </row>
    <row r="2593" ht="12.75">
      <c r="D2593" s="151"/>
    </row>
    <row r="2594" ht="12.75">
      <c r="D2594" s="151"/>
    </row>
    <row r="2595" ht="12.75">
      <c r="D2595" s="151"/>
    </row>
    <row r="2596" ht="12.75">
      <c r="D2596" s="151"/>
    </row>
    <row r="2597" ht="12.75">
      <c r="D2597" s="151"/>
    </row>
    <row r="2598" ht="12.75">
      <c r="D2598" s="151"/>
    </row>
    <row r="2599" ht="12.75">
      <c r="D2599" s="151"/>
    </row>
    <row r="2600" ht="12.75">
      <c r="D2600" s="151"/>
    </row>
    <row r="2601" ht="12.75">
      <c r="D2601" s="151"/>
    </row>
    <row r="2602" ht="12.75">
      <c r="D2602" s="151"/>
    </row>
    <row r="2603" ht="12.75">
      <c r="D2603" s="151"/>
    </row>
    <row r="2604" ht="12.75">
      <c r="D2604" s="151"/>
    </row>
    <row r="2605" ht="12.75">
      <c r="D2605" s="151"/>
    </row>
    <row r="2606" ht="12.75">
      <c r="D2606" s="151"/>
    </row>
    <row r="2607" ht="12.75">
      <c r="D2607" s="151"/>
    </row>
    <row r="2608" ht="12.75">
      <c r="D2608" s="151"/>
    </row>
    <row r="2609" ht="12.75">
      <c r="D2609" s="151"/>
    </row>
    <row r="2610" ht="12.75">
      <c r="D2610" s="151"/>
    </row>
    <row r="2611" ht="12.75">
      <c r="D2611" s="151"/>
    </row>
    <row r="2612" ht="12.75">
      <c r="D2612" s="151"/>
    </row>
    <row r="2613" ht="12.75">
      <c r="D2613" s="151"/>
    </row>
    <row r="2614" ht="12.75">
      <c r="D2614" s="151"/>
    </row>
    <row r="2615" ht="12.75">
      <c r="D2615" s="151"/>
    </row>
    <row r="2616" ht="12.75">
      <c r="D2616" s="151"/>
    </row>
    <row r="2617" ht="12.75">
      <c r="D2617" s="151"/>
    </row>
    <row r="2618" ht="12.75">
      <c r="D2618" s="151"/>
    </row>
    <row r="2619" ht="12.75">
      <c r="D2619" s="151"/>
    </row>
    <row r="2620" ht="12.75">
      <c r="D2620" s="151"/>
    </row>
    <row r="2621" ht="12.75">
      <c r="D2621" s="151"/>
    </row>
    <row r="2622" ht="12.75">
      <c r="D2622" s="151"/>
    </row>
    <row r="2623" ht="12.75">
      <c r="D2623" s="151"/>
    </row>
    <row r="2624" ht="12.75">
      <c r="D2624" s="151"/>
    </row>
    <row r="2625" ht="12.75">
      <c r="D2625" s="151"/>
    </row>
    <row r="2626" ht="12.75">
      <c r="D2626" s="151"/>
    </row>
    <row r="2627" ht="12.75">
      <c r="D2627" s="151"/>
    </row>
    <row r="2628" ht="12.75">
      <c r="D2628" s="151"/>
    </row>
    <row r="2629" ht="12.75">
      <c r="D2629" s="151"/>
    </row>
    <row r="2630" ht="12.75">
      <c r="D2630" s="151"/>
    </row>
    <row r="2631" ht="12.75">
      <c r="D2631" s="151"/>
    </row>
    <row r="2632" ht="12.75">
      <c r="D2632" s="151"/>
    </row>
    <row r="2633" ht="12.75">
      <c r="D2633" s="151"/>
    </row>
    <row r="2634" ht="12.75">
      <c r="D2634" s="151"/>
    </row>
    <row r="2635" ht="12.75">
      <c r="D2635" s="151"/>
    </row>
    <row r="2636" ht="12.75">
      <c r="D2636" s="151"/>
    </row>
    <row r="2637" ht="12.75">
      <c r="D2637" s="151"/>
    </row>
    <row r="2638" ht="12.75">
      <c r="D2638" s="151"/>
    </row>
    <row r="2639" ht="12.75">
      <c r="D2639" s="151"/>
    </row>
    <row r="2640" ht="12.75">
      <c r="D2640" s="151"/>
    </row>
    <row r="2641" ht="12.75">
      <c r="D2641" s="151"/>
    </row>
    <row r="2642" ht="12.75">
      <c r="D2642" s="151"/>
    </row>
    <row r="2643" ht="12.75">
      <c r="D2643" s="151"/>
    </row>
    <row r="2644" ht="12.75">
      <c r="D2644" s="151"/>
    </row>
    <row r="2645" ht="12.75">
      <c r="D2645" s="151"/>
    </row>
    <row r="2646" ht="12.75">
      <c r="D2646" s="151"/>
    </row>
    <row r="2647" ht="12.75">
      <c r="D2647" s="151"/>
    </row>
    <row r="2648" ht="12.75">
      <c r="D2648" s="151"/>
    </row>
    <row r="2649" ht="12.75">
      <c r="D2649" s="151"/>
    </row>
    <row r="2650" ht="12.75">
      <c r="D2650" s="151"/>
    </row>
    <row r="2651" ht="12.75">
      <c r="D2651" s="151"/>
    </row>
    <row r="2652" ht="12.75">
      <c r="D2652" s="151"/>
    </row>
    <row r="2653" ht="12.75">
      <c r="D2653" s="151"/>
    </row>
    <row r="2654" ht="12.75">
      <c r="D2654" s="151"/>
    </row>
    <row r="2655" ht="12.75">
      <c r="D2655" s="151"/>
    </row>
    <row r="2656" ht="12.75">
      <c r="D2656" s="151"/>
    </row>
    <row r="2657" ht="12.75">
      <c r="D2657" s="151"/>
    </row>
    <row r="2658" ht="12.75">
      <c r="D2658" s="151"/>
    </row>
    <row r="2659" ht="12.75">
      <c r="D2659" s="151"/>
    </row>
    <row r="2660" ht="12.75">
      <c r="D2660" s="151"/>
    </row>
    <row r="2661" ht="12.75">
      <c r="D2661" s="151"/>
    </row>
    <row r="2662" ht="12.75">
      <c r="D2662" s="151"/>
    </row>
    <row r="2663" ht="12.75">
      <c r="D2663" s="151"/>
    </row>
    <row r="2664" ht="12.75">
      <c r="D2664" s="151"/>
    </row>
    <row r="2665" ht="12.75">
      <c r="D2665" s="151"/>
    </row>
    <row r="2666" ht="12.75">
      <c r="D2666" s="151"/>
    </row>
    <row r="2667" ht="12.75">
      <c r="D2667" s="151"/>
    </row>
    <row r="2668" ht="12.75">
      <c r="D2668" s="151"/>
    </row>
    <row r="2669" ht="12.75">
      <c r="D2669" s="151"/>
    </row>
    <row r="2670" ht="12.75">
      <c r="D2670" s="151"/>
    </row>
    <row r="2671" ht="12.75">
      <c r="D2671" s="151"/>
    </row>
    <row r="2672" ht="12.75">
      <c r="D2672" s="151"/>
    </row>
    <row r="2673" ht="12.75">
      <c r="D2673" s="151"/>
    </row>
    <row r="2674" ht="12.75">
      <c r="D2674" s="151"/>
    </row>
    <row r="2675" ht="12.75">
      <c r="D2675" s="151"/>
    </row>
    <row r="2676" ht="12.75">
      <c r="D2676" s="151"/>
    </row>
    <row r="2677" ht="12.75">
      <c r="D2677" s="151"/>
    </row>
    <row r="2678" ht="12.75">
      <c r="D2678" s="151"/>
    </row>
    <row r="2679" ht="12.75">
      <c r="D2679" s="151"/>
    </row>
    <row r="2680" ht="12.75">
      <c r="D2680" s="151"/>
    </row>
    <row r="2681" ht="12.75">
      <c r="D2681" s="151"/>
    </row>
    <row r="2682" ht="12.75">
      <c r="D2682" s="151"/>
    </row>
    <row r="2683" ht="12.75">
      <c r="D2683" s="151"/>
    </row>
    <row r="2684" ht="12.75">
      <c r="D2684" s="151"/>
    </row>
    <row r="2685" ht="12.75">
      <c r="D2685" s="151"/>
    </row>
    <row r="2686" ht="12.75">
      <c r="D2686" s="151"/>
    </row>
    <row r="2687" ht="12.75">
      <c r="D2687" s="151"/>
    </row>
    <row r="2688" ht="12.75">
      <c r="D2688" s="151"/>
    </row>
    <row r="2689" ht="12.75">
      <c r="D2689" s="151"/>
    </row>
    <row r="2690" ht="12.75">
      <c r="D2690" s="151"/>
    </row>
    <row r="2691" ht="12.75">
      <c r="D2691" s="151"/>
    </row>
    <row r="2692" ht="12.75">
      <c r="D2692" s="151"/>
    </row>
    <row r="2693" ht="12.75">
      <c r="D2693" s="151"/>
    </row>
    <row r="2694" ht="12.75">
      <c r="D2694" s="151"/>
    </row>
    <row r="2695" ht="12.75">
      <c r="D2695" s="151"/>
    </row>
    <row r="2696" ht="12.75">
      <c r="D2696" s="151"/>
    </row>
    <row r="2697" ht="12.75">
      <c r="D2697" s="151"/>
    </row>
    <row r="2698" ht="12.75">
      <c r="D2698" s="151"/>
    </row>
    <row r="2699" ht="12.75">
      <c r="D2699" s="151"/>
    </row>
    <row r="2700" ht="12.75">
      <c r="D2700" s="151"/>
    </row>
    <row r="2701" ht="12.75">
      <c r="D2701" s="151"/>
    </row>
    <row r="2702" ht="12.75">
      <c r="D2702" s="151"/>
    </row>
    <row r="2703" ht="12.75">
      <c r="D2703" s="151"/>
    </row>
    <row r="2704" ht="12.75">
      <c r="D2704" s="151"/>
    </row>
    <row r="2705" ht="12.75">
      <c r="D2705" s="151"/>
    </row>
    <row r="2706" ht="12.75">
      <c r="D2706" s="151"/>
    </row>
    <row r="2707" ht="12.75">
      <c r="D2707" s="151"/>
    </row>
    <row r="2708" ht="12.75">
      <c r="D2708" s="151"/>
    </row>
    <row r="2709" ht="12.75">
      <c r="D2709" s="151"/>
    </row>
    <row r="2710" ht="12.75">
      <c r="D2710" s="151"/>
    </row>
    <row r="2711" ht="12.75">
      <c r="D2711" s="151"/>
    </row>
    <row r="2712" ht="12.75">
      <c r="D2712" s="151"/>
    </row>
    <row r="2713" ht="12.75">
      <c r="D2713" s="151"/>
    </row>
    <row r="2714" ht="12.75">
      <c r="D2714" s="151"/>
    </row>
    <row r="2715" ht="12.75">
      <c r="D2715" s="151"/>
    </row>
    <row r="2716" ht="12.75">
      <c r="D2716" s="151"/>
    </row>
    <row r="2717" ht="12.75">
      <c r="D2717" s="151"/>
    </row>
    <row r="2718" ht="12.75">
      <c r="D2718" s="151"/>
    </row>
    <row r="2719" ht="12.75">
      <c r="D2719" s="151"/>
    </row>
    <row r="2720" ht="12.75">
      <c r="D2720" s="151"/>
    </row>
    <row r="2721" ht="12.75">
      <c r="D2721" s="151"/>
    </row>
    <row r="2722" ht="12.75">
      <c r="D2722" s="151"/>
    </row>
    <row r="2723" ht="12.75">
      <c r="D2723" s="151"/>
    </row>
    <row r="2724" ht="12.75">
      <c r="D2724" s="151"/>
    </row>
    <row r="2725" ht="12.75">
      <c r="D2725" s="151"/>
    </row>
    <row r="2726" ht="12.75">
      <c r="D2726" s="151"/>
    </row>
    <row r="2727" ht="12.75">
      <c r="D2727" s="151"/>
    </row>
    <row r="2728" ht="12.75">
      <c r="D2728" s="151"/>
    </row>
    <row r="2729" ht="12.75">
      <c r="D2729" s="151"/>
    </row>
    <row r="2730" ht="12.75">
      <c r="D2730" s="151"/>
    </row>
    <row r="2731" ht="12.75">
      <c r="D2731" s="151"/>
    </row>
    <row r="2732" ht="12.75">
      <c r="D2732" s="151"/>
    </row>
    <row r="2733" ht="12.75">
      <c r="D2733" s="151"/>
    </row>
    <row r="2734" ht="12.75">
      <c r="D2734" s="151"/>
    </row>
    <row r="2735" ht="12.75">
      <c r="D2735" s="151"/>
    </row>
    <row r="2736" ht="12.75">
      <c r="D2736" s="151"/>
    </row>
    <row r="2737" ht="12.75">
      <c r="D2737" s="151"/>
    </row>
    <row r="2738" ht="12.75">
      <c r="D2738" s="151"/>
    </row>
    <row r="2739" ht="12.75">
      <c r="D2739" s="151"/>
    </row>
    <row r="2740" ht="12.75">
      <c r="D2740" s="151"/>
    </row>
    <row r="2741" ht="12.75">
      <c r="D2741" s="151"/>
    </row>
    <row r="2742" ht="12.75">
      <c r="D2742" s="151"/>
    </row>
    <row r="2743" ht="12.75">
      <c r="D2743" s="151"/>
    </row>
    <row r="2744" ht="12.75">
      <c r="D2744" s="151"/>
    </row>
    <row r="2745" ht="12.75">
      <c r="D2745" s="151"/>
    </row>
    <row r="2746" ht="12.75">
      <c r="D2746" s="151"/>
    </row>
    <row r="2747" ht="12.75">
      <c r="D2747" s="151"/>
    </row>
    <row r="2748" ht="12.75">
      <c r="D2748" s="151"/>
    </row>
    <row r="2749" ht="12.75">
      <c r="D2749" s="151"/>
    </row>
    <row r="2750" ht="12.75">
      <c r="D2750" s="151"/>
    </row>
    <row r="2751" ht="12.75">
      <c r="D2751" s="151"/>
    </row>
    <row r="2752" ht="12.75">
      <c r="D2752" s="151"/>
    </row>
    <row r="2753" ht="12.75">
      <c r="D2753" s="151"/>
    </row>
    <row r="2754" ht="12.75">
      <c r="D2754" s="151"/>
    </row>
    <row r="2755" ht="12.75">
      <c r="D2755" s="151"/>
    </row>
    <row r="2756" ht="12.75">
      <c r="D2756" s="151"/>
    </row>
    <row r="2757" ht="12.75">
      <c r="D2757" s="151"/>
    </row>
    <row r="2758" ht="12.75">
      <c r="D2758" s="151"/>
    </row>
    <row r="2759" ht="12.75">
      <c r="D2759" s="151"/>
    </row>
    <row r="2760" ht="12.75">
      <c r="D2760" s="151"/>
    </row>
    <row r="2761" ht="12.75">
      <c r="D2761" s="151"/>
    </row>
    <row r="2762" ht="12.75">
      <c r="D2762" s="151"/>
    </row>
    <row r="2763" ht="12.75">
      <c r="D2763" s="151"/>
    </row>
    <row r="2764" ht="12.75">
      <c r="D2764" s="151"/>
    </row>
    <row r="2765" ht="12.75">
      <c r="D2765" s="151"/>
    </row>
    <row r="2766" ht="12.75">
      <c r="D2766" s="151"/>
    </row>
    <row r="2767" ht="12.75">
      <c r="D2767" s="151"/>
    </row>
    <row r="2768" ht="12.75">
      <c r="D2768" s="151"/>
    </row>
    <row r="2769" ht="12.75">
      <c r="D2769" s="151"/>
    </row>
    <row r="2770" ht="12.75">
      <c r="D2770" s="151"/>
    </row>
    <row r="2771" ht="12.75">
      <c r="D2771" s="151"/>
    </row>
    <row r="2772" ht="12.75">
      <c r="D2772" s="151"/>
    </row>
    <row r="2773" ht="12.75">
      <c r="D2773" s="151"/>
    </row>
    <row r="2774" ht="12.75">
      <c r="D2774" s="151"/>
    </row>
    <row r="2775" ht="12.75">
      <c r="D2775" s="151"/>
    </row>
    <row r="2776" ht="12.75">
      <c r="D2776" s="151"/>
    </row>
    <row r="2777" ht="12.75">
      <c r="D2777" s="151"/>
    </row>
    <row r="2778" ht="12.75">
      <c r="D2778" s="151"/>
    </row>
    <row r="2779" ht="12.75">
      <c r="D2779" s="151"/>
    </row>
    <row r="2780" ht="12.75">
      <c r="D2780" s="151"/>
    </row>
    <row r="2781" ht="12.75">
      <c r="D2781" s="151"/>
    </row>
    <row r="2782" ht="12.75">
      <c r="D2782" s="151"/>
    </row>
    <row r="2783" ht="12.75">
      <c r="D2783" s="151"/>
    </row>
    <row r="2784" ht="12.75">
      <c r="D2784" s="151"/>
    </row>
    <row r="2785" ht="12.75">
      <c r="D2785" s="151"/>
    </row>
    <row r="2786" ht="12.75">
      <c r="D2786" s="151"/>
    </row>
    <row r="2787" ht="12.75">
      <c r="D2787" s="151"/>
    </row>
    <row r="2788" ht="12.75">
      <c r="D2788" s="151"/>
    </row>
    <row r="2789" ht="12.75">
      <c r="D2789" s="151"/>
    </row>
    <row r="2790" ht="12.75">
      <c r="D2790" s="151"/>
    </row>
    <row r="2791" ht="12.75">
      <c r="D2791" s="151"/>
    </row>
    <row r="2792" ht="12.75">
      <c r="D2792" s="151"/>
    </row>
    <row r="2793" ht="12.75">
      <c r="D2793" s="151"/>
    </row>
    <row r="2794" ht="12.75">
      <c r="D2794" s="151"/>
    </row>
    <row r="2795" ht="12.75">
      <c r="D2795" s="151"/>
    </row>
    <row r="2796" ht="12.75">
      <c r="D2796" s="151"/>
    </row>
    <row r="2797" ht="12.75">
      <c r="D2797" s="151"/>
    </row>
    <row r="2798" ht="12.75">
      <c r="D2798" s="151"/>
    </row>
    <row r="2799" ht="12.75">
      <c r="D2799" s="151"/>
    </row>
    <row r="2800" ht="12.75">
      <c r="D2800" s="151"/>
    </row>
    <row r="2801" ht="12.75">
      <c r="D2801" s="151"/>
    </row>
    <row r="2802" ht="12.75">
      <c r="D2802" s="151"/>
    </row>
    <row r="2803" ht="12.75">
      <c r="D2803" s="151"/>
    </row>
    <row r="2804" ht="12.75">
      <c r="D2804" s="151"/>
    </row>
    <row r="2805" ht="12.75">
      <c r="D2805" s="151"/>
    </row>
    <row r="2806" ht="12.75">
      <c r="D2806" s="151"/>
    </row>
    <row r="2807" ht="12.75">
      <c r="D2807" s="151"/>
    </row>
    <row r="2808" ht="12.75">
      <c r="D2808" s="151"/>
    </row>
    <row r="2809" ht="12.75">
      <c r="D2809" s="151"/>
    </row>
    <row r="2810" ht="12.75">
      <c r="D2810" s="151"/>
    </row>
    <row r="2811" ht="12.75">
      <c r="D2811" s="151"/>
    </row>
    <row r="2812" ht="12.75">
      <c r="D2812" s="151"/>
    </row>
    <row r="2813" ht="12.75">
      <c r="D2813" s="151"/>
    </row>
    <row r="2814" ht="12.75">
      <c r="D2814" s="151"/>
    </row>
    <row r="2815" ht="12.75">
      <c r="D2815" s="151"/>
    </row>
    <row r="2816" ht="12.75">
      <c r="D2816" s="151"/>
    </row>
    <row r="2817" ht="12.75">
      <c r="D2817" s="151"/>
    </row>
    <row r="2818" ht="12.75">
      <c r="D2818" s="151"/>
    </row>
    <row r="2819" ht="12.75">
      <c r="D2819" s="151"/>
    </row>
    <row r="2820" ht="12.75">
      <c r="D2820" s="151"/>
    </row>
    <row r="2821" ht="12.75">
      <c r="D2821" s="151"/>
    </row>
    <row r="2822" ht="12.75">
      <c r="D2822" s="151"/>
    </row>
    <row r="2823" ht="12.75">
      <c r="D2823" s="151"/>
    </row>
    <row r="2824" ht="12.75">
      <c r="D2824" s="151"/>
    </row>
    <row r="2825" ht="12.75">
      <c r="D2825" s="151"/>
    </row>
    <row r="2826" ht="12.75">
      <c r="D2826" s="151"/>
    </row>
    <row r="2827" ht="12.75">
      <c r="D2827" s="151"/>
    </row>
    <row r="2828" ht="12.75">
      <c r="D2828" s="151"/>
    </row>
    <row r="2829" ht="12.75">
      <c r="D2829" s="151"/>
    </row>
    <row r="2830" ht="12.75">
      <c r="D2830" s="151"/>
    </row>
    <row r="2831" ht="12.75">
      <c r="D2831" s="151"/>
    </row>
    <row r="2832" ht="12.75">
      <c r="D2832" s="151"/>
    </row>
    <row r="2833" ht="12.75">
      <c r="D2833" s="151"/>
    </row>
    <row r="2834" ht="12.75">
      <c r="D2834" s="151"/>
    </row>
    <row r="2835" ht="12.75">
      <c r="D2835" s="151"/>
    </row>
    <row r="2836" ht="12.75">
      <c r="D2836" s="151"/>
    </row>
    <row r="2837" ht="12.75">
      <c r="D2837" s="151"/>
    </row>
    <row r="2838" ht="12.75">
      <c r="D2838" s="151"/>
    </row>
    <row r="2839" ht="12.75">
      <c r="D2839" s="151"/>
    </row>
    <row r="2840" ht="12.75">
      <c r="D2840" s="151"/>
    </row>
    <row r="2841" ht="12.75">
      <c r="D2841" s="151"/>
    </row>
    <row r="2842" ht="12.75">
      <c r="D2842" s="151"/>
    </row>
    <row r="2843" ht="12.75">
      <c r="D2843" s="151"/>
    </row>
    <row r="2844" ht="12.75">
      <c r="D2844" s="151"/>
    </row>
    <row r="2845" ht="12.75">
      <c r="D2845" s="151"/>
    </row>
    <row r="2846" ht="12.75">
      <c r="D2846" s="151"/>
    </row>
    <row r="2847" ht="12.75">
      <c r="D2847" s="151"/>
    </row>
    <row r="2848" ht="12.75">
      <c r="D2848" s="151"/>
    </row>
    <row r="2849" ht="12.75">
      <c r="D2849" s="151"/>
    </row>
    <row r="2850" ht="12.75">
      <c r="D2850" s="151"/>
    </row>
    <row r="2851" ht="12.75">
      <c r="D2851" s="151"/>
    </row>
    <row r="2852" ht="12.75">
      <c r="D2852" s="151"/>
    </row>
    <row r="2853" ht="12.75">
      <c r="D2853" s="151"/>
    </row>
    <row r="2854" ht="12.75">
      <c r="D2854" s="151"/>
    </row>
    <row r="2855" ht="12.75">
      <c r="D2855" s="151"/>
    </row>
    <row r="2856" ht="12.75">
      <c r="D2856" s="151"/>
    </row>
    <row r="2857" ht="12.75">
      <c r="D2857" s="151"/>
    </row>
    <row r="2858" ht="12.75">
      <c r="D2858" s="151"/>
    </row>
    <row r="2859" ht="12.75">
      <c r="D2859" s="151"/>
    </row>
    <row r="2860" ht="12.75">
      <c r="D2860" s="151"/>
    </row>
    <row r="2861" ht="12.75">
      <c r="D2861" s="151"/>
    </row>
    <row r="2862" ht="12.75">
      <c r="D2862" s="151"/>
    </row>
    <row r="2863" ht="12.75">
      <c r="D2863" s="151"/>
    </row>
    <row r="2864" ht="12.75">
      <c r="D2864" s="151"/>
    </row>
    <row r="2865" ht="12.75">
      <c r="D2865" s="151"/>
    </row>
    <row r="2866" ht="12.75">
      <c r="D2866" s="151"/>
    </row>
    <row r="2867" ht="12.75">
      <c r="D2867" s="151"/>
    </row>
    <row r="2868" ht="12.75">
      <c r="D2868" s="151"/>
    </row>
    <row r="2869" ht="12.75">
      <c r="D2869" s="151"/>
    </row>
    <row r="2870" ht="12.75">
      <c r="D2870" s="151"/>
    </row>
    <row r="2871" ht="12.75">
      <c r="D2871" s="151"/>
    </row>
    <row r="2872" ht="12.75">
      <c r="D2872" s="151"/>
    </row>
    <row r="2873" ht="12.75">
      <c r="D2873" s="151"/>
    </row>
    <row r="2874" ht="12.75">
      <c r="D2874" s="151"/>
    </row>
    <row r="2875" ht="12.75">
      <c r="D2875" s="151"/>
    </row>
    <row r="2876" ht="12.75">
      <c r="D2876" s="151"/>
    </row>
    <row r="2877" ht="12.75">
      <c r="D2877" s="151"/>
    </row>
    <row r="2878" ht="12.75">
      <c r="D2878" s="151"/>
    </row>
    <row r="2879" ht="12.75">
      <c r="D2879" s="151"/>
    </row>
    <row r="2880" ht="12.75">
      <c r="D2880" s="151"/>
    </row>
    <row r="2881" ht="12.75">
      <c r="D2881" s="151"/>
    </row>
    <row r="2882" ht="12.75">
      <c r="D2882" s="151"/>
    </row>
    <row r="2883" ht="12.75">
      <c r="D2883" s="151"/>
    </row>
    <row r="2884" ht="12.75">
      <c r="D2884" s="151"/>
    </row>
    <row r="2885" ht="12.75">
      <c r="D2885" s="151"/>
    </row>
    <row r="2886" ht="12.75">
      <c r="D2886" s="151"/>
    </row>
    <row r="2887" ht="12.75">
      <c r="D2887" s="151"/>
    </row>
    <row r="2888" ht="12.75">
      <c r="D2888" s="151"/>
    </row>
    <row r="2889" ht="12.75">
      <c r="D2889" s="151"/>
    </row>
    <row r="2890" ht="12.75">
      <c r="D2890" s="151"/>
    </row>
    <row r="2891" ht="12.75">
      <c r="D2891" s="151"/>
    </row>
    <row r="2892" ht="12.75">
      <c r="D2892" s="151"/>
    </row>
    <row r="2893" ht="12.75">
      <c r="D2893" s="151"/>
    </row>
    <row r="2894" ht="12.75">
      <c r="D2894" s="151"/>
    </row>
    <row r="2895" ht="12.75">
      <c r="D2895" s="151"/>
    </row>
    <row r="2896" ht="12.75">
      <c r="D2896" s="151"/>
    </row>
    <row r="2897" ht="12.75">
      <c r="D2897" s="151"/>
    </row>
    <row r="2898" ht="12.75">
      <c r="D2898" s="151"/>
    </row>
    <row r="2899" ht="12.75">
      <c r="D2899" s="151"/>
    </row>
    <row r="2900" ht="12.75">
      <c r="D2900" s="151"/>
    </row>
    <row r="2901" ht="12.75">
      <c r="D2901" s="151"/>
    </row>
    <row r="2902" ht="12.75">
      <c r="D2902" s="151"/>
    </row>
    <row r="2903" ht="12.75">
      <c r="D2903" s="151"/>
    </row>
    <row r="2904" ht="12.75">
      <c r="D2904" s="151"/>
    </row>
    <row r="2905" ht="12.75">
      <c r="D2905" s="151"/>
    </row>
    <row r="2906" ht="12.75">
      <c r="D2906" s="151"/>
    </row>
    <row r="2907" ht="12.75">
      <c r="D2907" s="151"/>
    </row>
    <row r="2908" ht="12.75">
      <c r="D2908" s="151"/>
    </row>
    <row r="2909" ht="12.75">
      <c r="D2909" s="151"/>
    </row>
    <row r="2910" ht="12.75">
      <c r="D2910" s="151"/>
    </row>
    <row r="2911" ht="12.75">
      <c r="D2911" s="151"/>
    </row>
    <row r="2912" ht="12.75">
      <c r="D2912" s="151"/>
    </row>
    <row r="2913" ht="12.75">
      <c r="D2913" s="151"/>
    </row>
    <row r="2914" ht="12.75">
      <c r="D2914" s="151"/>
    </row>
    <row r="2915" ht="12.75">
      <c r="D2915" s="151"/>
    </row>
    <row r="2916" ht="12.75">
      <c r="D2916" s="151"/>
    </row>
    <row r="2917" ht="12.75">
      <c r="D2917" s="151"/>
    </row>
    <row r="2918" ht="12.75">
      <c r="D2918" s="151"/>
    </row>
    <row r="2919" ht="12.75">
      <c r="D2919" s="151"/>
    </row>
    <row r="2920" ht="12.75">
      <c r="D2920" s="151"/>
    </row>
    <row r="2921" ht="12.75">
      <c r="D2921" s="151"/>
    </row>
    <row r="2922" ht="12.75">
      <c r="D2922" s="151"/>
    </row>
    <row r="2923" ht="12.75">
      <c r="D2923" s="151"/>
    </row>
    <row r="2924" ht="12.75">
      <c r="D2924" s="151"/>
    </row>
    <row r="2925" ht="12.75">
      <c r="D2925" s="151"/>
    </row>
    <row r="2926" ht="12.75">
      <c r="D2926" s="151"/>
    </row>
    <row r="2927" ht="12.75">
      <c r="D2927" s="151"/>
    </row>
    <row r="2928" ht="12.75">
      <c r="D2928" s="151"/>
    </row>
    <row r="2929" ht="12.75">
      <c r="D2929" s="151"/>
    </row>
    <row r="2930" ht="12.75">
      <c r="D2930" s="151"/>
    </row>
    <row r="2931" ht="12.75">
      <c r="D2931" s="151"/>
    </row>
    <row r="2932" ht="12.75">
      <c r="D2932" s="151"/>
    </row>
    <row r="2933" ht="12.75">
      <c r="D2933" s="151"/>
    </row>
    <row r="2934" ht="12.75">
      <c r="D2934" s="151"/>
    </row>
    <row r="2935" ht="12.75">
      <c r="D2935" s="151"/>
    </row>
    <row r="2936" ht="12.75">
      <c r="D2936" s="151"/>
    </row>
    <row r="2937" ht="12.75">
      <c r="D2937" s="151"/>
    </row>
    <row r="2938" ht="12.75">
      <c r="D2938" s="151"/>
    </row>
    <row r="2939" ht="12.75">
      <c r="D2939" s="151"/>
    </row>
    <row r="2940" ht="12.75">
      <c r="D2940" s="151"/>
    </row>
    <row r="2941" ht="12.75">
      <c r="D2941" s="151"/>
    </row>
    <row r="2942" ht="12.75">
      <c r="D2942" s="151"/>
    </row>
    <row r="2943" ht="12.75">
      <c r="D2943" s="151"/>
    </row>
    <row r="2944" ht="12.75">
      <c r="D2944" s="151"/>
    </row>
    <row r="2945" ht="12.75">
      <c r="D2945" s="151"/>
    </row>
    <row r="2946" ht="12.75">
      <c r="D2946" s="151"/>
    </row>
    <row r="2947" ht="12.75">
      <c r="D2947" s="151"/>
    </row>
    <row r="2948" ht="12.75">
      <c r="D2948" s="151"/>
    </row>
    <row r="2949" ht="12.75">
      <c r="D2949" s="151"/>
    </row>
    <row r="2950" ht="12.75">
      <c r="D2950" s="151"/>
    </row>
    <row r="2951" ht="12.75">
      <c r="D2951" s="151"/>
    </row>
    <row r="2952" ht="12.75">
      <c r="D2952" s="151"/>
    </row>
    <row r="2953" ht="12.75">
      <c r="D2953" s="151"/>
    </row>
    <row r="2954" ht="12.75">
      <c r="D2954" s="151"/>
    </row>
    <row r="2955" ht="12.75">
      <c r="D2955" s="151"/>
    </row>
    <row r="2956" ht="12.75">
      <c r="D2956" s="151"/>
    </row>
    <row r="2957" ht="12.75">
      <c r="D2957" s="151"/>
    </row>
    <row r="2958" ht="12.75">
      <c r="D2958" s="151"/>
    </row>
    <row r="2959" ht="12.75">
      <c r="D2959" s="151"/>
    </row>
    <row r="2960" ht="12.75">
      <c r="D2960" s="151"/>
    </row>
    <row r="2961" ht="12.75">
      <c r="D2961" s="151"/>
    </row>
    <row r="2962" ht="12.75">
      <c r="D2962" s="151"/>
    </row>
    <row r="2963" ht="12.75">
      <c r="D2963" s="151"/>
    </row>
    <row r="2964" ht="12.75">
      <c r="D2964" s="151"/>
    </row>
    <row r="2965" ht="12.75">
      <c r="D2965" s="151"/>
    </row>
    <row r="2966" ht="12.75">
      <c r="D2966" s="151"/>
    </row>
    <row r="2967" ht="12.75">
      <c r="D2967" s="151"/>
    </row>
    <row r="2968" ht="12.75">
      <c r="D2968" s="151"/>
    </row>
    <row r="2969" ht="12.75">
      <c r="D2969" s="151"/>
    </row>
    <row r="2970" ht="12.75">
      <c r="D2970" s="151"/>
    </row>
    <row r="2971" ht="12.75">
      <c r="D2971" s="151"/>
    </row>
    <row r="2972" ht="12.75">
      <c r="D2972" s="151"/>
    </row>
    <row r="2973" ht="12.75">
      <c r="D2973" s="151"/>
    </row>
    <row r="2974" ht="12.75">
      <c r="D2974" s="151"/>
    </row>
    <row r="2975" ht="12.75">
      <c r="D2975" s="151"/>
    </row>
    <row r="2976" ht="12.75">
      <c r="D2976" s="151"/>
    </row>
    <row r="2977" ht="12.75">
      <c r="D2977" s="151"/>
    </row>
    <row r="2978" ht="12.75">
      <c r="D2978" s="151"/>
    </row>
    <row r="2979" ht="12.75">
      <c r="D2979" s="151"/>
    </row>
    <row r="2980" ht="12.75">
      <c r="D2980" s="151"/>
    </row>
    <row r="2981" ht="12.75">
      <c r="D2981" s="151"/>
    </row>
    <row r="2982" ht="12.75">
      <c r="D2982" s="151"/>
    </row>
    <row r="2983" ht="12.75">
      <c r="D2983" s="151"/>
    </row>
    <row r="2984" ht="12.75">
      <c r="D2984" s="151"/>
    </row>
    <row r="2985" ht="12.75">
      <c r="D2985" s="151"/>
    </row>
    <row r="2986" ht="12.75">
      <c r="D2986" s="151"/>
    </row>
    <row r="2987" ht="12.75">
      <c r="D2987" s="151"/>
    </row>
    <row r="2988" ht="12.75">
      <c r="D2988" s="151"/>
    </row>
    <row r="2989" ht="12.75">
      <c r="D2989" s="151"/>
    </row>
    <row r="2990" ht="12.75">
      <c r="D2990" s="151"/>
    </row>
    <row r="2991" ht="12.75">
      <c r="D2991" s="151"/>
    </row>
    <row r="2992" ht="12.75">
      <c r="D2992" s="151"/>
    </row>
    <row r="2993" ht="12.75">
      <c r="D2993" s="151"/>
    </row>
    <row r="2994" ht="12.75">
      <c r="D2994" s="151"/>
    </row>
    <row r="2995" ht="12.75">
      <c r="D2995" s="151"/>
    </row>
    <row r="2996" ht="12.75">
      <c r="D2996" s="151"/>
    </row>
    <row r="2997" ht="12.75">
      <c r="D2997" s="151"/>
    </row>
    <row r="2998" ht="12.75">
      <c r="D2998" s="151"/>
    </row>
    <row r="2999" ht="12.75">
      <c r="D2999" s="151"/>
    </row>
    <row r="3000" ht="12.75">
      <c r="D3000" s="151"/>
    </row>
    <row r="3001" ht="12.75">
      <c r="D3001" s="151"/>
    </row>
    <row r="3002" ht="12.75">
      <c r="D3002" s="151"/>
    </row>
    <row r="3003" ht="12.75">
      <c r="D3003" s="151"/>
    </row>
    <row r="3004" ht="12.75">
      <c r="D3004" s="151"/>
    </row>
    <row r="3005" ht="12.75">
      <c r="D3005" s="151"/>
    </row>
    <row r="3006" ht="12.75">
      <c r="D3006" s="151"/>
    </row>
    <row r="3007" ht="12.75">
      <c r="D3007" s="151"/>
    </row>
    <row r="3008" ht="12.75">
      <c r="D3008" s="151"/>
    </row>
    <row r="3009" ht="12.75">
      <c r="D3009" s="151"/>
    </row>
    <row r="3010" ht="12.75">
      <c r="D3010" s="151"/>
    </row>
    <row r="3011" ht="12.75">
      <c r="D3011" s="151"/>
    </row>
    <row r="3012" ht="12.75">
      <c r="D3012" s="151"/>
    </row>
    <row r="3013" ht="12.75">
      <c r="D3013" s="151"/>
    </row>
    <row r="3014" ht="12.75">
      <c r="D3014" s="151"/>
    </row>
    <row r="3015" ht="12.75">
      <c r="D3015" s="151"/>
    </row>
    <row r="3016" ht="12.75">
      <c r="D3016" s="151"/>
    </row>
    <row r="3017" ht="12.75">
      <c r="D3017" s="151"/>
    </row>
    <row r="3018" ht="12.75">
      <c r="D3018" s="151"/>
    </row>
    <row r="3019" ht="12.75">
      <c r="D3019" s="151"/>
    </row>
    <row r="3020" ht="12.75">
      <c r="D3020" s="151"/>
    </row>
    <row r="3021" ht="12.75">
      <c r="D3021" s="151"/>
    </row>
    <row r="3022" ht="12.75">
      <c r="D3022" s="151"/>
    </row>
    <row r="3023" ht="12.75">
      <c r="D3023" s="151"/>
    </row>
    <row r="3024" ht="12.75">
      <c r="D3024" s="151"/>
    </row>
    <row r="3025" ht="12.75">
      <c r="D3025" s="151"/>
    </row>
    <row r="3026" ht="12.75">
      <c r="D3026" s="151"/>
    </row>
    <row r="3027" ht="12.75">
      <c r="D3027" s="151"/>
    </row>
    <row r="3028" ht="12.75">
      <c r="D3028" s="151"/>
    </row>
    <row r="3029" ht="12.75">
      <c r="D3029" s="151"/>
    </row>
    <row r="3030" ht="12.75">
      <c r="D3030" s="151"/>
    </row>
    <row r="3031" ht="12.75">
      <c r="D3031" s="151"/>
    </row>
    <row r="3032" ht="12.75">
      <c r="D3032" s="151"/>
    </row>
    <row r="3033" ht="12.75">
      <c r="D3033" s="151"/>
    </row>
    <row r="3034" ht="12.75">
      <c r="D3034" s="151"/>
    </row>
    <row r="3035" ht="12.75">
      <c r="D3035" s="151"/>
    </row>
    <row r="3036" ht="12.75">
      <c r="D3036" s="151"/>
    </row>
    <row r="3037" ht="12.75">
      <c r="D3037" s="151"/>
    </row>
    <row r="3038" ht="12.75">
      <c r="D3038" s="151"/>
    </row>
    <row r="3039" ht="12.75">
      <c r="D3039" s="151"/>
    </row>
    <row r="3040" ht="12.75">
      <c r="D3040" s="151"/>
    </row>
    <row r="3041" ht="12.75">
      <c r="D3041" s="151"/>
    </row>
    <row r="3042" ht="12.75">
      <c r="D3042" s="151"/>
    </row>
    <row r="3043" ht="12.75">
      <c r="D3043" s="151"/>
    </row>
    <row r="3044" ht="12.75">
      <c r="D3044" s="151"/>
    </row>
    <row r="3045" ht="12.75">
      <c r="D3045" s="151"/>
    </row>
    <row r="3046" ht="12.75">
      <c r="D3046" s="151"/>
    </row>
    <row r="3047" ht="12.75">
      <c r="D3047" s="151"/>
    </row>
    <row r="3048" ht="12.75">
      <c r="D3048" s="151"/>
    </row>
    <row r="3049" ht="12.75">
      <c r="D3049" s="151"/>
    </row>
    <row r="3050" ht="12.75">
      <c r="D3050" s="151"/>
    </row>
    <row r="3051" ht="12.75">
      <c r="D3051" s="151"/>
    </row>
    <row r="3052" ht="12.75">
      <c r="D3052" s="151"/>
    </row>
    <row r="3053" ht="12.75">
      <c r="D3053" s="151"/>
    </row>
    <row r="3054" ht="12.75">
      <c r="D3054" s="151"/>
    </row>
    <row r="3055" ht="12.75">
      <c r="D3055" s="151"/>
    </row>
    <row r="3056" ht="12.75">
      <c r="D3056" s="151"/>
    </row>
    <row r="3057" ht="12.75">
      <c r="D3057" s="151"/>
    </row>
    <row r="3058" ht="12.75">
      <c r="D3058" s="151"/>
    </row>
    <row r="3059" ht="12.75">
      <c r="D3059" s="151"/>
    </row>
    <row r="3060" ht="12.75">
      <c r="D3060" s="151"/>
    </row>
    <row r="3061" ht="12.75">
      <c r="D3061" s="151"/>
    </row>
    <row r="3062" ht="12.75">
      <c r="D3062" s="151"/>
    </row>
    <row r="3063" ht="12.75">
      <c r="D3063" s="151"/>
    </row>
    <row r="3064" ht="12.75">
      <c r="D3064" s="151"/>
    </row>
    <row r="3065" ht="12.75">
      <c r="D3065" s="151"/>
    </row>
    <row r="3066" ht="12.75">
      <c r="D3066" s="151"/>
    </row>
    <row r="3067" ht="12.75">
      <c r="D3067" s="151"/>
    </row>
    <row r="3068" ht="12.75">
      <c r="D3068" s="151"/>
    </row>
    <row r="3069" ht="12.75">
      <c r="D3069" s="151"/>
    </row>
    <row r="3070" ht="12.75">
      <c r="D3070" s="151"/>
    </row>
    <row r="3071" ht="12.75">
      <c r="D3071" s="151"/>
    </row>
    <row r="3072" ht="12.75">
      <c r="D3072" s="151"/>
    </row>
    <row r="3073" ht="12.75">
      <c r="D3073" s="151"/>
    </row>
    <row r="3074" ht="12.75">
      <c r="D3074" s="151"/>
    </row>
    <row r="3075" ht="12.75">
      <c r="D3075" s="151"/>
    </row>
    <row r="3076" ht="12.75">
      <c r="D3076" s="151"/>
    </row>
    <row r="3077" ht="12.75">
      <c r="D3077" s="151"/>
    </row>
    <row r="3078" ht="12.75">
      <c r="D3078" s="151"/>
    </row>
    <row r="3079" ht="12.75">
      <c r="D3079" s="151"/>
    </row>
    <row r="3080" ht="12.75">
      <c r="D3080" s="151"/>
    </row>
    <row r="3081" ht="12.75">
      <c r="D3081" s="151"/>
    </row>
    <row r="3082" ht="12.75">
      <c r="D3082" s="151"/>
    </row>
    <row r="3083" ht="12.75">
      <c r="D3083" s="151"/>
    </row>
    <row r="3084" ht="12.75">
      <c r="D3084" s="151"/>
    </row>
    <row r="3085" ht="12.75">
      <c r="D3085" s="151"/>
    </row>
    <row r="3086" ht="12.75">
      <c r="D3086" s="151"/>
    </row>
    <row r="3087" ht="12.75">
      <c r="D3087" s="151"/>
    </row>
    <row r="3088" ht="12.75">
      <c r="D3088" s="151"/>
    </row>
    <row r="3089" ht="12.75">
      <c r="D3089" s="151"/>
    </row>
    <row r="3090" ht="12.75">
      <c r="D3090" s="151"/>
    </row>
    <row r="3091" ht="12.75">
      <c r="D3091" s="151"/>
    </row>
    <row r="3092" ht="12.75">
      <c r="D3092" s="151"/>
    </row>
    <row r="3093" ht="12.75">
      <c r="D3093" s="151"/>
    </row>
    <row r="3094" ht="12.75">
      <c r="D3094" s="151"/>
    </row>
    <row r="3095" ht="12.75">
      <c r="D3095" s="151"/>
    </row>
    <row r="3096" ht="12.75">
      <c r="D3096" s="151"/>
    </row>
    <row r="3097" ht="12.75">
      <c r="D3097" s="151"/>
    </row>
    <row r="3098" ht="12.75">
      <c r="D3098" s="151"/>
    </row>
    <row r="3099" ht="12.75">
      <c r="D3099" s="151"/>
    </row>
    <row r="3100" ht="12.75">
      <c r="D3100" s="151"/>
    </row>
    <row r="3101" ht="12.75">
      <c r="D3101" s="151"/>
    </row>
    <row r="3102" ht="12.75">
      <c r="D3102" s="151"/>
    </row>
    <row r="3103" ht="12.75">
      <c r="D3103" s="151"/>
    </row>
    <row r="3104" ht="12.75">
      <c r="D3104" s="151"/>
    </row>
    <row r="3105" ht="12.75">
      <c r="D3105" s="151"/>
    </row>
    <row r="3106" ht="12.75">
      <c r="D3106" s="151"/>
    </row>
    <row r="3107" ht="12.75">
      <c r="D3107" s="151"/>
    </row>
    <row r="3108" ht="12.75">
      <c r="D3108" s="151"/>
    </row>
    <row r="3109" ht="12.75">
      <c r="D3109" s="151"/>
    </row>
    <row r="3110" ht="12.75">
      <c r="D3110" s="151"/>
    </row>
    <row r="3111" ht="12.75">
      <c r="D3111" s="151"/>
    </row>
    <row r="3112" ht="12.75">
      <c r="D3112" s="151"/>
    </row>
    <row r="3113" ht="12.75">
      <c r="D3113" s="151"/>
    </row>
    <row r="3114" ht="12.75">
      <c r="D3114" s="151"/>
    </row>
    <row r="3115" ht="12.75">
      <c r="D3115" s="151"/>
    </row>
    <row r="3116" ht="12.75">
      <c r="D3116" s="151"/>
    </row>
    <row r="3117" ht="12.75">
      <c r="D3117" s="151"/>
    </row>
    <row r="3118" ht="12.75">
      <c r="D3118" s="151"/>
    </row>
    <row r="3119" ht="12.75">
      <c r="D3119" s="151"/>
    </row>
    <row r="3120" ht="12.75">
      <c r="D3120" s="151"/>
    </row>
    <row r="3121" ht="12.75">
      <c r="D3121" s="151"/>
    </row>
    <row r="3122" ht="12.75">
      <c r="D3122" s="151"/>
    </row>
    <row r="3123" ht="12.75">
      <c r="D3123" s="151"/>
    </row>
    <row r="3124" ht="12.75">
      <c r="D3124" s="151"/>
    </row>
    <row r="3125" ht="12.75">
      <c r="D3125" s="151"/>
    </row>
    <row r="3126" ht="12.75">
      <c r="D3126" s="151"/>
    </row>
    <row r="3127" ht="12.75">
      <c r="D3127" s="151"/>
    </row>
    <row r="3128" ht="12.75">
      <c r="D3128" s="151"/>
    </row>
    <row r="3129" ht="12.75">
      <c r="D3129" s="151"/>
    </row>
    <row r="3130" ht="12.75">
      <c r="D3130" s="151"/>
    </row>
    <row r="3131" ht="12.75">
      <c r="D3131" s="151"/>
    </row>
    <row r="3132" ht="12.75">
      <c r="D3132" s="151"/>
    </row>
    <row r="3133" ht="12.75">
      <c r="D3133" s="151"/>
    </row>
    <row r="3134" ht="12.75">
      <c r="D3134" s="151"/>
    </row>
    <row r="3135" ht="12.75">
      <c r="D3135" s="151"/>
    </row>
    <row r="3136" ht="12.75">
      <c r="D3136" s="151"/>
    </row>
    <row r="3137" ht="12.75">
      <c r="D3137" s="151"/>
    </row>
    <row r="3138" ht="12.75">
      <c r="D3138" s="151"/>
    </row>
    <row r="3139" ht="12.75">
      <c r="D3139" s="151"/>
    </row>
    <row r="3140" ht="12.75">
      <c r="D3140" s="151"/>
    </row>
    <row r="3141" ht="12.75">
      <c r="D3141" s="151"/>
    </row>
    <row r="3142" ht="12.75">
      <c r="D3142" s="151"/>
    </row>
    <row r="3143" ht="12.75">
      <c r="D3143" s="151"/>
    </row>
    <row r="3144" ht="12.75">
      <c r="D3144" s="151"/>
    </row>
    <row r="3145" ht="12.75">
      <c r="D3145" s="151"/>
    </row>
    <row r="3146" ht="12.75">
      <c r="D3146" s="151"/>
    </row>
    <row r="3147" ht="12.75">
      <c r="D3147" s="151"/>
    </row>
    <row r="3148" ht="12.75">
      <c r="D3148" s="151"/>
    </row>
    <row r="3149" ht="12.75">
      <c r="D3149" s="151"/>
    </row>
    <row r="3150" ht="12.75">
      <c r="D3150" s="151"/>
    </row>
    <row r="3151" ht="12.75">
      <c r="D3151" s="151"/>
    </row>
    <row r="3152" ht="12.75">
      <c r="D3152" s="151"/>
    </row>
    <row r="3153" ht="12.75">
      <c r="D3153" s="151"/>
    </row>
    <row r="3154" ht="12.75">
      <c r="D3154" s="151"/>
    </row>
    <row r="3155" ht="12.75">
      <c r="D3155" s="151"/>
    </row>
    <row r="3156" ht="12.75">
      <c r="D3156" s="151"/>
    </row>
    <row r="3157" ht="12.75">
      <c r="D3157" s="151"/>
    </row>
    <row r="3158" ht="12.75">
      <c r="D3158" s="151"/>
    </row>
    <row r="3159" ht="12.75">
      <c r="D3159" s="151"/>
    </row>
    <row r="3160" ht="12.75">
      <c r="D3160" s="151"/>
    </row>
    <row r="3161" ht="12.75">
      <c r="D3161" s="151"/>
    </row>
    <row r="3162" ht="12.75">
      <c r="D3162" s="151"/>
    </row>
    <row r="3163" ht="12.75">
      <c r="D3163" s="151"/>
    </row>
    <row r="3164" ht="12.75">
      <c r="D3164" s="151"/>
    </row>
    <row r="3165" ht="12.75">
      <c r="D3165" s="151"/>
    </row>
    <row r="3166" ht="12.75">
      <c r="D3166" s="151"/>
    </row>
    <row r="3167" ht="12.75">
      <c r="D3167" s="151"/>
    </row>
    <row r="3168" ht="12.75">
      <c r="D3168" s="151"/>
    </row>
    <row r="3169" ht="12.75">
      <c r="D3169" s="151"/>
    </row>
    <row r="3170" ht="12.75">
      <c r="D3170" s="151"/>
    </row>
    <row r="3171" ht="12.75">
      <c r="D3171" s="151"/>
    </row>
    <row r="3172" ht="12.75">
      <c r="D3172" s="151"/>
    </row>
    <row r="3173" ht="12.75">
      <c r="D3173" s="151"/>
    </row>
    <row r="3174" ht="12.75">
      <c r="D3174" s="151"/>
    </row>
    <row r="3175" ht="12.75">
      <c r="D3175" s="151"/>
    </row>
    <row r="3176" ht="12.75">
      <c r="D3176" s="151"/>
    </row>
    <row r="3177" ht="12.75">
      <c r="D3177" s="151"/>
    </row>
    <row r="3178" ht="12.75">
      <c r="D3178" s="151"/>
    </row>
    <row r="3179" ht="12.75">
      <c r="D3179" s="151"/>
    </row>
    <row r="3180" ht="12.75">
      <c r="D3180" s="151"/>
    </row>
    <row r="3181" ht="12.75">
      <c r="D3181" s="151"/>
    </row>
    <row r="3182" ht="12.75">
      <c r="D3182" s="151"/>
    </row>
    <row r="3183" ht="12.75">
      <c r="D3183" s="151"/>
    </row>
    <row r="3184" ht="12.75">
      <c r="D3184" s="151"/>
    </row>
    <row r="3185" ht="12.75">
      <c r="D3185" s="151"/>
    </row>
    <row r="3186" ht="12.75">
      <c r="D3186" s="151"/>
    </row>
    <row r="3187" ht="12.75">
      <c r="D3187" s="151"/>
    </row>
    <row r="3188" ht="12.75">
      <c r="D3188" s="151"/>
    </row>
    <row r="3189" ht="12.75">
      <c r="D3189" s="151"/>
    </row>
    <row r="3190" ht="12.75">
      <c r="D3190" s="151"/>
    </row>
    <row r="3191" ht="12.75">
      <c r="D3191" s="151"/>
    </row>
    <row r="3192" ht="12.75">
      <c r="D3192" s="151"/>
    </row>
    <row r="3193" ht="12.75">
      <c r="D3193" s="151"/>
    </row>
    <row r="3194" ht="12.75">
      <c r="D3194" s="151"/>
    </row>
    <row r="3195" ht="12.75">
      <c r="D3195" s="151"/>
    </row>
    <row r="3196" ht="12.75">
      <c r="D3196" s="151"/>
    </row>
    <row r="3197" ht="12.75">
      <c r="D3197" s="151"/>
    </row>
    <row r="3198" ht="12.75">
      <c r="D3198" s="151"/>
    </row>
    <row r="3199" ht="12.75">
      <c r="D3199" s="151"/>
    </row>
    <row r="3200" ht="12.75">
      <c r="D3200" s="151"/>
    </row>
    <row r="3201" ht="12.75">
      <c r="D3201" s="151"/>
    </row>
    <row r="3202" ht="12.75">
      <c r="D3202" s="151"/>
    </row>
    <row r="3203" ht="12.75">
      <c r="D3203" s="151"/>
    </row>
    <row r="3204" ht="12.75">
      <c r="D3204" s="151"/>
    </row>
    <row r="3205" ht="12.75">
      <c r="D3205" s="151"/>
    </row>
    <row r="3206" ht="12.75">
      <c r="D3206" s="151"/>
    </row>
    <row r="3207" ht="12.75">
      <c r="D3207" s="151"/>
    </row>
    <row r="3208" ht="12.75">
      <c r="D3208" s="151"/>
    </row>
    <row r="3209" ht="12.75">
      <c r="D3209" s="151"/>
    </row>
    <row r="3210" ht="12.75">
      <c r="D3210" s="151"/>
    </row>
    <row r="3211" ht="12.75">
      <c r="D3211" s="151"/>
    </row>
    <row r="3212" ht="12.75">
      <c r="D3212" s="151"/>
    </row>
    <row r="3213" ht="12.75">
      <c r="D3213" s="151"/>
    </row>
    <row r="3214" ht="12.75">
      <c r="D3214" s="151"/>
    </row>
    <row r="3215" ht="12.75">
      <c r="D3215" s="151"/>
    </row>
    <row r="3216" ht="12.75">
      <c r="D3216" s="151"/>
    </row>
    <row r="3217" ht="12.75">
      <c r="D3217" s="151"/>
    </row>
    <row r="3218" ht="12.75">
      <c r="D3218" s="151"/>
    </row>
    <row r="3219" ht="12.75">
      <c r="D3219" s="151"/>
    </row>
    <row r="3220" ht="12.75">
      <c r="D3220" s="151"/>
    </row>
    <row r="3221" ht="12.75">
      <c r="D3221" s="151"/>
    </row>
    <row r="3222" ht="12.75">
      <c r="D3222" s="151"/>
    </row>
    <row r="3223" ht="12.75">
      <c r="D3223" s="151"/>
    </row>
    <row r="3224" ht="12.75">
      <c r="D3224" s="151"/>
    </row>
    <row r="3225" ht="12.75">
      <c r="D3225" s="151"/>
    </row>
    <row r="3226" ht="12.75">
      <c r="D3226" s="151"/>
    </row>
    <row r="3227" ht="12.75">
      <c r="D3227" s="151"/>
    </row>
    <row r="3228" ht="12.75">
      <c r="D3228" s="151"/>
    </row>
    <row r="3229" ht="12.75">
      <c r="D3229" s="151"/>
    </row>
    <row r="3230" ht="12.75">
      <c r="D3230" s="151"/>
    </row>
    <row r="3231" ht="12.75">
      <c r="D3231" s="151"/>
    </row>
    <row r="3232" ht="12.75">
      <c r="D3232" s="151"/>
    </row>
    <row r="3233" ht="12.75">
      <c r="D3233" s="151"/>
    </row>
    <row r="3234" ht="12.75">
      <c r="D3234" s="151"/>
    </row>
    <row r="3235" ht="12.75">
      <c r="D3235" s="151"/>
    </row>
    <row r="3236" ht="12.75">
      <c r="D3236" s="151"/>
    </row>
    <row r="3237" ht="12.75">
      <c r="D3237" s="151"/>
    </row>
    <row r="3238" ht="12.75">
      <c r="D3238" s="151"/>
    </row>
    <row r="3239" ht="12.75">
      <c r="D3239" s="151"/>
    </row>
    <row r="3240" ht="12.75">
      <c r="D3240" s="151"/>
    </row>
    <row r="3241" ht="12.75">
      <c r="D3241" s="151"/>
    </row>
    <row r="3242" ht="12.75">
      <c r="D3242" s="151"/>
    </row>
    <row r="3243" ht="12.75">
      <c r="D3243" s="151"/>
    </row>
    <row r="3244" ht="12.75">
      <c r="D3244" s="151"/>
    </row>
    <row r="3245" ht="12.75">
      <c r="D3245" s="151"/>
    </row>
    <row r="3246" ht="12.75">
      <c r="D3246" s="151"/>
    </row>
    <row r="3247" ht="12.75">
      <c r="D3247" s="151"/>
    </row>
    <row r="3248" ht="12.75">
      <c r="D3248" s="151"/>
    </row>
    <row r="3249" ht="12.75">
      <c r="D3249" s="151"/>
    </row>
    <row r="3250" ht="12.75">
      <c r="D3250" s="151"/>
    </row>
    <row r="3251" ht="12.75">
      <c r="D3251" s="151"/>
    </row>
    <row r="3252" ht="12.75">
      <c r="D3252" s="151"/>
    </row>
    <row r="3253" ht="12.75">
      <c r="D3253" s="151"/>
    </row>
    <row r="3254" ht="12.75">
      <c r="D3254" s="151"/>
    </row>
    <row r="3255" ht="12.75">
      <c r="D3255" s="151"/>
    </row>
    <row r="3256" ht="12.75">
      <c r="D3256" s="151"/>
    </row>
    <row r="3257" ht="12.75">
      <c r="D3257" s="151"/>
    </row>
    <row r="3258" ht="12.75">
      <c r="D3258" s="151"/>
    </row>
    <row r="3259" ht="12.75">
      <c r="D3259" s="151"/>
    </row>
    <row r="3260" ht="12.75">
      <c r="D3260" s="151"/>
    </row>
    <row r="3261" ht="12.75">
      <c r="D3261" s="151"/>
    </row>
    <row r="3262" ht="12.75">
      <c r="D3262" s="151"/>
    </row>
    <row r="3263" ht="12.75">
      <c r="D3263" s="151"/>
    </row>
    <row r="3264" ht="12.75">
      <c r="D3264" s="151"/>
    </row>
    <row r="3265" ht="12.75">
      <c r="D3265" s="151"/>
    </row>
    <row r="3266" ht="12.75">
      <c r="D3266" s="151"/>
    </row>
    <row r="3267" ht="12.75">
      <c r="D3267" s="151"/>
    </row>
    <row r="3268" ht="12.75">
      <c r="D3268" s="151"/>
    </row>
    <row r="3269" ht="12.75">
      <c r="D3269" s="151"/>
    </row>
    <row r="3270" ht="12.75">
      <c r="D3270" s="151"/>
    </row>
    <row r="3271" ht="12.75">
      <c r="D3271" s="151"/>
    </row>
    <row r="3272" ht="12.75">
      <c r="D3272" s="151"/>
    </row>
    <row r="3273" ht="12.75">
      <c r="D3273" s="151"/>
    </row>
    <row r="3274" ht="12.75">
      <c r="D3274" s="151"/>
    </row>
    <row r="3275" ht="12.75">
      <c r="D3275" s="151"/>
    </row>
    <row r="3276" ht="12.75">
      <c r="D3276" s="151"/>
    </row>
    <row r="3277" ht="12.75">
      <c r="D3277" s="151"/>
    </row>
    <row r="3278" ht="12.75">
      <c r="D3278" s="151"/>
    </row>
    <row r="3279" ht="12.75">
      <c r="D3279" s="151"/>
    </row>
    <row r="3280" ht="12.75">
      <c r="D3280" s="151"/>
    </row>
    <row r="3281" ht="12.75">
      <c r="D3281" s="151"/>
    </row>
    <row r="3282" ht="12.75">
      <c r="D3282" s="151"/>
    </row>
    <row r="3283" ht="12.75">
      <c r="D3283" s="151"/>
    </row>
    <row r="3284" ht="12.75">
      <c r="D3284" s="151"/>
    </row>
    <row r="3285" ht="12.75">
      <c r="D3285" s="151"/>
    </row>
    <row r="3286" ht="12.75">
      <c r="D3286" s="151"/>
    </row>
    <row r="3287" ht="12.75">
      <c r="D3287" s="151"/>
    </row>
    <row r="3288" ht="12.75">
      <c r="D3288" s="151"/>
    </row>
    <row r="3289" ht="12.75">
      <c r="D3289" s="151"/>
    </row>
    <row r="3290" ht="12.75">
      <c r="D3290" s="151"/>
    </row>
    <row r="3291" ht="12.75">
      <c r="D3291" s="151"/>
    </row>
    <row r="3292" ht="12.75">
      <c r="D3292" s="151"/>
    </row>
    <row r="3293" ht="12.75">
      <c r="D3293" s="151"/>
    </row>
    <row r="3294" ht="12.75">
      <c r="D3294" s="151"/>
    </row>
    <row r="3295" ht="12.75">
      <c r="D3295" s="151"/>
    </row>
    <row r="3296" ht="12.75">
      <c r="D3296" s="151"/>
    </row>
    <row r="3297" ht="12.75">
      <c r="D3297" s="151"/>
    </row>
    <row r="3298" ht="12.75">
      <c r="D3298" s="151"/>
    </row>
    <row r="3299" ht="12.75">
      <c r="D3299" s="151"/>
    </row>
    <row r="3300" ht="12.75">
      <c r="D3300" s="151"/>
    </row>
    <row r="3301" ht="12.75">
      <c r="D3301" s="151"/>
    </row>
    <row r="3302" ht="12.75">
      <c r="D3302" s="151"/>
    </row>
    <row r="3303" ht="12.75">
      <c r="D3303" s="151"/>
    </row>
    <row r="3304" ht="12.75">
      <c r="D3304" s="151"/>
    </row>
    <row r="3305" ht="12.75">
      <c r="D3305" s="151"/>
    </row>
    <row r="3306" ht="12.75">
      <c r="D3306" s="151"/>
    </row>
    <row r="3307" ht="12.75">
      <c r="D3307" s="151"/>
    </row>
    <row r="3308" ht="12.75">
      <c r="D3308" s="151"/>
    </row>
    <row r="3309" ht="12.75">
      <c r="D3309" s="151"/>
    </row>
    <row r="3310" ht="12.75">
      <c r="D3310" s="151"/>
    </row>
    <row r="3311" ht="12.75">
      <c r="D3311" s="151"/>
    </row>
    <row r="3312" ht="12.75">
      <c r="D3312" s="151"/>
    </row>
    <row r="3313" ht="12.75">
      <c r="D3313" s="151"/>
    </row>
    <row r="3314" ht="12.75">
      <c r="D3314" s="151"/>
    </row>
    <row r="3315" ht="12.75">
      <c r="D3315" s="151"/>
    </row>
    <row r="3316" ht="12.75">
      <c r="D3316" s="151"/>
    </row>
    <row r="3317" ht="12.75">
      <c r="D3317" s="151"/>
    </row>
    <row r="3318" ht="12.75">
      <c r="D3318" s="151"/>
    </row>
    <row r="3319" ht="12.75">
      <c r="D3319" s="151"/>
    </row>
    <row r="3320" ht="12.75">
      <c r="D3320" s="151"/>
    </row>
    <row r="3321" ht="12.75">
      <c r="D3321" s="151"/>
    </row>
    <row r="3322" ht="12.75">
      <c r="D3322" s="151"/>
    </row>
    <row r="3323" ht="12.75">
      <c r="D3323" s="151"/>
    </row>
    <row r="3324" ht="12.75">
      <c r="D3324" s="151"/>
    </row>
    <row r="3325" ht="12.75">
      <c r="D3325" s="151"/>
    </row>
    <row r="3326" ht="12.75">
      <c r="D3326" s="151"/>
    </row>
    <row r="3327" ht="12.75">
      <c r="D3327" s="151"/>
    </row>
    <row r="3328" ht="12.75">
      <c r="D3328" s="151"/>
    </row>
    <row r="3329" ht="12.75">
      <c r="D3329" s="151"/>
    </row>
    <row r="3330" ht="12.75">
      <c r="D3330" s="151"/>
    </row>
    <row r="3331" ht="12.75">
      <c r="D3331" s="151"/>
    </row>
    <row r="3332" ht="12.75">
      <c r="D3332" s="151"/>
    </row>
    <row r="3333" ht="12.75">
      <c r="D3333" s="151"/>
    </row>
    <row r="3334" ht="12.75">
      <c r="D3334" s="151"/>
    </row>
    <row r="3335" ht="12.75">
      <c r="D3335" s="151"/>
    </row>
    <row r="3336" ht="12.75">
      <c r="D3336" s="151"/>
    </row>
    <row r="3337" ht="12.75">
      <c r="D3337" s="151"/>
    </row>
    <row r="3338" ht="12.75">
      <c r="D3338" s="151"/>
    </row>
    <row r="3339" ht="12.75">
      <c r="D3339" s="151"/>
    </row>
    <row r="3340" ht="12.75">
      <c r="D3340" s="151"/>
    </row>
    <row r="3341" ht="12.75">
      <c r="D3341" s="151"/>
    </row>
    <row r="3342" ht="12.75">
      <c r="D3342" s="151"/>
    </row>
    <row r="3343" ht="12.75">
      <c r="D3343" s="151"/>
    </row>
    <row r="3344" ht="12.75">
      <c r="D3344" s="151"/>
    </row>
    <row r="3345" ht="12.75">
      <c r="D3345" s="151"/>
    </row>
    <row r="3346" ht="12.75">
      <c r="D3346" s="151"/>
    </row>
    <row r="3347" ht="12.75">
      <c r="D3347" s="151"/>
    </row>
    <row r="3348" ht="12.75">
      <c r="D3348" s="151"/>
    </row>
    <row r="3349" ht="12.75">
      <c r="D3349" s="151"/>
    </row>
    <row r="3350" ht="12.75">
      <c r="D3350" s="151"/>
    </row>
    <row r="3351" ht="12.75">
      <c r="D3351" s="151"/>
    </row>
    <row r="3352" ht="12.75">
      <c r="D3352" s="151"/>
    </row>
    <row r="3353" ht="12.75">
      <c r="D3353" s="151"/>
    </row>
    <row r="3354" ht="12.75">
      <c r="D3354" s="151"/>
    </row>
    <row r="3355" ht="12.75">
      <c r="D3355" s="151"/>
    </row>
    <row r="3356" ht="12.75">
      <c r="D3356" s="151"/>
    </row>
    <row r="3357" ht="12.75">
      <c r="D3357" s="151"/>
    </row>
    <row r="3358" ht="12.75">
      <c r="D3358" s="151"/>
    </row>
    <row r="3359" ht="12.75">
      <c r="D3359" s="151"/>
    </row>
    <row r="3360" ht="12.75">
      <c r="D3360" s="151"/>
    </row>
    <row r="3361" ht="12.75">
      <c r="D3361" s="151"/>
    </row>
    <row r="3362" ht="12.75">
      <c r="D3362" s="151"/>
    </row>
    <row r="3363" ht="12.75">
      <c r="D3363" s="151"/>
    </row>
    <row r="3364" ht="12.75">
      <c r="D3364" s="151"/>
    </row>
    <row r="3365" ht="12.75">
      <c r="D3365" s="151"/>
    </row>
    <row r="3366" ht="12.75">
      <c r="D3366" s="151"/>
    </row>
    <row r="3367" ht="12.75">
      <c r="D3367" s="151"/>
    </row>
    <row r="3368" ht="12.75">
      <c r="D3368" s="151"/>
    </row>
    <row r="3369" ht="12.75">
      <c r="D3369" s="151"/>
    </row>
    <row r="3370" ht="12.75">
      <c r="D3370" s="151"/>
    </row>
    <row r="3371" ht="12.75">
      <c r="D3371" s="151"/>
    </row>
    <row r="3372" ht="12.75">
      <c r="D3372" s="151"/>
    </row>
    <row r="3373" ht="12.75">
      <c r="D3373" s="151"/>
    </row>
    <row r="3374" ht="12.75">
      <c r="D3374" s="151"/>
    </row>
    <row r="3375" ht="12.75">
      <c r="D3375" s="151"/>
    </row>
    <row r="3376" ht="12.75">
      <c r="D3376" s="151"/>
    </row>
    <row r="3377" ht="12.75">
      <c r="D3377" s="151"/>
    </row>
    <row r="3378" ht="12.75">
      <c r="D3378" s="151"/>
    </row>
    <row r="3379" ht="12.75">
      <c r="D3379" s="151"/>
    </row>
    <row r="3380" ht="12.75">
      <c r="D3380" s="151"/>
    </row>
    <row r="3381" ht="12.75">
      <c r="D3381" s="151"/>
    </row>
    <row r="3382" ht="12.75">
      <c r="D3382" s="151"/>
    </row>
    <row r="3383" ht="12.75">
      <c r="D3383" s="151"/>
    </row>
    <row r="3384" ht="12.75">
      <c r="D3384" s="151"/>
    </row>
    <row r="3385" ht="12.75">
      <c r="D3385" s="151"/>
    </row>
    <row r="3386" ht="12.75">
      <c r="D3386" s="151"/>
    </row>
    <row r="3387" ht="12.75">
      <c r="D3387" s="151"/>
    </row>
    <row r="3388" ht="12.75">
      <c r="D3388" s="151"/>
    </row>
    <row r="3389" ht="12.75">
      <c r="D3389" s="151"/>
    </row>
    <row r="3390" ht="12.75">
      <c r="D3390" s="151"/>
    </row>
    <row r="3391" ht="12.75">
      <c r="D3391" s="151"/>
    </row>
    <row r="3392" ht="12.75">
      <c r="D3392" s="151"/>
    </row>
    <row r="3393" ht="12.75">
      <c r="D3393" s="151"/>
    </row>
    <row r="3394" ht="12.75">
      <c r="D3394" s="151"/>
    </row>
    <row r="3395" ht="12.75">
      <c r="D3395" s="151"/>
    </row>
    <row r="3396" ht="12.75">
      <c r="D3396" s="151"/>
    </row>
    <row r="3397" ht="12.75">
      <c r="D3397" s="151"/>
    </row>
    <row r="3398" ht="12.75">
      <c r="D3398" s="151"/>
    </row>
    <row r="3399" ht="12.75">
      <c r="D3399" s="151"/>
    </row>
    <row r="3400" ht="12.75">
      <c r="D3400" s="151"/>
    </row>
    <row r="3401" ht="12.75">
      <c r="D3401" s="151"/>
    </row>
    <row r="3402" ht="12.75">
      <c r="D3402" s="151"/>
    </row>
    <row r="3403" ht="12.75">
      <c r="D3403" s="151"/>
    </row>
    <row r="3404" ht="12.75">
      <c r="D3404" s="151"/>
    </row>
    <row r="3405" ht="12.75">
      <c r="D3405" s="151"/>
    </row>
    <row r="3406" ht="12.75">
      <c r="D3406" s="151"/>
    </row>
    <row r="3407" ht="12.75">
      <c r="D3407" s="151"/>
    </row>
    <row r="3408" ht="12.75">
      <c r="D3408" s="151"/>
    </row>
    <row r="3409" ht="12.75">
      <c r="D3409" s="151"/>
    </row>
    <row r="3410" ht="12.75">
      <c r="D3410" s="151"/>
    </row>
    <row r="3411" ht="12.75">
      <c r="D3411" s="151"/>
    </row>
    <row r="3412" ht="12.75">
      <c r="D3412" s="151"/>
    </row>
    <row r="3413" ht="12.75">
      <c r="D3413" s="151"/>
    </row>
    <row r="3414" ht="12.75">
      <c r="D3414" s="151"/>
    </row>
    <row r="3415" ht="12.75">
      <c r="D3415" s="151"/>
    </row>
    <row r="3416" ht="12.75">
      <c r="D3416" s="151"/>
    </row>
    <row r="3417" ht="12.75">
      <c r="D3417" s="151"/>
    </row>
    <row r="3418" ht="12.75">
      <c r="D3418" s="151"/>
    </row>
    <row r="3419" ht="12.75">
      <c r="D3419" s="151"/>
    </row>
    <row r="3420" ht="12.75">
      <c r="D3420" s="151"/>
    </row>
    <row r="3421" ht="12.75">
      <c r="D3421" s="151"/>
    </row>
    <row r="3422" ht="12.75">
      <c r="D3422" s="151"/>
    </row>
    <row r="3423" ht="12.75">
      <c r="D3423" s="151"/>
    </row>
    <row r="3424" ht="12.75">
      <c r="D3424" s="151"/>
    </row>
    <row r="3425" ht="12.75">
      <c r="D3425" s="151"/>
    </row>
    <row r="3426" ht="12.75">
      <c r="D3426" s="151"/>
    </row>
    <row r="3427" ht="12.75">
      <c r="D3427" s="151"/>
    </row>
    <row r="3428" ht="12.75">
      <c r="D3428" s="151"/>
    </row>
    <row r="3429" ht="12.75">
      <c r="D3429" s="151"/>
    </row>
    <row r="3430" ht="12.75">
      <c r="D3430" s="151"/>
    </row>
    <row r="3431" ht="12.75">
      <c r="D3431" s="151"/>
    </row>
    <row r="3432" ht="12.75">
      <c r="D3432" s="151"/>
    </row>
    <row r="3433" ht="12.75">
      <c r="D3433" s="151"/>
    </row>
    <row r="3434" ht="12.75">
      <c r="D3434" s="151"/>
    </row>
    <row r="3435" ht="12.75">
      <c r="D3435" s="151"/>
    </row>
    <row r="3436" ht="12.75">
      <c r="D3436" s="151"/>
    </row>
    <row r="3437" ht="12.75">
      <c r="D3437" s="151"/>
    </row>
    <row r="3438" ht="12.75">
      <c r="D3438" s="151"/>
    </row>
    <row r="3439" ht="12.75">
      <c r="D3439" s="151"/>
    </row>
    <row r="3440" ht="12.75">
      <c r="D3440" s="151"/>
    </row>
    <row r="3441" ht="12.75">
      <c r="D3441" s="151"/>
    </row>
    <row r="3442" ht="12.75">
      <c r="D3442" s="151"/>
    </row>
    <row r="3443" ht="12.75">
      <c r="D3443" s="151"/>
    </row>
    <row r="3444" ht="12.75">
      <c r="D3444" s="151"/>
    </row>
    <row r="3445" ht="12.75">
      <c r="D3445" s="151"/>
    </row>
    <row r="3446" ht="12.75">
      <c r="D3446" s="151"/>
    </row>
    <row r="3447" ht="12.75">
      <c r="D3447" s="151"/>
    </row>
    <row r="3448" ht="12.75">
      <c r="D3448" s="151"/>
    </row>
    <row r="3449" ht="12.75">
      <c r="D3449" s="151"/>
    </row>
    <row r="3450" ht="12.75">
      <c r="D3450" s="151"/>
    </row>
    <row r="3451" ht="12.75">
      <c r="D3451" s="151"/>
    </row>
    <row r="3452" ht="12.75">
      <c r="D3452" s="151"/>
    </row>
    <row r="3453" ht="12.75">
      <c r="D3453" s="151"/>
    </row>
    <row r="3454" ht="12.75">
      <c r="D3454" s="151"/>
    </row>
    <row r="3455" ht="12.75">
      <c r="D3455" s="151"/>
    </row>
    <row r="3456" ht="12.75">
      <c r="D3456" s="151"/>
    </row>
    <row r="3457" ht="12.75">
      <c r="D3457" s="151"/>
    </row>
    <row r="3458" ht="12.75">
      <c r="D3458" s="151"/>
    </row>
    <row r="3459" ht="12.75">
      <c r="D3459" s="151"/>
    </row>
    <row r="3460" ht="12.75">
      <c r="D3460" s="151"/>
    </row>
    <row r="3461" ht="12.75">
      <c r="D3461" s="151"/>
    </row>
    <row r="3462" ht="12.75">
      <c r="D3462" s="151"/>
    </row>
    <row r="3463" ht="12.75">
      <c r="D3463" s="151"/>
    </row>
    <row r="3464" ht="12.75">
      <c r="D3464" s="151"/>
    </row>
    <row r="3465" ht="12.75">
      <c r="D3465" s="151"/>
    </row>
    <row r="3466" ht="12.75">
      <c r="D3466" s="151"/>
    </row>
    <row r="3467" ht="12.75">
      <c r="D3467" s="151"/>
    </row>
    <row r="3468" ht="12.75">
      <c r="D3468" s="151"/>
    </row>
    <row r="3469" ht="12.75">
      <c r="D3469" s="151"/>
    </row>
    <row r="3470" ht="12.75">
      <c r="D3470" s="151"/>
    </row>
    <row r="3471" ht="12.75">
      <c r="D3471" s="151"/>
    </row>
    <row r="3472" ht="12.75">
      <c r="D3472" s="151"/>
    </row>
    <row r="3473" ht="12.75">
      <c r="D3473" s="151"/>
    </row>
    <row r="3474" ht="12.75">
      <c r="D3474" s="151"/>
    </row>
    <row r="3475" ht="12.75">
      <c r="D3475" s="151"/>
    </row>
    <row r="3476" ht="12.75">
      <c r="D3476" s="151"/>
    </row>
    <row r="3477" ht="12.75">
      <c r="D3477" s="151"/>
    </row>
    <row r="3478" ht="12.75">
      <c r="D3478" s="151"/>
    </row>
    <row r="3479" ht="12.75">
      <c r="D3479" s="151"/>
    </row>
    <row r="3480" ht="12.75">
      <c r="D3480" s="151"/>
    </row>
    <row r="3481" ht="12.75">
      <c r="D3481" s="151"/>
    </row>
    <row r="3482" ht="12.75">
      <c r="D3482" s="151"/>
    </row>
    <row r="3483" ht="12.75">
      <c r="D3483" s="151"/>
    </row>
    <row r="3484" ht="12.75">
      <c r="D3484" s="151"/>
    </row>
    <row r="3485" ht="12.75">
      <c r="D3485" s="151"/>
    </row>
    <row r="3486" ht="12.75">
      <c r="D3486" s="151"/>
    </row>
    <row r="3487" ht="12.75">
      <c r="D3487" s="151"/>
    </row>
    <row r="3488" ht="12.75">
      <c r="D3488" s="151"/>
    </row>
    <row r="3489" ht="12.75">
      <c r="D3489" s="151"/>
    </row>
    <row r="3490" ht="12.75">
      <c r="D3490" s="151"/>
    </row>
    <row r="3491" ht="12.75">
      <c r="D3491" s="151"/>
    </row>
    <row r="3492" ht="12.75">
      <c r="D3492" s="151"/>
    </row>
    <row r="3493" ht="12.75">
      <c r="D3493" s="151"/>
    </row>
    <row r="3494" ht="12.75">
      <c r="D3494" s="151"/>
    </row>
    <row r="3495" ht="12.75">
      <c r="D3495" s="151"/>
    </row>
    <row r="3496" ht="12.75">
      <c r="D3496" s="151"/>
    </row>
    <row r="3497" ht="12.75">
      <c r="D3497" s="151"/>
    </row>
    <row r="3498" ht="12.75">
      <c r="D3498" s="151"/>
    </row>
    <row r="3499" ht="12.75">
      <c r="D3499" s="151"/>
    </row>
    <row r="3500" ht="12.75">
      <c r="D3500" s="151"/>
    </row>
    <row r="3501" ht="12.75">
      <c r="D3501" s="151"/>
    </row>
    <row r="3502" ht="12.75">
      <c r="D3502" s="151"/>
    </row>
    <row r="3503" ht="12.75">
      <c r="D3503" s="151"/>
    </row>
    <row r="3504" ht="12.75">
      <c r="D3504" s="151"/>
    </row>
    <row r="3505" ht="12.75">
      <c r="D3505" s="151"/>
    </row>
    <row r="3506" ht="12.75">
      <c r="D3506" s="151"/>
    </row>
    <row r="3507" ht="12.75">
      <c r="D3507" s="151"/>
    </row>
    <row r="3508" ht="12.75">
      <c r="D3508" s="151"/>
    </row>
    <row r="3509" ht="12.75">
      <c r="D3509" s="151"/>
    </row>
    <row r="3510" ht="12.75">
      <c r="D3510" s="151"/>
    </row>
    <row r="3511" ht="12.75">
      <c r="D3511" s="151"/>
    </row>
    <row r="3512" ht="12.75">
      <c r="D3512" s="151"/>
    </row>
    <row r="3513" ht="12.75">
      <c r="D3513" s="151"/>
    </row>
    <row r="3514" ht="12.75">
      <c r="D3514" s="151"/>
    </row>
    <row r="3515" ht="12.75">
      <c r="D3515" s="151"/>
    </row>
    <row r="3516" ht="12.75">
      <c r="D3516" s="151"/>
    </row>
    <row r="3517" ht="12.75">
      <c r="D3517" s="151"/>
    </row>
    <row r="3518" ht="12.75">
      <c r="D3518" s="151"/>
    </row>
    <row r="3519" ht="12.75">
      <c r="D3519" s="151"/>
    </row>
    <row r="3520" ht="12.75">
      <c r="D3520" s="151"/>
    </row>
    <row r="3521" ht="12.75">
      <c r="D3521" s="151"/>
    </row>
    <row r="3522" ht="12.75">
      <c r="D3522" s="151"/>
    </row>
    <row r="3523" ht="12.75">
      <c r="D3523" s="151"/>
    </row>
    <row r="3524" ht="12.75">
      <c r="D3524" s="151"/>
    </row>
    <row r="3525" ht="12.75">
      <c r="D3525" s="151"/>
    </row>
    <row r="3526" ht="12.75">
      <c r="D3526" s="151"/>
    </row>
    <row r="3527" ht="12.75">
      <c r="D3527" s="151"/>
    </row>
    <row r="3528" ht="12.75">
      <c r="D3528" s="151"/>
    </row>
    <row r="3529" ht="12.75">
      <c r="D3529" s="151"/>
    </row>
    <row r="3530" ht="12.75">
      <c r="D3530" s="151"/>
    </row>
    <row r="3531" ht="12.75">
      <c r="D3531" s="151"/>
    </row>
    <row r="3532" ht="12.75">
      <c r="D3532" s="151"/>
    </row>
    <row r="3533" ht="12.75">
      <c r="D3533" s="151"/>
    </row>
    <row r="3534" ht="12.75">
      <c r="D3534" s="151"/>
    </row>
    <row r="3535" ht="12.75">
      <c r="D3535" s="151"/>
    </row>
    <row r="3536" ht="12.75">
      <c r="D3536" s="151"/>
    </row>
    <row r="3537" ht="12.75">
      <c r="D3537" s="151"/>
    </row>
    <row r="3538" ht="12.75">
      <c r="D3538" s="151"/>
    </row>
    <row r="3539" ht="12.75">
      <c r="D3539" s="151"/>
    </row>
    <row r="3540" ht="12.75">
      <c r="D3540" s="151"/>
    </row>
    <row r="3541" ht="12.75">
      <c r="D3541" s="151"/>
    </row>
    <row r="3542" ht="12.75">
      <c r="D3542" s="151"/>
    </row>
    <row r="3543" ht="12.75">
      <c r="D3543" s="151"/>
    </row>
    <row r="3544" ht="12.75">
      <c r="D3544" s="151"/>
    </row>
    <row r="3545" ht="12.75">
      <c r="D3545" s="151"/>
    </row>
    <row r="3546" ht="12.75">
      <c r="D3546" s="151"/>
    </row>
    <row r="3547" ht="12.75">
      <c r="D3547" s="151"/>
    </row>
    <row r="3548" ht="12.75">
      <c r="D3548" s="151"/>
    </row>
    <row r="3549" ht="12.75">
      <c r="D3549" s="151"/>
    </row>
    <row r="3550" ht="12.75">
      <c r="D3550" s="151"/>
    </row>
    <row r="3551" ht="12.75">
      <c r="D3551" s="151"/>
    </row>
    <row r="3552" ht="12.75">
      <c r="D3552" s="151"/>
    </row>
    <row r="3553" ht="12.75">
      <c r="D3553" s="151"/>
    </row>
    <row r="3554" ht="12.75">
      <c r="D3554" s="151"/>
    </row>
    <row r="3555" ht="12.75">
      <c r="D3555" s="151"/>
    </row>
    <row r="3556" ht="12.75">
      <c r="D3556" s="151"/>
    </row>
    <row r="3557" ht="12.75">
      <c r="D3557" s="151"/>
    </row>
    <row r="3558" ht="12.75">
      <c r="D3558" s="151"/>
    </row>
    <row r="3559" ht="12.75">
      <c r="D3559" s="151"/>
    </row>
    <row r="3560" ht="12.75">
      <c r="D3560" s="151"/>
    </row>
    <row r="3561" ht="12.75">
      <c r="D3561" s="151"/>
    </row>
    <row r="3562" ht="12.75">
      <c r="D3562" s="151"/>
    </row>
    <row r="3563" ht="12.75">
      <c r="D3563" s="151"/>
    </row>
    <row r="3564" ht="12.75">
      <c r="D3564" s="151"/>
    </row>
    <row r="3565" ht="12.75">
      <c r="D3565" s="151"/>
    </row>
    <row r="3566" ht="12.75">
      <c r="D3566" s="151"/>
    </row>
    <row r="3567" ht="12.75">
      <c r="D3567" s="151"/>
    </row>
    <row r="3568" ht="12.75">
      <c r="D3568" s="151"/>
    </row>
    <row r="3569" ht="12.75">
      <c r="D3569" s="151"/>
    </row>
    <row r="3570" ht="12.75">
      <c r="D3570" s="151"/>
    </row>
    <row r="3571" ht="12.75">
      <c r="D3571" s="151"/>
    </row>
    <row r="3572" ht="12.75">
      <c r="D3572" s="151"/>
    </row>
    <row r="3573" ht="12.75">
      <c r="D3573" s="151"/>
    </row>
    <row r="3574" ht="12.75">
      <c r="D3574" s="151"/>
    </row>
    <row r="3575" ht="12.75">
      <c r="D3575" s="151"/>
    </row>
    <row r="3576" ht="12.75">
      <c r="D3576" s="151"/>
    </row>
    <row r="3577" ht="12.75">
      <c r="D3577" s="151"/>
    </row>
    <row r="3578" ht="12.75">
      <c r="D3578" s="151"/>
    </row>
    <row r="3579" ht="12.75">
      <c r="D3579" s="151"/>
    </row>
    <row r="3580" ht="12.75">
      <c r="D3580" s="151"/>
    </row>
    <row r="3581" ht="12.75">
      <c r="D3581" s="151"/>
    </row>
    <row r="3582" ht="12.75">
      <c r="D3582" s="151"/>
    </row>
    <row r="3583" ht="12.75">
      <c r="D3583" s="151"/>
    </row>
    <row r="3584" ht="12.75">
      <c r="D3584" s="151"/>
    </row>
    <row r="3585" ht="12.75">
      <c r="D3585" s="151"/>
    </row>
    <row r="3586" ht="12.75">
      <c r="D3586" s="151"/>
    </row>
    <row r="3587" ht="12.75">
      <c r="D3587" s="151"/>
    </row>
    <row r="3588" ht="12.75">
      <c r="D3588" s="151"/>
    </row>
    <row r="3589" ht="12.75">
      <c r="D3589" s="151"/>
    </row>
    <row r="3590" ht="12.75">
      <c r="D3590" s="151"/>
    </row>
    <row r="3591" ht="12.75">
      <c r="D3591" s="151"/>
    </row>
    <row r="3592" ht="12.75">
      <c r="D3592" s="151"/>
    </row>
    <row r="3593" ht="12.75">
      <c r="D3593" s="151"/>
    </row>
    <row r="3594" ht="12.75">
      <c r="D3594" s="151"/>
    </row>
    <row r="3595" ht="12.75">
      <c r="D3595" s="151"/>
    </row>
    <row r="3596" ht="12.75">
      <c r="D3596" s="151"/>
    </row>
    <row r="3597" ht="12.75">
      <c r="D3597" s="151"/>
    </row>
    <row r="3598" ht="12.75">
      <c r="D3598" s="151"/>
    </row>
    <row r="3599" ht="12.75">
      <c r="D3599" s="151"/>
    </row>
    <row r="3600" ht="12.75">
      <c r="D3600" s="151"/>
    </row>
    <row r="3601" ht="12.75">
      <c r="D3601" s="151"/>
    </row>
    <row r="3602" ht="12.75">
      <c r="D3602" s="151"/>
    </row>
    <row r="3603" ht="12.75">
      <c r="D3603" s="151"/>
    </row>
    <row r="3604" ht="12.75">
      <c r="D3604" s="151"/>
    </row>
    <row r="3605" ht="12.75">
      <c r="D3605" s="151"/>
    </row>
    <row r="3606" ht="12.75">
      <c r="D3606" s="151"/>
    </row>
    <row r="3607" ht="12.75">
      <c r="D3607" s="151"/>
    </row>
    <row r="3608" ht="12.75">
      <c r="D3608" s="151"/>
    </row>
    <row r="3609" ht="12.75">
      <c r="D3609" s="151"/>
    </row>
    <row r="3610" ht="12.75">
      <c r="D3610" s="151"/>
    </row>
    <row r="3611" ht="12.75">
      <c r="D3611" s="151"/>
    </row>
    <row r="3612" ht="12.75">
      <c r="D3612" s="151"/>
    </row>
    <row r="3613" ht="12.75">
      <c r="D3613" s="151"/>
    </row>
    <row r="3614" ht="12.75">
      <c r="D3614" s="151"/>
    </row>
    <row r="3615" ht="12.75">
      <c r="D3615" s="151"/>
    </row>
    <row r="3616" ht="12.75">
      <c r="D3616" s="151"/>
    </row>
    <row r="3617" ht="12.75">
      <c r="D3617" s="151"/>
    </row>
    <row r="3618" ht="12.75">
      <c r="D3618" s="151"/>
    </row>
    <row r="3619" ht="12.75">
      <c r="D3619" s="151"/>
    </row>
    <row r="3620" ht="12.75">
      <c r="D3620" s="151"/>
    </row>
    <row r="3621" ht="12.75">
      <c r="D3621" s="151"/>
    </row>
    <row r="3622" ht="12.75">
      <c r="D3622" s="151"/>
    </row>
    <row r="3623" ht="12.75">
      <c r="D3623" s="151"/>
    </row>
    <row r="3624" ht="12.75">
      <c r="D3624" s="151"/>
    </row>
    <row r="3625" ht="12.75">
      <c r="D3625" s="151"/>
    </row>
    <row r="3626" ht="12.75">
      <c r="D3626" s="151"/>
    </row>
    <row r="3627" ht="12.75">
      <c r="D3627" s="151"/>
    </row>
    <row r="3628" ht="12.75">
      <c r="D3628" s="151"/>
    </row>
    <row r="3629" ht="12.75">
      <c r="D3629" s="151"/>
    </row>
    <row r="3630" ht="12.75">
      <c r="D3630" s="151"/>
    </row>
    <row r="3631" ht="12.75">
      <c r="D3631" s="151"/>
    </row>
    <row r="3632" ht="12.75">
      <c r="D3632" s="151"/>
    </row>
    <row r="3633" ht="12.75">
      <c r="D3633" s="151"/>
    </row>
    <row r="3634" ht="12.75">
      <c r="D3634" s="151"/>
    </row>
    <row r="3635" ht="12.75">
      <c r="D3635" s="151"/>
    </row>
    <row r="3636" ht="12.75">
      <c r="D3636" s="151"/>
    </row>
    <row r="3637" ht="12.75">
      <c r="D3637" s="151"/>
    </row>
    <row r="3638" ht="12.75">
      <c r="D3638" s="151"/>
    </row>
    <row r="3639" ht="12.75">
      <c r="D3639" s="151"/>
    </row>
    <row r="3640" ht="12.75">
      <c r="D3640" s="151"/>
    </row>
    <row r="3641" ht="12.75">
      <c r="D3641" s="151"/>
    </row>
    <row r="3642" ht="12.75">
      <c r="D3642" s="151"/>
    </row>
    <row r="3643" ht="12.75">
      <c r="D3643" s="151"/>
    </row>
    <row r="3644" ht="12.75">
      <c r="D3644" s="151"/>
    </row>
    <row r="3645" ht="12.75">
      <c r="D3645" s="151"/>
    </row>
    <row r="3646" ht="12.75">
      <c r="D3646" s="151"/>
    </row>
    <row r="3647" ht="12.75">
      <c r="D3647" s="151"/>
    </row>
    <row r="3648" ht="12.75">
      <c r="D3648" s="151"/>
    </row>
    <row r="3649" ht="12.75">
      <c r="D3649" s="151"/>
    </row>
    <row r="3650" ht="12.75">
      <c r="D3650" s="151"/>
    </row>
    <row r="3651" ht="12.75">
      <c r="D3651" s="151"/>
    </row>
    <row r="3652" ht="12.75">
      <c r="D3652" s="151"/>
    </row>
    <row r="3653" ht="12.75">
      <c r="D3653" s="151"/>
    </row>
    <row r="3654" ht="12.75">
      <c r="D3654" s="151"/>
    </row>
    <row r="3655" ht="12.75">
      <c r="D3655" s="151"/>
    </row>
    <row r="3656" ht="12.75">
      <c r="D3656" s="151"/>
    </row>
    <row r="3657" ht="12.75">
      <c r="D3657" s="151"/>
    </row>
    <row r="3658" ht="12.75">
      <c r="D3658" s="151"/>
    </row>
    <row r="3659" ht="12.75">
      <c r="D3659" s="151"/>
    </row>
    <row r="3660" ht="12.75">
      <c r="D3660" s="151"/>
    </row>
    <row r="3661" ht="12.75">
      <c r="D3661" s="151"/>
    </row>
    <row r="3662" ht="12.75">
      <c r="D3662" s="151"/>
    </row>
    <row r="3663" ht="12.75">
      <c r="D3663" s="151"/>
    </row>
    <row r="3664" ht="12.75">
      <c r="D3664" s="151"/>
    </row>
    <row r="3665" ht="12.75">
      <c r="D3665" s="151"/>
    </row>
    <row r="3666" ht="12.75">
      <c r="D3666" s="151"/>
    </row>
    <row r="3667" ht="12.75">
      <c r="D3667" s="151"/>
    </row>
    <row r="3668" ht="12.75">
      <c r="D3668" s="151"/>
    </row>
    <row r="3669" ht="12.75">
      <c r="D3669" s="151"/>
    </row>
    <row r="3670" ht="12.75">
      <c r="D3670" s="151"/>
    </row>
    <row r="3671" ht="12.75">
      <c r="D3671" s="151"/>
    </row>
    <row r="3672" ht="12.75">
      <c r="D3672" s="151"/>
    </row>
    <row r="3673" ht="12.75">
      <c r="D3673" s="151"/>
    </row>
    <row r="3674" ht="12.75">
      <c r="D3674" s="151"/>
    </row>
    <row r="3675" ht="12.75">
      <c r="D3675" s="151"/>
    </row>
    <row r="3676" ht="12.75">
      <c r="D3676" s="151"/>
    </row>
    <row r="3677" ht="12.75">
      <c r="D3677" s="151"/>
    </row>
    <row r="3678" ht="12.75">
      <c r="D3678" s="151"/>
    </row>
    <row r="3679" ht="12.75">
      <c r="D3679" s="151"/>
    </row>
    <row r="3680" ht="12.75">
      <c r="D3680" s="151"/>
    </row>
    <row r="3681" ht="12.75">
      <c r="D3681" s="151"/>
    </row>
    <row r="3682" ht="12.75">
      <c r="D3682" s="151"/>
    </row>
    <row r="3683" ht="12.75">
      <c r="D3683" s="151"/>
    </row>
    <row r="3684" ht="12.75">
      <c r="D3684" s="151"/>
    </row>
    <row r="3685" ht="12.75">
      <c r="D3685" s="151"/>
    </row>
    <row r="3686" ht="12.75">
      <c r="D3686" s="151"/>
    </row>
    <row r="3687" ht="12.75">
      <c r="D3687" s="151"/>
    </row>
    <row r="3688" ht="12.75">
      <c r="D3688" s="151"/>
    </row>
    <row r="3689" ht="12.75">
      <c r="D3689" s="151"/>
    </row>
    <row r="3690" ht="12.75">
      <c r="D3690" s="151"/>
    </row>
    <row r="3691" ht="12.75">
      <c r="D3691" s="151"/>
    </row>
    <row r="3692" ht="12.75">
      <c r="D3692" s="151"/>
    </row>
    <row r="3693" ht="12.75">
      <c r="D3693" s="151"/>
    </row>
    <row r="3694" ht="12.75">
      <c r="D3694" s="151"/>
    </row>
    <row r="3695" ht="12.75">
      <c r="D3695" s="151"/>
    </row>
    <row r="3696" ht="12.75">
      <c r="D3696" s="151"/>
    </row>
    <row r="3697" ht="12.75">
      <c r="D3697" s="151"/>
    </row>
    <row r="3698" ht="12.75">
      <c r="D3698" s="151"/>
    </row>
    <row r="3699" ht="12.75">
      <c r="D3699" s="151"/>
    </row>
    <row r="3700" ht="12.75">
      <c r="D3700" s="151"/>
    </row>
    <row r="3701" ht="12.75">
      <c r="D3701" s="151"/>
    </row>
    <row r="3702" ht="12.75">
      <c r="D3702" s="151"/>
    </row>
    <row r="3703" ht="12.75">
      <c r="D3703" s="151"/>
    </row>
    <row r="3704" ht="12.75">
      <c r="D3704" s="151"/>
    </row>
    <row r="3705" ht="12.75">
      <c r="D3705" s="151"/>
    </row>
    <row r="3706" ht="12.75">
      <c r="D3706" s="151"/>
    </row>
    <row r="3707" ht="12.75">
      <c r="D3707" s="151"/>
    </row>
    <row r="3708" ht="12.75">
      <c r="D3708" s="151"/>
    </row>
    <row r="3709" ht="12.75">
      <c r="D3709" s="151"/>
    </row>
    <row r="3710" ht="12.75">
      <c r="D3710" s="151"/>
    </row>
    <row r="3711" ht="12.75">
      <c r="D3711" s="151"/>
    </row>
    <row r="3712" ht="12.75">
      <c r="D3712" s="151"/>
    </row>
    <row r="3713" ht="12.75">
      <c r="D3713" s="151"/>
    </row>
    <row r="3714" ht="12.75">
      <c r="D3714" s="151"/>
    </row>
    <row r="3715" ht="12.75">
      <c r="D3715" s="151"/>
    </row>
    <row r="3716" ht="12.75">
      <c r="D3716" s="151"/>
    </row>
    <row r="3717" ht="12.75">
      <c r="D3717" s="151"/>
    </row>
    <row r="3718" ht="12.75">
      <c r="D3718" s="151"/>
    </row>
    <row r="3719" ht="12.75">
      <c r="D3719" s="151"/>
    </row>
    <row r="3720" ht="12.75">
      <c r="D3720" s="151"/>
    </row>
    <row r="3721" ht="12.75">
      <c r="D3721" s="151"/>
    </row>
    <row r="3722" ht="12.75">
      <c r="D3722" s="151"/>
    </row>
    <row r="3723" ht="12.75">
      <c r="D3723" s="151"/>
    </row>
    <row r="3724" ht="12.75">
      <c r="D3724" s="151"/>
    </row>
    <row r="3725" ht="12.75">
      <c r="D3725" s="151"/>
    </row>
    <row r="3726" ht="12.75">
      <c r="D3726" s="151"/>
    </row>
    <row r="3727" ht="12.75">
      <c r="D3727" s="151"/>
    </row>
    <row r="3728" ht="12.75">
      <c r="D3728" s="151"/>
    </row>
    <row r="3729" ht="12.75">
      <c r="D3729" s="151"/>
    </row>
    <row r="3730" ht="12.75">
      <c r="D3730" s="151"/>
    </row>
    <row r="3731" ht="12.75">
      <c r="D3731" s="151"/>
    </row>
    <row r="3732" ht="12.75">
      <c r="D3732" s="151"/>
    </row>
    <row r="3733" ht="12.75">
      <c r="D3733" s="151"/>
    </row>
    <row r="3734" ht="12.75">
      <c r="D3734" s="151"/>
    </row>
    <row r="3735" ht="12.75">
      <c r="D3735" s="151"/>
    </row>
    <row r="3736" ht="12.75">
      <c r="D3736" s="151"/>
    </row>
    <row r="3737" ht="12.75">
      <c r="D3737" s="151"/>
    </row>
    <row r="3738" ht="12.75">
      <c r="D3738" s="151"/>
    </row>
    <row r="3739" ht="12.75">
      <c r="D3739" s="151"/>
    </row>
    <row r="3740" ht="12.75">
      <c r="D3740" s="151"/>
    </row>
    <row r="3741" ht="12.75">
      <c r="D3741" s="151"/>
    </row>
    <row r="3742" ht="12.75">
      <c r="D3742" s="151"/>
    </row>
    <row r="3743" ht="12.75">
      <c r="D3743" s="151"/>
    </row>
    <row r="3744" ht="12.75">
      <c r="D3744" s="151"/>
    </row>
    <row r="3745" ht="12.75">
      <c r="D3745" s="151"/>
    </row>
    <row r="3746" ht="12.75">
      <c r="D3746" s="151"/>
    </row>
    <row r="3747" ht="12.75">
      <c r="D3747" s="151"/>
    </row>
    <row r="3748" ht="12.75">
      <c r="D3748" s="151"/>
    </row>
    <row r="3749" ht="12.75">
      <c r="D3749" s="151"/>
    </row>
    <row r="3750" ht="12.75">
      <c r="D3750" s="151"/>
    </row>
    <row r="3751" ht="12.75">
      <c r="D3751" s="151"/>
    </row>
    <row r="3752" ht="12.75">
      <c r="D3752" s="151"/>
    </row>
    <row r="3753" ht="12.75">
      <c r="D3753" s="151"/>
    </row>
    <row r="3754" ht="12.75">
      <c r="D3754" s="151"/>
    </row>
    <row r="3755" ht="12.75">
      <c r="D3755" s="151"/>
    </row>
    <row r="3756" ht="12.75">
      <c r="D3756" s="151"/>
    </row>
    <row r="3757" ht="12.75">
      <c r="D3757" s="151"/>
    </row>
    <row r="3758" ht="12.75">
      <c r="D3758" s="151"/>
    </row>
    <row r="3759" ht="12.75">
      <c r="D3759" s="151"/>
    </row>
    <row r="3760" ht="12.75">
      <c r="D3760" s="151"/>
    </row>
    <row r="3761" ht="12.75">
      <c r="D3761" s="151"/>
    </row>
    <row r="3762" ht="12.75">
      <c r="D3762" s="151"/>
    </row>
    <row r="3763" ht="12.75">
      <c r="D3763" s="151"/>
    </row>
    <row r="3764" ht="12.75">
      <c r="D3764" s="151"/>
    </row>
    <row r="3765" ht="12.75">
      <c r="D3765" s="151"/>
    </row>
    <row r="3766" ht="12.75">
      <c r="D3766" s="151"/>
    </row>
    <row r="3767" ht="12.75">
      <c r="D3767" s="151"/>
    </row>
    <row r="3768" ht="12.75">
      <c r="D3768" s="151"/>
    </row>
    <row r="3769" ht="12.75">
      <c r="D3769" s="151"/>
    </row>
    <row r="3770" ht="12.75">
      <c r="D3770" s="151"/>
    </row>
    <row r="3771" ht="12.75">
      <c r="D3771" s="151"/>
    </row>
    <row r="3772" ht="12.75">
      <c r="D3772" s="151"/>
    </row>
    <row r="3773" ht="12.75">
      <c r="D3773" s="151"/>
    </row>
    <row r="3774" ht="12.75">
      <c r="D3774" s="151"/>
    </row>
    <row r="3775" ht="12.75">
      <c r="D3775" s="151"/>
    </row>
    <row r="3776" ht="12.75">
      <c r="D3776" s="151"/>
    </row>
    <row r="3777" ht="12.75">
      <c r="D3777" s="151"/>
    </row>
    <row r="3778" ht="12.75">
      <c r="D3778" s="151"/>
    </row>
    <row r="3779" ht="12.75">
      <c r="D3779" s="151"/>
    </row>
    <row r="3780" ht="12.75">
      <c r="D3780" s="151"/>
    </row>
    <row r="3781" ht="12.75">
      <c r="D3781" s="151"/>
    </row>
    <row r="3782" ht="12.75">
      <c r="D3782" s="151"/>
    </row>
    <row r="3783" ht="12.75">
      <c r="D3783" s="151"/>
    </row>
    <row r="3784" ht="12.75">
      <c r="D3784" s="151"/>
    </row>
    <row r="3785" ht="12.75">
      <c r="D3785" s="151"/>
    </row>
    <row r="3786" ht="12.75">
      <c r="D3786" s="151"/>
    </row>
    <row r="3787" ht="12.75">
      <c r="D3787" s="151"/>
    </row>
    <row r="3788" ht="12.75">
      <c r="D3788" s="151"/>
    </row>
    <row r="3789" ht="12.75">
      <c r="D3789" s="151"/>
    </row>
    <row r="3790" ht="12.75">
      <c r="D3790" s="151"/>
    </row>
    <row r="3791" ht="12.75">
      <c r="D3791" s="151"/>
    </row>
    <row r="3792" ht="12.75">
      <c r="D3792" s="151"/>
    </row>
    <row r="3793" ht="12.75">
      <c r="D3793" s="151"/>
    </row>
    <row r="3794" ht="12.75">
      <c r="D3794" s="151"/>
    </row>
    <row r="3795" ht="12.75">
      <c r="D3795" s="151"/>
    </row>
    <row r="3796" ht="12.75">
      <c r="D3796" s="151"/>
    </row>
    <row r="3797" ht="12.75">
      <c r="D3797" s="151"/>
    </row>
    <row r="3798" ht="12.75">
      <c r="D3798" s="151"/>
    </row>
    <row r="3799" ht="12.75">
      <c r="D3799" s="151"/>
    </row>
    <row r="3800" ht="12.75">
      <c r="D3800" s="151"/>
    </row>
    <row r="3801" ht="12.75">
      <c r="D3801" s="151"/>
    </row>
    <row r="3802" ht="12.75">
      <c r="D3802" s="151"/>
    </row>
    <row r="3803" ht="12.75">
      <c r="D3803" s="151"/>
    </row>
    <row r="3804" ht="12.75">
      <c r="D3804" s="151"/>
    </row>
    <row r="3805" ht="12.75">
      <c r="D3805" s="151"/>
    </row>
    <row r="3806" ht="12.75">
      <c r="D3806" s="151"/>
    </row>
    <row r="3807" ht="12.75">
      <c r="D3807" s="151"/>
    </row>
    <row r="3808" ht="12.75">
      <c r="D3808" s="151"/>
    </row>
    <row r="3809" ht="12.75">
      <c r="D3809" s="151"/>
    </row>
    <row r="3810" ht="12.75">
      <c r="D3810" s="151"/>
    </row>
    <row r="3811" ht="12.75">
      <c r="D3811" s="151"/>
    </row>
    <row r="3812" ht="12.75">
      <c r="D3812" s="151"/>
    </row>
    <row r="3813" ht="12.75">
      <c r="D3813" s="151"/>
    </row>
    <row r="3814" ht="12.75">
      <c r="D3814" s="151"/>
    </row>
    <row r="3815" ht="12.75">
      <c r="D3815" s="151"/>
    </row>
    <row r="3816" ht="12.75">
      <c r="D3816" s="151"/>
    </row>
    <row r="3817" ht="12.75">
      <c r="D3817" s="151"/>
    </row>
    <row r="3818" ht="12.75">
      <c r="D3818" s="151"/>
    </row>
    <row r="3819" ht="12.75">
      <c r="D3819" s="151"/>
    </row>
    <row r="3820" ht="12.75">
      <c r="D3820" s="151"/>
    </row>
    <row r="3821" ht="12.75">
      <c r="D3821" s="151"/>
    </row>
    <row r="3822" ht="12.75">
      <c r="D3822" s="151"/>
    </row>
    <row r="3823" ht="12.75">
      <c r="D3823" s="151"/>
    </row>
    <row r="3824" ht="12.75">
      <c r="D3824" s="151"/>
    </row>
    <row r="3825" ht="12.75">
      <c r="D3825" s="151"/>
    </row>
    <row r="3826" ht="12.75">
      <c r="D3826" s="151"/>
    </row>
    <row r="3827" ht="12.75">
      <c r="D3827" s="151"/>
    </row>
    <row r="3828" ht="12.75">
      <c r="D3828" s="151"/>
    </row>
    <row r="3829" ht="12.75">
      <c r="D3829" s="151"/>
    </row>
    <row r="3830" ht="12.75">
      <c r="D3830" s="151"/>
    </row>
    <row r="3831" ht="12.75">
      <c r="D3831" s="151"/>
    </row>
    <row r="3832" ht="12.75">
      <c r="D3832" s="151"/>
    </row>
    <row r="3833" ht="12.75">
      <c r="D3833" s="151"/>
    </row>
    <row r="3834" ht="12.75">
      <c r="D3834" s="151"/>
    </row>
    <row r="3835" ht="12.75">
      <c r="D3835" s="151"/>
    </row>
    <row r="3836" ht="12.75">
      <c r="D3836" s="151"/>
    </row>
    <row r="3837" ht="12.75">
      <c r="D3837" s="151"/>
    </row>
    <row r="3838" ht="12.75">
      <c r="D3838" s="151"/>
    </row>
    <row r="3839" ht="12.75">
      <c r="D3839" s="151"/>
    </row>
    <row r="3840" ht="12.75">
      <c r="D3840" s="151"/>
    </row>
    <row r="3841" ht="12.75">
      <c r="D3841" s="151"/>
    </row>
    <row r="3842" ht="12.75">
      <c r="D3842" s="151"/>
    </row>
    <row r="3843" ht="12.75">
      <c r="D3843" s="151"/>
    </row>
    <row r="3844" ht="12.75">
      <c r="D3844" s="151"/>
    </row>
    <row r="3845" ht="12.75">
      <c r="D3845" s="151"/>
    </row>
    <row r="3846" ht="12.75">
      <c r="D3846" s="151"/>
    </row>
    <row r="3847" ht="12.75">
      <c r="D3847" s="151"/>
    </row>
    <row r="3848" ht="12.75">
      <c r="D3848" s="151"/>
    </row>
    <row r="3849" ht="12.75">
      <c r="D3849" s="151"/>
    </row>
    <row r="3850" ht="12.75">
      <c r="D3850" s="151"/>
    </row>
    <row r="3851" ht="12.75">
      <c r="D3851" s="151"/>
    </row>
    <row r="3852" ht="12.75">
      <c r="D3852" s="151"/>
    </row>
    <row r="3853" ht="12.75">
      <c r="D3853" s="151"/>
    </row>
    <row r="3854" ht="12.75">
      <c r="D3854" s="151"/>
    </row>
    <row r="3855" ht="12.75">
      <c r="D3855" s="151"/>
    </row>
    <row r="3856" ht="12.75">
      <c r="D3856" s="151"/>
    </row>
    <row r="3857" ht="12.75">
      <c r="D3857" s="151"/>
    </row>
    <row r="3858" ht="12.75">
      <c r="D3858" s="151"/>
    </row>
    <row r="3859" ht="12.75">
      <c r="D3859" s="151"/>
    </row>
    <row r="3860" ht="12.75">
      <c r="D3860" s="151"/>
    </row>
    <row r="3861" ht="12.75">
      <c r="D3861" s="151"/>
    </row>
    <row r="3862" ht="12.75">
      <c r="D3862" s="151"/>
    </row>
    <row r="3863" ht="12.75">
      <c r="D3863" s="151"/>
    </row>
    <row r="3864" ht="12.75">
      <c r="D3864" s="151"/>
    </row>
    <row r="3865" ht="12.75">
      <c r="D3865" s="151"/>
    </row>
    <row r="3866" ht="12.75">
      <c r="D3866" s="151"/>
    </row>
    <row r="3867" ht="12.75">
      <c r="D3867" s="151"/>
    </row>
    <row r="3868" ht="12.75">
      <c r="D3868" s="151"/>
    </row>
    <row r="3869" ht="12.75">
      <c r="D3869" s="151"/>
    </row>
    <row r="3870" ht="12.75">
      <c r="D3870" s="151"/>
    </row>
    <row r="3871" ht="12.75">
      <c r="D3871" s="151"/>
    </row>
    <row r="3872" ht="12.75">
      <c r="D3872" s="151"/>
    </row>
    <row r="3873" ht="12.75">
      <c r="D3873" s="151"/>
    </row>
    <row r="3874" ht="12.75">
      <c r="D3874" s="151"/>
    </row>
    <row r="3875" ht="12.75">
      <c r="D3875" s="151"/>
    </row>
    <row r="3876" ht="12.75">
      <c r="D3876" s="151"/>
    </row>
    <row r="3877" ht="12.75">
      <c r="D3877" s="151"/>
    </row>
    <row r="3878" ht="12.75">
      <c r="D3878" s="151"/>
    </row>
    <row r="3879" ht="12.75">
      <c r="D3879" s="151"/>
    </row>
    <row r="3880" ht="12.75">
      <c r="D3880" s="151"/>
    </row>
    <row r="3881" ht="12.75">
      <c r="D3881" s="151"/>
    </row>
    <row r="3882" ht="12.75">
      <c r="D3882" s="151"/>
    </row>
    <row r="3883" ht="12.75">
      <c r="D3883" s="151"/>
    </row>
    <row r="3884" ht="12.75">
      <c r="D3884" s="151"/>
    </row>
    <row r="3885" ht="12.75">
      <c r="D3885" s="151"/>
    </row>
    <row r="3886" ht="12.75">
      <c r="D3886" s="151"/>
    </row>
    <row r="3887" ht="12.75">
      <c r="D3887" s="151"/>
    </row>
    <row r="3888" ht="12.75">
      <c r="D3888" s="151"/>
    </row>
    <row r="3889" ht="12.75">
      <c r="D3889" s="151"/>
    </row>
    <row r="3890" ht="12.75">
      <c r="D3890" s="151"/>
    </row>
    <row r="3891" ht="12.75">
      <c r="D3891" s="151"/>
    </row>
    <row r="3892" ht="12.75">
      <c r="D3892" s="151"/>
    </row>
    <row r="3893" ht="12.75">
      <c r="D3893" s="151"/>
    </row>
    <row r="3894" ht="12.75">
      <c r="D3894" s="151"/>
    </row>
    <row r="3895" ht="12.75">
      <c r="D3895" s="151"/>
    </row>
    <row r="3896" ht="12.75">
      <c r="D3896" s="151"/>
    </row>
    <row r="3897" ht="12.75">
      <c r="D3897" s="151"/>
    </row>
    <row r="3898" ht="12.75">
      <c r="D3898" s="151"/>
    </row>
    <row r="3899" ht="12.75">
      <c r="D3899" s="151"/>
    </row>
    <row r="3900" ht="12.75">
      <c r="D3900" s="151"/>
    </row>
    <row r="3901" ht="12.75">
      <c r="D3901" s="151"/>
    </row>
    <row r="3902" ht="12.75">
      <c r="D3902" s="151"/>
    </row>
    <row r="3903" ht="12.75">
      <c r="D3903" s="151"/>
    </row>
    <row r="3904" ht="12.75">
      <c r="D3904" s="151"/>
    </row>
    <row r="3905" ht="12.75">
      <c r="D3905" s="151"/>
    </row>
    <row r="3906" ht="12.75">
      <c r="D3906" s="151"/>
    </row>
    <row r="3907" ht="12.75">
      <c r="D3907" s="151"/>
    </row>
    <row r="3908" ht="12.75">
      <c r="D3908" s="151"/>
    </row>
    <row r="3909" ht="12.75">
      <c r="D3909" s="151"/>
    </row>
    <row r="3910" ht="12.75">
      <c r="D3910" s="151"/>
    </row>
    <row r="3911" ht="12.75">
      <c r="D3911" s="151"/>
    </row>
    <row r="3912" ht="12.75">
      <c r="D3912" s="151"/>
    </row>
    <row r="3913" ht="12.75">
      <c r="D3913" s="151"/>
    </row>
    <row r="3914" ht="12.75">
      <c r="D3914" s="151"/>
    </row>
    <row r="3915" ht="12.75">
      <c r="D3915" s="151"/>
    </row>
    <row r="3916" ht="12.75">
      <c r="D3916" s="151"/>
    </row>
    <row r="3917" ht="12.75">
      <c r="D3917" s="151"/>
    </row>
    <row r="3918" ht="12.75">
      <c r="D3918" s="151"/>
    </row>
    <row r="3919" ht="12.75">
      <c r="D3919" s="151"/>
    </row>
    <row r="3920" ht="12.75">
      <c r="D3920" s="151"/>
    </row>
    <row r="3921" ht="12.75">
      <c r="D3921" s="151"/>
    </row>
    <row r="3922" ht="12.75">
      <c r="D3922" s="151"/>
    </row>
    <row r="3923" ht="12.75">
      <c r="D3923" s="151"/>
    </row>
    <row r="3924" ht="12.75">
      <c r="D3924" s="151"/>
    </row>
    <row r="3925" ht="12.75">
      <c r="D3925" s="151"/>
    </row>
    <row r="3926" ht="12.75">
      <c r="D3926" s="151"/>
    </row>
    <row r="3927" ht="12.75">
      <c r="D3927" s="151"/>
    </row>
    <row r="3928" ht="12.75">
      <c r="D3928" s="151"/>
    </row>
    <row r="3929" ht="12.75">
      <c r="D3929" s="151"/>
    </row>
    <row r="3930" ht="12.75">
      <c r="D3930" s="151"/>
    </row>
    <row r="3931" ht="12.75">
      <c r="D3931" s="151"/>
    </row>
    <row r="3932" ht="12.75">
      <c r="D3932" s="151"/>
    </row>
    <row r="3933" ht="12.75">
      <c r="D3933" s="151"/>
    </row>
    <row r="3934" ht="12.75">
      <c r="D3934" s="151"/>
    </row>
    <row r="3935" ht="12.75">
      <c r="D3935" s="151"/>
    </row>
    <row r="3936" ht="12.75">
      <c r="D3936" s="151"/>
    </row>
    <row r="3937" ht="12.75">
      <c r="D3937" s="151"/>
    </row>
    <row r="3938" ht="12.75">
      <c r="D3938" s="151"/>
    </row>
    <row r="3939" ht="12.75">
      <c r="D3939" s="151"/>
    </row>
    <row r="3940" ht="12.75">
      <c r="D3940" s="151"/>
    </row>
    <row r="3941" ht="12.75">
      <c r="D3941" s="151"/>
    </row>
    <row r="3942" ht="12.75">
      <c r="D3942" s="151"/>
    </row>
    <row r="3943" ht="12.75">
      <c r="D3943" s="151"/>
    </row>
    <row r="3944" ht="12.75">
      <c r="D3944" s="151"/>
    </row>
    <row r="3945" ht="12.75">
      <c r="D3945" s="151"/>
    </row>
    <row r="3946" ht="12.75">
      <c r="D3946" s="151"/>
    </row>
    <row r="3947" ht="12.75">
      <c r="D3947" s="151"/>
    </row>
    <row r="3948" ht="12.75">
      <c r="D3948" s="151"/>
    </row>
    <row r="3949" ht="12.75">
      <c r="D3949" s="151"/>
    </row>
    <row r="3950" ht="12.75">
      <c r="D3950" s="151"/>
    </row>
    <row r="3951" ht="12.75">
      <c r="D3951" s="151"/>
    </row>
    <row r="3952" ht="12.75">
      <c r="D3952" s="151"/>
    </row>
    <row r="3953" ht="12.75">
      <c r="D3953" s="151"/>
    </row>
    <row r="3954" ht="12.75">
      <c r="D3954" s="151"/>
    </row>
    <row r="3955" ht="12.75">
      <c r="D3955" s="151"/>
    </row>
    <row r="3956" ht="12.75">
      <c r="D3956" s="151"/>
    </row>
    <row r="3957" ht="12.75">
      <c r="D3957" s="151"/>
    </row>
    <row r="3958" ht="12.75">
      <c r="D3958" s="151"/>
    </row>
    <row r="3959" ht="12.75">
      <c r="D3959" s="151"/>
    </row>
    <row r="3960" ht="12.75">
      <c r="D3960" s="151"/>
    </row>
    <row r="3961" ht="12.75">
      <c r="D3961" s="151"/>
    </row>
    <row r="3962" ht="12.75">
      <c r="D3962" s="151"/>
    </row>
    <row r="3963" ht="12.75">
      <c r="D3963" s="151"/>
    </row>
    <row r="3964" ht="12.75">
      <c r="D3964" s="151"/>
    </row>
    <row r="3965" ht="12.75">
      <c r="D3965" s="151"/>
    </row>
    <row r="3966" ht="12.75">
      <c r="D3966" s="151"/>
    </row>
    <row r="3967" ht="12.75">
      <c r="D3967" s="151"/>
    </row>
    <row r="3968" ht="12.75">
      <c r="D3968" s="151"/>
    </row>
    <row r="3969" ht="12.75">
      <c r="D3969" s="151"/>
    </row>
    <row r="3970" ht="12.75">
      <c r="D3970" s="151"/>
    </row>
    <row r="3971" ht="12.75">
      <c r="D3971" s="151"/>
    </row>
    <row r="3972" ht="12.75">
      <c r="D3972" s="151"/>
    </row>
    <row r="3973" ht="12.75">
      <c r="D3973" s="151"/>
    </row>
    <row r="3974" ht="12.75">
      <c r="D3974" s="151"/>
    </row>
    <row r="3975" ht="12.75">
      <c r="D3975" s="151"/>
    </row>
    <row r="3976" ht="12.75">
      <c r="D3976" s="151"/>
    </row>
    <row r="3977" ht="12.75">
      <c r="D3977" s="151"/>
    </row>
    <row r="3978" ht="12.75">
      <c r="D3978" s="151"/>
    </row>
    <row r="3979" ht="12.75">
      <c r="D3979" s="151"/>
    </row>
    <row r="3980" ht="12.75">
      <c r="D3980" s="151"/>
    </row>
    <row r="3981" ht="12.75">
      <c r="D3981" s="151"/>
    </row>
    <row r="3982" ht="12.75">
      <c r="D3982" s="151"/>
    </row>
    <row r="3983" ht="12.75">
      <c r="D3983" s="151"/>
    </row>
    <row r="3984" ht="12.75">
      <c r="D3984" s="151"/>
    </row>
    <row r="3985" ht="12.75">
      <c r="D3985" s="151"/>
    </row>
    <row r="3986" ht="12.75">
      <c r="D3986" s="151"/>
    </row>
    <row r="3987" ht="12.75">
      <c r="D3987" s="151"/>
    </row>
    <row r="3988" ht="12.75">
      <c r="D3988" s="151"/>
    </row>
    <row r="3989" ht="12.75">
      <c r="D3989" s="151"/>
    </row>
    <row r="3990" ht="12.75">
      <c r="D3990" s="151"/>
    </row>
    <row r="3991" ht="12.75">
      <c r="D3991" s="151"/>
    </row>
    <row r="3992" ht="12.75">
      <c r="D3992" s="151"/>
    </row>
    <row r="3993" ht="12.75">
      <c r="D3993" s="151"/>
    </row>
    <row r="3994" ht="12.75">
      <c r="D3994" s="151"/>
    </row>
    <row r="3995" ht="12.75">
      <c r="D3995" s="151"/>
    </row>
    <row r="3996" ht="12.75">
      <c r="D3996" s="151"/>
    </row>
    <row r="3997" ht="12.75">
      <c r="D3997" s="151"/>
    </row>
    <row r="3998" ht="12.75">
      <c r="D3998" s="151"/>
    </row>
    <row r="3999" ht="12.75">
      <c r="D3999" s="151"/>
    </row>
    <row r="4000" ht="12.75">
      <c r="D4000" s="151"/>
    </row>
    <row r="4001" ht="12.75">
      <c r="D4001" s="151"/>
    </row>
    <row r="4002" ht="12.75">
      <c r="D4002" s="151"/>
    </row>
    <row r="4003" ht="12.75">
      <c r="D4003" s="151"/>
    </row>
    <row r="4004" ht="12.75">
      <c r="D4004" s="151"/>
    </row>
    <row r="4005" ht="12.75">
      <c r="D4005" s="151"/>
    </row>
    <row r="4006" ht="12.75">
      <c r="D4006" s="151"/>
    </row>
    <row r="4007" ht="12.75">
      <c r="D4007" s="151"/>
    </row>
    <row r="4008" ht="12.75">
      <c r="D4008" s="151"/>
    </row>
    <row r="4009" ht="12.75">
      <c r="D4009" s="151"/>
    </row>
    <row r="4010" ht="12.75">
      <c r="D4010" s="151"/>
    </row>
    <row r="4011" ht="12.75">
      <c r="D4011" s="151"/>
    </row>
    <row r="4012" ht="12.75">
      <c r="D4012" s="151"/>
    </row>
    <row r="4013" ht="12.75">
      <c r="D4013" s="151"/>
    </row>
    <row r="4014" ht="12.75">
      <c r="D4014" s="151"/>
    </row>
    <row r="4015" ht="12.75">
      <c r="D4015" s="151"/>
    </row>
    <row r="4016" ht="12.75">
      <c r="D4016" s="151"/>
    </row>
    <row r="4017" ht="12.75">
      <c r="D4017" s="151"/>
    </row>
    <row r="4018" ht="12.75">
      <c r="D4018" s="151"/>
    </row>
    <row r="4019" ht="12.75">
      <c r="D4019" s="151"/>
    </row>
    <row r="4020" ht="12.75">
      <c r="D4020" s="151"/>
    </row>
    <row r="4021" ht="12.75">
      <c r="D4021" s="151"/>
    </row>
    <row r="4022" ht="12.75">
      <c r="D4022" s="151"/>
    </row>
    <row r="4023" ht="12.75">
      <c r="D4023" s="151"/>
    </row>
    <row r="4024" ht="12.75">
      <c r="D4024" s="151"/>
    </row>
    <row r="4025" ht="12.75">
      <c r="D4025" s="151"/>
    </row>
    <row r="4026" ht="12.75">
      <c r="D4026" s="151"/>
    </row>
    <row r="4027" ht="12.75">
      <c r="D4027" s="151"/>
    </row>
    <row r="4028" ht="12.75">
      <c r="D4028" s="151"/>
    </row>
    <row r="4029" ht="12.75">
      <c r="D4029" s="151"/>
    </row>
    <row r="4030" ht="12.75">
      <c r="D4030" s="151"/>
    </row>
    <row r="4031" ht="12.75">
      <c r="D4031" s="151"/>
    </row>
    <row r="4032" ht="12.75">
      <c r="D4032" s="151"/>
    </row>
    <row r="4033" ht="12.75">
      <c r="D4033" s="151"/>
    </row>
    <row r="4034" ht="12.75">
      <c r="D4034" s="151"/>
    </row>
    <row r="4035" ht="12.75">
      <c r="D4035" s="151"/>
    </row>
    <row r="4036" ht="12.75">
      <c r="D4036" s="151"/>
    </row>
    <row r="4037" ht="12.75">
      <c r="D4037" s="151"/>
    </row>
    <row r="4038" ht="12.75">
      <c r="D4038" s="151"/>
    </row>
    <row r="4039" ht="12.75">
      <c r="D4039" s="151"/>
    </row>
    <row r="4040" ht="12.75">
      <c r="D4040" s="151"/>
    </row>
    <row r="4041" ht="12.75">
      <c r="D4041" s="151"/>
    </row>
    <row r="4042" ht="12.75">
      <c r="D4042" s="151"/>
    </row>
    <row r="4043" ht="12.75">
      <c r="D4043" s="151"/>
    </row>
    <row r="4044" ht="12.75">
      <c r="D4044" s="151"/>
    </row>
    <row r="4045" ht="12.75">
      <c r="D4045" s="151"/>
    </row>
    <row r="4046" ht="12.75">
      <c r="D4046" s="151"/>
    </row>
    <row r="4047" ht="12.75">
      <c r="D4047" s="151"/>
    </row>
    <row r="4048" ht="12.75">
      <c r="D4048" s="151"/>
    </row>
    <row r="4049" ht="12.75">
      <c r="D4049" s="151"/>
    </row>
    <row r="4050" ht="12.75">
      <c r="D4050" s="151"/>
    </row>
    <row r="4051" ht="12.75">
      <c r="D4051" s="151"/>
    </row>
    <row r="4052" ht="12.75">
      <c r="D4052" s="151"/>
    </row>
    <row r="4053" ht="12.75">
      <c r="D4053" s="151"/>
    </row>
    <row r="4054" ht="12.75">
      <c r="D4054" s="151"/>
    </row>
    <row r="4055" ht="12.75">
      <c r="D4055" s="151"/>
    </row>
    <row r="4056" ht="12.75">
      <c r="D4056" s="151"/>
    </row>
    <row r="4057" ht="12.75">
      <c r="D4057" s="151"/>
    </row>
    <row r="4058" ht="12.75">
      <c r="D4058" s="151"/>
    </row>
    <row r="4059" ht="12.75">
      <c r="D4059" s="151"/>
    </row>
    <row r="4060" ht="12.75">
      <c r="D4060" s="151"/>
    </row>
    <row r="4061" ht="12.75">
      <c r="D4061" s="151"/>
    </row>
    <row r="4062" ht="12.75">
      <c r="D4062" s="151"/>
    </row>
    <row r="4063" ht="12.75">
      <c r="D4063" s="151"/>
    </row>
    <row r="4064" ht="12.75">
      <c r="D4064" s="151"/>
    </row>
    <row r="4065" ht="12.75">
      <c r="D4065" s="151"/>
    </row>
    <row r="4066" ht="12.75">
      <c r="D4066" s="151"/>
    </row>
    <row r="4067" ht="12.75">
      <c r="D4067" s="151"/>
    </row>
    <row r="4068" ht="12.75">
      <c r="D4068" s="151"/>
    </row>
    <row r="4069" ht="12.75">
      <c r="D4069" s="151"/>
    </row>
    <row r="4070" ht="12.75">
      <c r="D4070" s="151"/>
    </row>
    <row r="4071" ht="12.75">
      <c r="D4071" s="151"/>
    </row>
    <row r="4072" ht="12.75">
      <c r="D4072" s="151"/>
    </row>
    <row r="4073" ht="12.75">
      <c r="D4073" s="151"/>
    </row>
    <row r="4074" ht="12.75">
      <c r="D4074" s="151"/>
    </row>
    <row r="4075" ht="12.75">
      <c r="D4075" s="151"/>
    </row>
    <row r="4076" ht="12.75">
      <c r="D4076" s="151"/>
    </row>
    <row r="4077" ht="12.75">
      <c r="D4077" s="151"/>
    </row>
    <row r="4078" ht="12.75">
      <c r="D4078" s="151"/>
    </row>
    <row r="4079" ht="12.75">
      <c r="D4079" s="151"/>
    </row>
    <row r="4080" ht="12.75">
      <c r="D4080" s="151"/>
    </row>
    <row r="4081" ht="12.75">
      <c r="D4081" s="151"/>
    </row>
    <row r="4082" ht="12.75">
      <c r="D4082" s="151"/>
    </row>
    <row r="4083" ht="12.75">
      <c r="D4083" s="151"/>
    </row>
    <row r="4084" ht="12.75">
      <c r="D4084" s="151"/>
    </row>
    <row r="4085" ht="12.75">
      <c r="D4085" s="151"/>
    </row>
    <row r="4086" ht="12.75">
      <c r="D4086" s="151"/>
    </row>
    <row r="4087" ht="12.75">
      <c r="D4087" s="151"/>
    </row>
    <row r="4088" ht="12.75">
      <c r="D4088" s="151"/>
    </row>
    <row r="4089" ht="12.75">
      <c r="D4089" s="151"/>
    </row>
    <row r="4090" ht="12.75">
      <c r="D4090" s="151"/>
    </row>
    <row r="4091" ht="12.75">
      <c r="D4091" s="151"/>
    </row>
    <row r="4092" ht="12.75">
      <c r="D4092" s="151"/>
    </row>
    <row r="4093" ht="12.75">
      <c r="D4093" s="151"/>
    </row>
    <row r="4094" ht="12.75">
      <c r="D4094" s="151"/>
    </row>
    <row r="4095" ht="12.75">
      <c r="D4095" s="151"/>
    </row>
    <row r="4096" ht="12.75">
      <c r="D4096" s="151"/>
    </row>
    <row r="4097" ht="12.75">
      <c r="D4097" s="151"/>
    </row>
    <row r="4098" ht="12.75">
      <c r="D4098" s="151"/>
    </row>
    <row r="4099" ht="12.75">
      <c r="D4099" s="151"/>
    </row>
    <row r="4100" ht="12.75">
      <c r="D4100" s="151"/>
    </row>
    <row r="4101" ht="12.75">
      <c r="D4101" s="151"/>
    </row>
    <row r="4102" ht="12.75">
      <c r="D4102" s="151"/>
    </row>
    <row r="4103" ht="12.75">
      <c r="D4103" s="151"/>
    </row>
    <row r="4104" ht="12.75">
      <c r="D4104" s="151"/>
    </row>
    <row r="4105" ht="12.75">
      <c r="D4105" s="151"/>
    </row>
    <row r="4106" ht="12.75">
      <c r="D4106" s="151"/>
    </row>
    <row r="4107" ht="12.75">
      <c r="D4107" s="151"/>
    </row>
    <row r="4108" ht="12.75">
      <c r="D4108" s="151"/>
    </row>
    <row r="4109" ht="12.75">
      <c r="D4109" s="151"/>
    </row>
    <row r="4110" ht="12.75">
      <c r="D4110" s="151"/>
    </row>
    <row r="4111" ht="12.75">
      <c r="D4111" s="151"/>
    </row>
    <row r="4112" ht="12.75">
      <c r="D4112" s="151"/>
    </row>
    <row r="4113" ht="12.75">
      <c r="D4113" s="151"/>
    </row>
    <row r="4114" ht="12.75">
      <c r="D4114" s="151"/>
    </row>
    <row r="4115" ht="12.75">
      <c r="D4115" s="151"/>
    </row>
    <row r="4116" ht="12.75">
      <c r="D4116" s="151"/>
    </row>
    <row r="4117" ht="12.75">
      <c r="D4117" s="151"/>
    </row>
    <row r="4118" ht="12.75">
      <c r="D4118" s="151"/>
    </row>
    <row r="4119" ht="12.75">
      <c r="D4119" s="151"/>
    </row>
    <row r="4120" ht="12.75">
      <c r="D4120" s="151"/>
    </row>
    <row r="4121" ht="12.75">
      <c r="D4121" s="151"/>
    </row>
    <row r="4122" ht="12.75">
      <c r="D4122" s="151"/>
    </row>
    <row r="4123" ht="12.75">
      <c r="D4123" s="151"/>
    </row>
    <row r="4124" ht="12.75">
      <c r="D4124" s="151"/>
    </row>
    <row r="4125" ht="12.75">
      <c r="D4125" s="151"/>
    </row>
    <row r="4126" ht="12.75">
      <c r="D4126" s="151"/>
    </row>
    <row r="4127" ht="12.75">
      <c r="D4127" s="151"/>
    </row>
    <row r="4128" ht="12.75">
      <c r="D4128" s="151"/>
    </row>
    <row r="4129" ht="12.75">
      <c r="D4129" s="151"/>
    </row>
    <row r="4130" ht="12.75">
      <c r="D4130" s="151"/>
    </row>
    <row r="4131" ht="12.75">
      <c r="D4131" s="151"/>
    </row>
    <row r="4132" ht="12.75">
      <c r="D4132" s="151"/>
    </row>
    <row r="4133" ht="12.75">
      <c r="D4133" s="151"/>
    </row>
    <row r="4134" ht="12.75">
      <c r="D4134" s="151"/>
    </row>
    <row r="4135" ht="12.75">
      <c r="D4135" s="151"/>
    </row>
    <row r="4136" ht="12.75">
      <c r="D4136" s="151"/>
    </row>
    <row r="4137" ht="12.75">
      <c r="D4137" s="151"/>
    </row>
    <row r="4138" ht="12.75">
      <c r="D4138" s="151"/>
    </row>
    <row r="4139" ht="12.75">
      <c r="D4139" s="151"/>
    </row>
    <row r="4140" ht="12.75">
      <c r="D4140" s="151"/>
    </row>
    <row r="4141" ht="12.75">
      <c r="D4141" s="151"/>
    </row>
    <row r="4142" ht="12.75">
      <c r="D4142" s="151"/>
    </row>
    <row r="4143" ht="12.75">
      <c r="D4143" s="151"/>
    </row>
    <row r="4144" ht="12.75">
      <c r="D4144" s="151"/>
    </row>
    <row r="4145" ht="12.75">
      <c r="D4145" s="151"/>
    </row>
    <row r="4146" ht="12.75">
      <c r="D4146" s="151"/>
    </row>
    <row r="4147" ht="12.75">
      <c r="D4147" s="151"/>
    </row>
    <row r="4148" ht="12.75">
      <c r="D4148" s="151"/>
    </row>
    <row r="4149" ht="12.75">
      <c r="D4149" s="151"/>
    </row>
    <row r="4150" ht="12.75">
      <c r="D4150" s="151"/>
    </row>
    <row r="4151" ht="12.75">
      <c r="D4151" s="151"/>
    </row>
    <row r="4152" ht="12.75">
      <c r="D4152" s="151"/>
    </row>
    <row r="4153" ht="12.75">
      <c r="D4153" s="151"/>
    </row>
    <row r="4154" ht="12.75">
      <c r="D4154" s="151"/>
    </row>
    <row r="4155" ht="12.75">
      <c r="D4155" s="151"/>
    </row>
    <row r="4156" ht="12.75">
      <c r="D4156" s="151"/>
    </row>
    <row r="4157" ht="12.75">
      <c r="D4157" s="151"/>
    </row>
    <row r="4158" ht="12.75">
      <c r="D4158" s="151"/>
    </row>
    <row r="4159" ht="12.75">
      <c r="D4159" s="151"/>
    </row>
    <row r="4160" ht="12.75">
      <c r="D4160" s="151"/>
    </row>
    <row r="4161" ht="12.75">
      <c r="D4161" s="151"/>
    </row>
    <row r="4162" ht="12.75">
      <c r="D4162" s="151"/>
    </row>
    <row r="4163" ht="12.75">
      <c r="D4163" s="151"/>
    </row>
    <row r="4164" ht="12.75">
      <c r="D4164" s="151"/>
    </row>
    <row r="4165" ht="12.75">
      <c r="D4165" s="151"/>
    </row>
    <row r="4166" ht="12.75">
      <c r="D4166" s="151"/>
    </row>
    <row r="4167" ht="12.75">
      <c r="D4167" s="151"/>
    </row>
    <row r="4168" ht="12.75">
      <c r="D4168" s="151"/>
    </row>
    <row r="4169" ht="12.75">
      <c r="D4169" s="151"/>
    </row>
    <row r="4170" ht="12.75">
      <c r="D4170" s="151"/>
    </row>
    <row r="4171" ht="12.75">
      <c r="D4171" s="151"/>
    </row>
    <row r="4172" ht="12.75">
      <c r="D4172" s="151"/>
    </row>
    <row r="4173" ht="12.75">
      <c r="D4173" s="151"/>
    </row>
    <row r="4174" ht="12.75">
      <c r="D4174" s="151"/>
    </row>
    <row r="4175" ht="12.75">
      <c r="D4175" s="151"/>
    </row>
    <row r="4176" ht="12.75">
      <c r="D4176" s="151"/>
    </row>
    <row r="4177" ht="12.75">
      <c r="D4177" s="151"/>
    </row>
    <row r="4178" ht="12.75">
      <c r="D4178" s="151"/>
    </row>
    <row r="4179" ht="12.75">
      <c r="D4179" s="151"/>
    </row>
    <row r="4180" ht="12.75">
      <c r="D4180" s="151"/>
    </row>
    <row r="4181" ht="12.75">
      <c r="D4181" s="151"/>
    </row>
    <row r="4182" ht="12.75">
      <c r="D4182" s="151"/>
    </row>
    <row r="4183" ht="12.75">
      <c r="D4183" s="151"/>
    </row>
    <row r="4184" ht="12.75">
      <c r="D4184" s="151"/>
    </row>
    <row r="4185" ht="12.75">
      <c r="D4185" s="151"/>
    </row>
    <row r="4186" ht="12.75">
      <c r="D4186" s="151"/>
    </row>
    <row r="4187" ht="12.75">
      <c r="D4187" s="151"/>
    </row>
    <row r="4188" ht="12.75">
      <c r="D4188" s="151"/>
    </row>
    <row r="4189" ht="12.75">
      <c r="D4189" s="151"/>
    </row>
    <row r="4190" ht="12.75">
      <c r="D4190" s="151"/>
    </row>
    <row r="4191" ht="12.75">
      <c r="D4191" s="151"/>
    </row>
    <row r="4192" ht="12.75">
      <c r="D4192" s="151"/>
    </row>
    <row r="4193" ht="12.75">
      <c r="D4193" s="151"/>
    </row>
    <row r="4194" ht="12.75">
      <c r="D4194" s="151"/>
    </row>
    <row r="4195" ht="12.75">
      <c r="D4195" s="151"/>
    </row>
    <row r="4196" ht="12.75">
      <c r="D4196" s="151"/>
    </row>
    <row r="4197" ht="12.75">
      <c r="D4197" s="151"/>
    </row>
    <row r="4198" ht="12.75">
      <c r="D4198" s="151"/>
    </row>
    <row r="4199" ht="12.75">
      <c r="D4199" s="151"/>
    </row>
    <row r="4200" ht="12.75">
      <c r="D4200" s="151"/>
    </row>
    <row r="4201" ht="12.75">
      <c r="D4201" s="151"/>
    </row>
    <row r="4202" ht="12.75">
      <c r="D4202" s="151"/>
    </row>
    <row r="4203" ht="12.75">
      <c r="D4203" s="151"/>
    </row>
    <row r="4204" ht="12.75">
      <c r="D4204" s="151"/>
    </row>
    <row r="4205" ht="12.75">
      <c r="D4205" s="151"/>
    </row>
    <row r="4206" ht="12.75">
      <c r="D4206" s="151"/>
    </row>
    <row r="4207" ht="12.75">
      <c r="D4207" s="151"/>
    </row>
    <row r="4208" ht="12.75">
      <c r="D4208" s="151"/>
    </row>
    <row r="4209" ht="12.75">
      <c r="D4209" s="151"/>
    </row>
    <row r="4210" ht="12.75">
      <c r="D4210" s="151"/>
    </row>
    <row r="4211" ht="12.75">
      <c r="D4211" s="151"/>
    </row>
    <row r="4212" ht="12.75">
      <c r="D4212" s="151"/>
    </row>
    <row r="4213" ht="12.75">
      <c r="D4213" s="151"/>
    </row>
    <row r="4214" ht="12.75">
      <c r="D4214" s="151"/>
    </row>
    <row r="4215" ht="12.75">
      <c r="D4215" s="151"/>
    </row>
    <row r="4216" ht="12.75">
      <c r="D4216" s="151"/>
    </row>
    <row r="4217" ht="12.75">
      <c r="D4217" s="151"/>
    </row>
    <row r="4218" ht="12.75">
      <c r="D4218" s="151"/>
    </row>
    <row r="4219" ht="12.75">
      <c r="D4219" s="151"/>
    </row>
    <row r="4220" ht="12.75">
      <c r="D4220" s="151"/>
    </row>
    <row r="4221" ht="12.75">
      <c r="D4221" s="151"/>
    </row>
    <row r="4222" ht="12.75">
      <c r="D4222" s="151"/>
    </row>
    <row r="4223" ht="12.75">
      <c r="D4223" s="151"/>
    </row>
    <row r="4224" ht="12.75">
      <c r="D4224" s="151"/>
    </row>
    <row r="4225" ht="12.75">
      <c r="D4225" s="151"/>
    </row>
    <row r="4226" ht="12.75">
      <c r="D4226" s="151"/>
    </row>
    <row r="4227" ht="12.75">
      <c r="D4227" s="151"/>
    </row>
    <row r="4228" ht="12.75">
      <c r="D4228" s="151"/>
    </row>
    <row r="4229" ht="12.75">
      <c r="D4229" s="151"/>
    </row>
    <row r="4230" ht="12.75">
      <c r="D4230" s="151"/>
    </row>
    <row r="4231" ht="12.75">
      <c r="D4231" s="151"/>
    </row>
    <row r="4232" ht="12.75">
      <c r="D4232" s="151"/>
    </row>
    <row r="4233" ht="12.75">
      <c r="D4233" s="151"/>
    </row>
    <row r="4234" ht="12.75">
      <c r="D4234" s="151"/>
    </row>
    <row r="4235" ht="12.75">
      <c r="D4235" s="151"/>
    </row>
    <row r="4236" ht="12.75">
      <c r="D4236" s="151"/>
    </row>
    <row r="4237" ht="12.75">
      <c r="D4237" s="151"/>
    </row>
    <row r="4238" ht="12.75">
      <c r="D4238" s="151"/>
    </row>
    <row r="4239" ht="12.75">
      <c r="D4239" s="151"/>
    </row>
    <row r="4240" ht="12.75">
      <c r="D4240" s="151"/>
    </row>
    <row r="4241" ht="12.75">
      <c r="D4241" s="151"/>
    </row>
    <row r="4242" ht="12.75">
      <c r="D4242" s="151"/>
    </row>
    <row r="4243" ht="12.75">
      <c r="D4243" s="151"/>
    </row>
    <row r="4244" ht="12.75">
      <c r="D4244" s="151"/>
    </row>
    <row r="4245" ht="12.75">
      <c r="D4245" s="151"/>
    </row>
    <row r="4246" ht="12.75">
      <c r="D4246" s="151"/>
    </row>
    <row r="4247" ht="12.75">
      <c r="D4247" s="151"/>
    </row>
    <row r="4248" ht="12.75">
      <c r="D4248" s="151"/>
    </row>
    <row r="4249" ht="12.75">
      <c r="D4249" s="151"/>
    </row>
    <row r="4250" ht="12.75">
      <c r="D4250" s="151"/>
    </row>
    <row r="4251" ht="12.75">
      <c r="D4251" s="151"/>
    </row>
    <row r="4252" ht="12.75">
      <c r="D4252" s="151"/>
    </row>
    <row r="4253" ht="12.75">
      <c r="D4253" s="151"/>
    </row>
    <row r="4254" ht="12.75">
      <c r="D4254" s="151"/>
    </row>
    <row r="4255" ht="12.75">
      <c r="D4255" s="151"/>
    </row>
    <row r="4256" ht="12.75">
      <c r="D4256" s="151"/>
    </row>
    <row r="4257" ht="12.75">
      <c r="D4257" s="151"/>
    </row>
    <row r="4258" ht="12.75">
      <c r="D4258" s="151"/>
    </row>
    <row r="4259" ht="12.75">
      <c r="D4259" s="151"/>
    </row>
    <row r="4260" ht="12.75">
      <c r="D4260" s="151"/>
    </row>
    <row r="4261" ht="12.75">
      <c r="D4261" s="151"/>
    </row>
    <row r="4262" ht="12.75">
      <c r="D4262" s="151"/>
    </row>
    <row r="4263" ht="12.75">
      <c r="D4263" s="151"/>
    </row>
    <row r="4264" ht="12.75">
      <c r="D4264" s="151"/>
    </row>
    <row r="4265" ht="12.75">
      <c r="D4265" s="151"/>
    </row>
    <row r="4266" ht="12.75">
      <c r="D4266" s="151"/>
    </row>
    <row r="4267" ht="12.75">
      <c r="D4267" s="151"/>
    </row>
    <row r="4268" ht="12.75">
      <c r="D4268" s="151"/>
    </row>
    <row r="4269" ht="12.75">
      <c r="D4269" s="151"/>
    </row>
    <row r="4270" ht="12.75">
      <c r="D4270" s="151"/>
    </row>
    <row r="4271" ht="12.75">
      <c r="D4271" s="151"/>
    </row>
    <row r="4272" ht="12.75">
      <c r="D4272" s="151"/>
    </row>
    <row r="4273" ht="12.75">
      <c r="D4273" s="151"/>
    </row>
    <row r="4274" ht="12.75">
      <c r="D4274" s="151"/>
    </row>
    <row r="4275" ht="12.75">
      <c r="D4275" s="151"/>
    </row>
    <row r="4276" ht="12.75">
      <c r="D4276" s="151"/>
    </row>
    <row r="4277" ht="12.75">
      <c r="D4277" s="151"/>
    </row>
    <row r="4278" ht="12.75">
      <c r="D4278" s="151"/>
    </row>
    <row r="4279" ht="12.75">
      <c r="D4279" s="151"/>
    </row>
    <row r="4280" ht="12.75">
      <c r="D4280" s="151"/>
    </row>
    <row r="4281" ht="12.75">
      <c r="D4281" s="151"/>
    </row>
    <row r="4282" ht="12.75">
      <c r="D4282" s="151"/>
    </row>
    <row r="4283" ht="12.75">
      <c r="D4283" s="151"/>
    </row>
    <row r="4284" ht="12.75">
      <c r="D4284" s="151"/>
    </row>
    <row r="4285" ht="12.75">
      <c r="D4285" s="151"/>
    </row>
    <row r="4286" ht="12.75">
      <c r="D4286" s="151"/>
    </row>
    <row r="4287" ht="12.75">
      <c r="D4287" s="151"/>
    </row>
    <row r="4288" ht="12.75">
      <c r="D4288" s="151"/>
    </row>
    <row r="4289" ht="12.75">
      <c r="D4289" s="151"/>
    </row>
    <row r="4290" ht="12.75">
      <c r="D4290" s="151"/>
    </row>
    <row r="4291" ht="12.75">
      <c r="D4291" s="151"/>
    </row>
    <row r="4292" ht="12.75">
      <c r="D4292" s="151"/>
    </row>
    <row r="4293" ht="12.75">
      <c r="D4293" s="151"/>
    </row>
    <row r="4294" ht="12.75">
      <c r="D4294" s="151"/>
    </row>
    <row r="4295" ht="12.75">
      <c r="D4295" s="151"/>
    </row>
    <row r="4296" ht="12.75">
      <c r="D4296" s="151"/>
    </row>
    <row r="4297" ht="12.75">
      <c r="D4297" s="151"/>
    </row>
    <row r="4298" ht="12.75">
      <c r="D4298" s="151"/>
    </row>
    <row r="4299" ht="12.75">
      <c r="D4299" s="151"/>
    </row>
    <row r="4300" ht="12.75">
      <c r="D4300" s="151"/>
    </row>
    <row r="4301" ht="12.75">
      <c r="D4301" s="151"/>
    </row>
    <row r="4302" ht="12.75">
      <c r="D4302" s="151"/>
    </row>
    <row r="4303" ht="12.75">
      <c r="D4303" s="151"/>
    </row>
    <row r="4304" ht="12.75">
      <c r="D4304" s="151"/>
    </row>
    <row r="4305" ht="12.75">
      <c r="D4305" s="151"/>
    </row>
    <row r="4306" ht="12.75">
      <c r="D4306" s="151"/>
    </row>
    <row r="4307" ht="12.75">
      <c r="D4307" s="151"/>
    </row>
    <row r="4308" ht="12.75">
      <c r="D4308" s="151"/>
    </row>
    <row r="4309" ht="12.75">
      <c r="D4309" s="151"/>
    </row>
    <row r="4310" ht="12.75">
      <c r="D4310" s="151"/>
    </row>
    <row r="4311" ht="12.75">
      <c r="D4311" s="151"/>
    </row>
    <row r="4312" ht="12.75">
      <c r="D4312" s="151"/>
    </row>
    <row r="4313" ht="12.75">
      <c r="D4313" s="151"/>
    </row>
    <row r="4314" ht="12.75">
      <c r="D4314" s="151"/>
    </row>
    <row r="4315" ht="12.75">
      <c r="D4315" s="151"/>
    </row>
    <row r="4316" ht="12.75">
      <c r="D4316" s="151"/>
    </row>
    <row r="4317" ht="12.75">
      <c r="D4317" s="151"/>
    </row>
    <row r="4318" ht="12.75">
      <c r="D4318" s="151"/>
    </row>
    <row r="4319" ht="12.75">
      <c r="D4319" s="151"/>
    </row>
    <row r="4320" ht="12.75">
      <c r="D4320" s="151"/>
    </row>
    <row r="4321" ht="12.75">
      <c r="D4321" s="151"/>
    </row>
    <row r="4322" ht="12.75">
      <c r="D4322" s="151"/>
    </row>
    <row r="4323" ht="12.75">
      <c r="D4323" s="151"/>
    </row>
    <row r="4324" ht="12.75">
      <c r="D4324" s="151"/>
    </row>
    <row r="4325" ht="12.75">
      <c r="D4325" s="151"/>
    </row>
    <row r="4326" ht="12.75">
      <c r="D4326" s="151"/>
    </row>
    <row r="4327" ht="12.75">
      <c r="D4327" s="151"/>
    </row>
    <row r="4328" ht="12.75">
      <c r="D4328" s="151"/>
    </row>
    <row r="4329" ht="12.75">
      <c r="D4329" s="151"/>
    </row>
    <row r="4330" ht="12.75">
      <c r="D4330" s="151"/>
    </row>
    <row r="4331" ht="12.75">
      <c r="D4331" s="151"/>
    </row>
    <row r="4332" ht="12.75">
      <c r="D4332" s="151"/>
    </row>
    <row r="4333" ht="12.75">
      <c r="D4333" s="151"/>
    </row>
    <row r="4334" ht="12.75">
      <c r="D4334" s="151"/>
    </row>
    <row r="4335" ht="12.75">
      <c r="D4335" s="151"/>
    </row>
    <row r="4336" ht="12.75">
      <c r="D4336" s="151"/>
    </row>
    <row r="4337" ht="12.75">
      <c r="D4337" s="151"/>
    </row>
    <row r="4338" ht="12.75">
      <c r="D4338" s="151"/>
    </row>
    <row r="4339" ht="12.75">
      <c r="D4339" s="151"/>
    </row>
    <row r="4340" ht="12.75">
      <c r="D4340" s="151"/>
    </row>
    <row r="4341" ht="12.75">
      <c r="D4341" s="151"/>
    </row>
    <row r="4342" ht="12.75">
      <c r="D4342" s="151"/>
    </row>
    <row r="4343" ht="12.75">
      <c r="D4343" s="151"/>
    </row>
    <row r="4344" ht="12.75">
      <c r="D4344" s="151"/>
    </row>
    <row r="4345" ht="12.75">
      <c r="D4345" s="151"/>
    </row>
    <row r="4346" ht="12.75">
      <c r="D4346" s="151"/>
    </row>
    <row r="4347" ht="12.75">
      <c r="D4347" s="151"/>
    </row>
    <row r="4348" ht="12.75">
      <c r="D4348" s="151"/>
    </row>
    <row r="4349" ht="12.75">
      <c r="D4349" s="151"/>
    </row>
    <row r="4350" ht="12.75">
      <c r="D4350" s="151"/>
    </row>
    <row r="4351" ht="12.75">
      <c r="D4351" s="151"/>
    </row>
    <row r="4352" ht="12.75">
      <c r="D4352" s="151"/>
    </row>
    <row r="4353" ht="12.75">
      <c r="D4353" s="151"/>
    </row>
    <row r="4354" ht="12.75">
      <c r="D4354" s="151"/>
    </row>
    <row r="4355" ht="12.75">
      <c r="D4355" s="151"/>
    </row>
    <row r="4356" ht="12.75">
      <c r="D4356" s="151"/>
    </row>
    <row r="4357" ht="12.75">
      <c r="D4357" s="151"/>
    </row>
    <row r="4358" ht="12.75">
      <c r="D4358" s="151"/>
    </row>
    <row r="4359" ht="12.75">
      <c r="D4359" s="151"/>
    </row>
    <row r="4360" ht="12.75">
      <c r="D4360" s="151"/>
    </row>
    <row r="4361" ht="12.75">
      <c r="D4361" s="151"/>
    </row>
    <row r="4362" ht="12.75">
      <c r="D4362" s="151"/>
    </row>
    <row r="4363" ht="12.75">
      <c r="D4363" s="151"/>
    </row>
    <row r="4364" ht="12.75">
      <c r="D4364" s="151"/>
    </row>
    <row r="4365" ht="12.75">
      <c r="D4365" s="151"/>
    </row>
    <row r="4366" ht="12.75">
      <c r="D4366" s="151"/>
    </row>
    <row r="4367" ht="12.75">
      <c r="D4367" s="151"/>
    </row>
    <row r="4368" ht="12.75">
      <c r="D4368" s="151"/>
    </row>
    <row r="4369" ht="12.75">
      <c r="D4369" s="151"/>
    </row>
    <row r="4370" ht="12.75">
      <c r="D4370" s="151"/>
    </row>
    <row r="4371" ht="12.75">
      <c r="D4371" s="151"/>
    </row>
    <row r="4372" ht="12.75">
      <c r="D4372" s="151"/>
    </row>
    <row r="4373" ht="12.75">
      <c r="D4373" s="151"/>
    </row>
    <row r="4374" ht="12.75">
      <c r="D4374" s="151"/>
    </row>
    <row r="4375" ht="12.75">
      <c r="D4375" s="151"/>
    </row>
    <row r="4376" ht="12.75">
      <c r="D4376" s="151"/>
    </row>
    <row r="4377" ht="12.75">
      <c r="D4377" s="151"/>
    </row>
    <row r="4378" ht="12.75">
      <c r="D4378" s="151"/>
    </row>
    <row r="4379" ht="12.75">
      <c r="D4379" s="151"/>
    </row>
    <row r="4380" ht="12.75">
      <c r="D4380" s="151"/>
    </row>
    <row r="4381" ht="12.75">
      <c r="D4381" s="151"/>
    </row>
    <row r="4382" ht="12.75">
      <c r="D4382" s="151"/>
    </row>
    <row r="4383" ht="12.75">
      <c r="D4383" s="151"/>
    </row>
    <row r="4384" ht="12.75">
      <c r="D4384" s="151"/>
    </row>
    <row r="4385" ht="12.75">
      <c r="D4385" s="151"/>
    </row>
    <row r="4386" ht="12.75">
      <c r="D4386" s="151"/>
    </row>
    <row r="4387" ht="12.75">
      <c r="D4387" s="151"/>
    </row>
    <row r="4388" ht="12.75">
      <c r="D4388" s="151"/>
    </row>
    <row r="4389" ht="12.75">
      <c r="D4389" s="151"/>
    </row>
    <row r="4390" ht="12.75">
      <c r="D4390" s="151"/>
    </row>
    <row r="4391" ht="12.75">
      <c r="D4391" s="151"/>
    </row>
    <row r="4392" ht="12.75">
      <c r="D4392" s="151"/>
    </row>
    <row r="4393" ht="12.75">
      <c r="D4393" s="151"/>
    </row>
    <row r="4394" ht="12.75">
      <c r="D4394" s="151"/>
    </row>
    <row r="4395" ht="12.75">
      <c r="D4395" s="151"/>
    </row>
    <row r="4396" ht="12.75">
      <c r="D4396" s="151"/>
    </row>
    <row r="4397" ht="12.75">
      <c r="D4397" s="151"/>
    </row>
    <row r="4398" ht="12.75">
      <c r="D4398" s="151"/>
    </row>
    <row r="4399" ht="12.75">
      <c r="D4399" s="151"/>
    </row>
    <row r="4400" ht="12.75">
      <c r="D4400" s="151"/>
    </row>
    <row r="4401" ht="12.75">
      <c r="D4401" s="151"/>
    </row>
    <row r="4402" ht="12.75">
      <c r="D4402" s="151"/>
    </row>
    <row r="4403" ht="12.75">
      <c r="D4403" s="151"/>
    </row>
    <row r="4404" ht="12.75">
      <c r="D4404" s="151"/>
    </row>
    <row r="4405" ht="12.75">
      <c r="D4405" s="151"/>
    </row>
    <row r="4406" ht="12.75">
      <c r="D4406" s="151"/>
    </row>
    <row r="4407" ht="12.75">
      <c r="D4407" s="151"/>
    </row>
    <row r="4408" ht="12.75">
      <c r="D4408" s="151"/>
    </row>
    <row r="4409" ht="12.75">
      <c r="D4409" s="151"/>
    </row>
    <row r="4410" ht="12.75">
      <c r="D4410" s="151"/>
    </row>
    <row r="4411" ht="12.75">
      <c r="D4411" s="151"/>
    </row>
    <row r="4412" ht="12.75">
      <c r="D4412" s="151"/>
    </row>
    <row r="4413" ht="12.75">
      <c r="D4413" s="151"/>
    </row>
    <row r="4414" ht="12.75">
      <c r="D4414" s="151"/>
    </row>
    <row r="4415" ht="12.75">
      <c r="D4415" s="151"/>
    </row>
    <row r="4416" ht="12.75">
      <c r="D4416" s="151"/>
    </row>
    <row r="4417" ht="12.75">
      <c r="D4417" s="151"/>
    </row>
    <row r="4418" ht="12.75">
      <c r="D4418" s="151"/>
    </row>
    <row r="4419" ht="12.75">
      <c r="D4419" s="151"/>
    </row>
    <row r="4420" ht="12.75">
      <c r="D4420" s="151"/>
    </row>
    <row r="4421" ht="12.75">
      <c r="D4421" s="151"/>
    </row>
    <row r="4422" ht="12.75">
      <c r="D4422" s="151"/>
    </row>
    <row r="4423" ht="12.75">
      <c r="D4423" s="151"/>
    </row>
    <row r="4424" ht="12.75">
      <c r="D4424" s="151"/>
    </row>
    <row r="4425" ht="12.75">
      <c r="D4425" s="151"/>
    </row>
    <row r="4426" ht="12.75">
      <c r="D4426" s="151"/>
    </row>
    <row r="4427" ht="12.75">
      <c r="D4427" s="151"/>
    </row>
    <row r="4428" ht="12.75">
      <c r="D4428" s="151"/>
    </row>
    <row r="4429" ht="12.75">
      <c r="D4429" s="151"/>
    </row>
    <row r="4430" ht="12.75">
      <c r="D4430" s="151"/>
    </row>
    <row r="4431" ht="12.75">
      <c r="D4431" s="151"/>
    </row>
    <row r="4432" ht="12.75">
      <c r="D4432" s="151"/>
    </row>
    <row r="4433" ht="12.75">
      <c r="D4433" s="151"/>
    </row>
    <row r="4434" ht="12.75">
      <c r="D4434" s="151"/>
    </row>
    <row r="4435" ht="12.75">
      <c r="D4435" s="151"/>
    </row>
    <row r="4436" ht="12.75">
      <c r="D4436" s="151"/>
    </row>
    <row r="4437" ht="12.75">
      <c r="D4437" s="151"/>
    </row>
    <row r="4438" ht="12.75">
      <c r="D4438" s="151"/>
    </row>
    <row r="4439" ht="12.75">
      <c r="D4439" s="151"/>
    </row>
    <row r="4440" ht="12.75">
      <c r="D4440" s="151"/>
    </row>
    <row r="4441" ht="12.75">
      <c r="D4441" s="151"/>
    </row>
    <row r="4442" ht="12.75">
      <c r="D4442" s="151"/>
    </row>
    <row r="4443" ht="12.75">
      <c r="D4443" s="151"/>
    </row>
    <row r="4444" ht="12.75">
      <c r="D4444" s="151"/>
    </row>
    <row r="4445" ht="12.75">
      <c r="D4445" s="151"/>
    </row>
    <row r="4446" ht="12.75">
      <c r="D4446" s="151"/>
    </row>
    <row r="4447" ht="12.75">
      <c r="D4447" s="151"/>
    </row>
    <row r="4448" ht="12.75">
      <c r="D4448" s="151"/>
    </row>
    <row r="4449" ht="12.75">
      <c r="D4449" s="151"/>
    </row>
    <row r="4450" ht="12.75">
      <c r="D4450" s="151"/>
    </row>
    <row r="4451" ht="12.75">
      <c r="D4451" s="151"/>
    </row>
    <row r="4452" ht="12.75">
      <c r="D4452" s="151"/>
    </row>
    <row r="4453" ht="12.75">
      <c r="D4453" s="151"/>
    </row>
    <row r="4454" ht="12.75">
      <c r="D4454" s="151"/>
    </row>
    <row r="4455" ht="12.75">
      <c r="D4455" s="151"/>
    </row>
    <row r="4456" ht="12.75">
      <c r="D4456" s="151"/>
    </row>
    <row r="4457" ht="12.75">
      <c r="D4457" s="151"/>
    </row>
    <row r="4458" ht="12.75">
      <c r="D4458" s="151"/>
    </row>
    <row r="4459" ht="12.75">
      <c r="D4459" s="151"/>
    </row>
    <row r="4460" ht="12.75">
      <c r="D4460" s="151"/>
    </row>
    <row r="4461" ht="12.75">
      <c r="D4461" s="151"/>
    </row>
    <row r="4462" ht="12.75">
      <c r="D4462" s="151"/>
    </row>
    <row r="4463" ht="12.75">
      <c r="D4463" s="151"/>
    </row>
    <row r="4464" ht="12.75">
      <c r="D4464" s="151"/>
    </row>
    <row r="4465" ht="12.75">
      <c r="D4465" s="151"/>
    </row>
    <row r="4466" ht="12.75">
      <c r="D4466" s="151"/>
    </row>
    <row r="4467" ht="12.75">
      <c r="D4467" s="151"/>
    </row>
    <row r="4468" ht="12.75">
      <c r="D4468" s="151"/>
    </row>
    <row r="4469" ht="12.75">
      <c r="D4469" s="151"/>
    </row>
    <row r="4470" ht="12.75">
      <c r="D4470" s="151"/>
    </row>
    <row r="4471" ht="12.75">
      <c r="D4471" s="151"/>
    </row>
    <row r="4472" ht="12.75">
      <c r="D4472" s="151"/>
    </row>
    <row r="4473" ht="12.75">
      <c r="D4473" s="151"/>
    </row>
    <row r="4474" ht="12.75">
      <c r="D4474" s="151"/>
    </row>
    <row r="4475" ht="12.75">
      <c r="D4475" s="151"/>
    </row>
    <row r="4476" ht="12.75">
      <c r="D4476" s="151"/>
    </row>
    <row r="4477" ht="12.75">
      <c r="D4477" s="151"/>
    </row>
    <row r="4478" ht="12.75">
      <c r="D4478" s="151"/>
    </row>
    <row r="4479" ht="12.75">
      <c r="D4479" s="151"/>
    </row>
    <row r="4480" ht="12.75">
      <c r="D4480" s="151"/>
    </row>
    <row r="4481" ht="12.75">
      <c r="D4481" s="151"/>
    </row>
    <row r="4482" ht="12.75">
      <c r="D4482" s="151"/>
    </row>
    <row r="4483" ht="12.75">
      <c r="D4483" s="151"/>
    </row>
    <row r="4484" ht="12.75">
      <c r="D4484" s="151"/>
    </row>
    <row r="4485" ht="12.75">
      <c r="D4485" s="151"/>
    </row>
    <row r="4486" ht="12.75">
      <c r="D4486" s="151"/>
    </row>
    <row r="4487" ht="12.75">
      <c r="D4487" s="151"/>
    </row>
    <row r="4488" ht="12.75">
      <c r="D4488" s="151"/>
    </row>
    <row r="4489" ht="12.75">
      <c r="D4489" s="151"/>
    </row>
    <row r="4490" ht="12.75">
      <c r="D4490" s="151"/>
    </row>
    <row r="4491" ht="12.75">
      <c r="D4491" s="151"/>
    </row>
    <row r="4492" ht="12.75">
      <c r="D4492" s="151"/>
    </row>
    <row r="4493" ht="12.75">
      <c r="D4493" s="151"/>
    </row>
    <row r="4494" ht="12.75">
      <c r="D4494" s="151"/>
    </row>
    <row r="4495" ht="12.75">
      <c r="D4495" s="151"/>
    </row>
    <row r="4496" ht="12.75">
      <c r="D4496" s="151"/>
    </row>
    <row r="4497" ht="12.75">
      <c r="D4497" s="151"/>
    </row>
    <row r="4498" ht="12.75">
      <c r="D4498" s="151"/>
    </row>
    <row r="4499" ht="12.75">
      <c r="D4499" s="151"/>
    </row>
    <row r="4500" ht="12.75">
      <c r="D4500" s="151"/>
    </row>
    <row r="4501" ht="12.75">
      <c r="D4501" s="151"/>
    </row>
    <row r="4502" ht="12.75">
      <c r="D4502" s="151"/>
    </row>
    <row r="4503" ht="12.75">
      <c r="D4503" s="151"/>
    </row>
    <row r="4504" ht="12.75">
      <c r="D4504" s="151"/>
    </row>
    <row r="4505" ht="12.75">
      <c r="D4505" s="151"/>
    </row>
    <row r="4506" ht="12.75">
      <c r="D4506" s="151"/>
    </row>
    <row r="4507" ht="12.75">
      <c r="D4507" s="151"/>
    </row>
    <row r="4508" ht="12.75">
      <c r="D4508" s="151"/>
    </row>
    <row r="4509" ht="12.75">
      <c r="D4509" s="151"/>
    </row>
    <row r="4510" ht="12.75">
      <c r="D4510" s="151"/>
    </row>
    <row r="4511" ht="12.75">
      <c r="D4511" s="151"/>
    </row>
    <row r="4512" ht="12.75">
      <c r="D4512" s="151"/>
    </row>
    <row r="4513" ht="12.75">
      <c r="D4513" s="151"/>
    </row>
    <row r="4514" ht="12.75">
      <c r="D4514" s="151"/>
    </row>
    <row r="4515" ht="12.75">
      <c r="D4515" s="151"/>
    </row>
    <row r="4516" ht="12.75">
      <c r="D4516" s="151"/>
    </row>
    <row r="4517" ht="12.75">
      <c r="D4517" s="151"/>
    </row>
    <row r="4518" ht="12.75">
      <c r="D4518" s="151"/>
    </row>
    <row r="4519" ht="12.75">
      <c r="D4519" s="151"/>
    </row>
    <row r="4520" ht="12.75">
      <c r="D4520" s="151"/>
    </row>
    <row r="4521" ht="12.75">
      <c r="D4521" s="151"/>
    </row>
    <row r="4522" ht="12.75">
      <c r="D4522" s="151"/>
    </row>
    <row r="4523" ht="12.75">
      <c r="D4523" s="151"/>
    </row>
    <row r="4524" ht="12.75">
      <c r="D4524" s="151"/>
    </row>
    <row r="4525" ht="12.75">
      <c r="D4525" s="151"/>
    </row>
    <row r="4526" ht="12.75">
      <c r="D4526" s="151"/>
    </row>
    <row r="4527" ht="12.75">
      <c r="D4527" s="151"/>
    </row>
    <row r="4528" ht="12.75">
      <c r="D4528" s="151"/>
    </row>
    <row r="4529" ht="12.75">
      <c r="D4529" s="151"/>
    </row>
    <row r="4530" ht="12.75">
      <c r="D4530" s="151"/>
    </row>
    <row r="4531" ht="12.75">
      <c r="D4531" s="151"/>
    </row>
    <row r="4532" ht="12.75">
      <c r="D4532" s="151"/>
    </row>
    <row r="4533" ht="12.75">
      <c r="D4533" s="151"/>
    </row>
    <row r="4534" ht="12.75">
      <c r="D4534" s="151"/>
    </row>
    <row r="4535" ht="12.75">
      <c r="D4535" s="151"/>
    </row>
    <row r="4536" ht="12.75">
      <c r="D4536" s="151"/>
    </row>
    <row r="4537" ht="12.75">
      <c r="D4537" s="151"/>
    </row>
    <row r="4538" ht="12.75">
      <c r="D4538" s="151"/>
    </row>
    <row r="4539" ht="12.75">
      <c r="D4539" s="151"/>
    </row>
    <row r="4540" ht="12.75">
      <c r="D4540" s="151"/>
    </row>
    <row r="4541" ht="12.75">
      <c r="D4541" s="151"/>
    </row>
    <row r="4542" ht="12.75">
      <c r="D4542" s="151"/>
    </row>
    <row r="4543" ht="12.75">
      <c r="D4543" s="151"/>
    </row>
    <row r="4544" ht="12.75">
      <c r="D4544" s="151"/>
    </row>
    <row r="4545" ht="12.75">
      <c r="D4545" s="151"/>
    </row>
    <row r="4546" ht="12.75">
      <c r="D4546" s="151"/>
    </row>
    <row r="4547" ht="12.75">
      <c r="D4547" s="151"/>
    </row>
    <row r="4548" ht="12.75">
      <c r="D4548" s="151"/>
    </row>
    <row r="4549" ht="12.75">
      <c r="D4549" s="151"/>
    </row>
    <row r="4550" ht="12.75">
      <c r="D4550" s="151"/>
    </row>
    <row r="4551" ht="12.75">
      <c r="D4551" s="151"/>
    </row>
    <row r="4552" ht="12.75">
      <c r="D4552" s="151"/>
    </row>
    <row r="4553" ht="12.75">
      <c r="D4553" s="151"/>
    </row>
    <row r="4554" ht="12.75">
      <c r="D4554" s="151"/>
    </row>
    <row r="4555" ht="12.75">
      <c r="D4555" s="151"/>
    </row>
    <row r="4556" ht="12.75">
      <c r="D4556" s="151"/>
    </row>
    <row r="4557" ht="12.75">
      <c r="D4557" s="151"/>
    </row>
    <row r="4558" ht="12.75">
      <c r="D4558" s="151"/>
    </row>
    <row r="4559" ht="12.75">
      <c r="D4559" s="151"/>
    </row>
    <row r="4560" ht="12.75">
      <c r="D4560" s="151"/>
    </row>
    <row r="4561" ht="12.75">
      <c r="D4561" s="151"/>
    </row>
    <row r="4562" ht="12.75">
      <c r="D4562" s="151"/>
    </row>
    <row r="4563" ht="12.75">
      <c r="D4563" s="151"/>
    </row>
    <row r="4564" ht="12.75">
      <c r="D4564" s="151"/>
    </row>
    <row r="4565" ht="12.75">
      <c r="D4565" s="151"/>
    </row>
    <row r="4566" ht="12.75">
      <c r="D4566" s="151"/>
    </row>
    <row r="4567" ht="12.75">
      <c r="D4567" s="151"/>
    </row>
    <row r="4568" ht="12.75">
      <c r="D4568" s="151"/>
    </row>
    <row r="4569" ht="12.75">
      <c r="D4569" s="151"/>
    </row>
    <row r="4570" ht="12.75">
      <c r="D4570" s="151"/>
    </row>
    <row r="4571" ht="12.75">
      <c r="D4571" s="151"/>
    </row>
    <row r="4572" ht="12.75">
      <c r="D4572" s="151"/>
    </row>
    <row r="4573" ht="12.75">
      <c r="D4573" s="151"/>
    </row>
    <row r="4574" ht="12.75">
      <c r="D4574" s="151"/>
    </row>
    <row r="4575" ht="12.75">
      <c r="D4575" s="151"/>
    </row>
    <row r="4576" ht="12.75">
      <c r="D4576" s="151"/>
    </row>
    <row r="4577" ht="12.75">
      <c r="D4577" s="151"/>
    </row>
    <row r="4578" ht="12.75">
      <c r="D4578" s="151"/>
    </row>
    <row r="4579" ht="12.75">
      <c r="D4579" s="151"/>
    </row>
    <row r="4580" ht="12.75">
      <c r="D4580" s="151"/>
    </row>
    <row r="4581" ht="12.75">
      <c r="D4581" s="151"/>
    </row>
    <row r="4582" ht="12.75">
      <c r="D4582" s="151"/>
    </row>
    <row r="4583" ht="12.75">
      <c r="D4583" s="151"/>
    </row>
    <row r="4584" ht="12.75">
      <c r="D4584" s="151"/>
    </row>
    <row r="4585" ht="12.75">
      <c r="D4585" s="151"/>
    </row>
    <row r="4586" ht="12.75">
      <c r="D4586" s="151"/>
    </row>
    <row r="4587" ht="12.75">
      <c r="D4587" s="151"/>
    </row>
    <row r="4588" ht="12.75">
      <c r="D4588" s="151"/>
    </row>
    <row r="4589" ht="12.75">
      <c r="D4589" s="151"/>
    </row>
    <row r="4590" ht="12.75">
      <c r="D4590" s="151"/>
    </row>
    <row r="4591" ht="12.75">
      <c r="D4591" s="151"/>
    </row>
    <row r="4592" ht="12.75">
      <c r="D4592" s="151"/>
    </row>
    <row r="4593" ht="12.75">
      <c r="D4593" s="151"/>
    </row>
    <row r="4594" ht="12.75">
      <c r="D4594" s="151"/>
    </row>
    <row r="4595" ht="12.75">
      <c r="D4595" s="151"/>
    </row>
    <row r="4596" ht="12.75">
      <c r="D4596" s="151"/>
    </row>
    <row r="4597" ht="12.75">
      <c r="D4597" s="151"/>
    </row>
    <row r="4598" ht="12.75">
      <c r="D4598" s="151"/>
    </row>
    <row r="4599" ht="12.75">
      <c r="D4599" s="151"/>
    </row>
    <row r="4600" ht="12.75">
      <c r="D4600" s="151"/>
    </row>
    <row r="4601" ht="12.75">
      <c r="D4601" s="151"/>
    </row>
    <row r="4602" ht="12.75">
      <c r="D4602" s="151"/>
    </row>
    <row r="4603" ht="12.75">
      <c r="D4603" s="151"/>
    </row>
    <row r="4604" ht="12.75">
      <c r="D4604" s="151"/>
    </row>
    <row r="4605" ht="12.75">
      <c r="D4605" s="151"/>
    </row>
    <row r="4606" ht="12.75">
      <c r="D4606" s="151"/>
    </row>
    <row r="4607" ht="12.75">
      <c r="D4607" s="151"/>
    </row>
    <row r="4608" ht="12.75">
      <c r="D4608" s="151"/>
    </row>
    <row r="4609" ht="12.75">
      <c r="D4609" s="151"/>
    </row>
    <row r="4610" ht="12.75">
      <c r="D4610" s="151"/>
    </row>
    <row r="4611" ht="12.75">
      <c r="D4611" s="151"/>
    </row>
    <row r="4612" ht="12.75">
      <c r="D4612" s="151"/>
    </row>
    <row r="4613" ht="12.75">
      <c r="D4613" s="151"/>
    </row>
    <row r="4614" ht="12.75">
      <c r="D4614" s="151"/>
    </row>
    <row r="4615" ht="12.75">
      <c r="D4615" s="151"/>
    </row>
    <row r="4616" ht="12.75">
      <c r="D4616" s="151"/>
    </row>
    <row r="4617" ht="12.75">
      <c r="D4617" s="151"/>
    </row>
    <row r="4618" ht="12.75">
      <c r="D4618" s="151"/>
    </row>
    <row r="4619" ht="12.75">
      <c r="D4619" s="151"/>
    </row>
    <row r="4620" ht="12.75">
      <c r="D4620" s="151"/>
    </row>
    <row r="4621" ht="12.75">
      <c r="D4621" s="151"/>
    </row>
    <row r="4622" ht="12.75">
      <c r="D4622" s="151"/>
    </row>
    <row r="4623" ht="12.75">
      <c r="D4623" s="151"/>
    </row>
    <row r="4624" ht="12.75">
      <c r="D4624" s="151"/>
    </row>
    <row r="4625" ht="12.75">
      <c r="D4625" s="151"/>
    </row>
    <row r="4626" ht="12.75">
      <c r="D4626" s="151"/>
    </row>
    <row r="4627" ht="12.75">
      <c r="D4627" s="151"/>
    </row>
    <row r="4628" ht="12.75">
      <c r="D4628" s="151"/>
    </row>
    <row r="4629" ht="12.75">
      <c r="D4629" s="151"/>
    </row>
    <row r="4630" ht="12.75">
      <c r="D4630" s="151"/>
    </row>
    <row r="4631" ht="12.75">
      <c r="D4631" s="151"/>
    </row>
    <row r="4632" ht="12.75">
      <c r="D4632" s="151"/>
    </row>
    <row r="4633" ht="12.75">
      <c r="D4633" s="151"/>
    </row>
    <row r="4634" ht="12.75">
      <c r="D4634" s="151"/>
    </row>
    <row r="4635" ht="12.75">
      <c r="D4635" s="151"/>
    </row>
    <row r="4636" ht="12.75">
      <c r="D4636" s="151"/>
    </row>
    <row r="4637" ht="12.75">
      <c r="D4637" s="151"/>
    </row>
    <row r="4638" ht="12.75">
      <c r="D4638" s="151"/>
    </row>
    <row r="4639" ht="12.75">
      <c r="D4639" s="151"/>
    </row>
    <row r="4640" ht="12.75">
      <c r="D4640" s="151"/>
    </row>
    <row r="4641" ht="12.75">
      <c r="D4641" s="151"/>
    </row>
    <row r="4642" ht="12.75">
      <c r="D4642" s="151"/>
    </row>
    <row r="4643" ht="12.75">
      <c r="D4643" s="151"/>
    </row>
    <row r="4644" ht="12.75">
      <c r="D4644" s="151"/>
    </row>
    <row r="4645" ht="12.75">
      <c r="D4645" s="151"/>
    </row>
    <row r="4646" ht="12.75">
      <c r="D4646" s="151"/>
    </row>
    <row r="4647" ht="12.75">
      <c r="D4647" s="151"/>
    </row>
    <row r="4648" ht="12.75">
      <c r="D4648" s="151"/>
    </row>
    <row r="4649" ht="12.75">
      <c r="D4649" s="151"/>
    </row>
    <row r="4650" ht="12.75">
      <c r="D4650" s="151"/>
    </row>
    <row r="4651" ht="12.75">
      <c r="D4651" s="151"/>
    </row>
    <row r="4652" ht="12.75">
      <c r="D4652" s="151"/>
    </row>
    <row r="4653" ht="12.75">
      <c r="D4653" s="151"/>
    </row>
    <row r="4654" ht="12.75">
      <c r="D4654" s="151"/>
    </row>
    <row r="4655" ht="12.75">
      <c r="D4655" s="151"/>
    </row>
    <row r="4656" ht="12.75">
      <c r="D4656" s="151"/>
    </row>
    <row r="4657" ht="12.75">
      <c r="D4657" s="151"/>
    </row>
    <row r="4658" ht="12.75">
      <c r="D4658" s="151"/>
    </row>
    <row r="4659" ht="12.75">
      <c r="D4659" s="151"/>
    </row>
    <row r="4660" ht="12.75">
      <c r="D4660" s="151"/>
    </row>
    <row r="4661" ht="12.75">
      <c r="D4661" s="151"/>
    </row>
    <row r="4662" ht="12.75">
      <c r="D4662" s="151"/>
    </row>
    <row r="4663" ht="12.75">
      <c r="D4663" s="151"/>
    </row>
    <row r="4664" ht="12.75">
      <c r="D4664" s="151"/>
    </row>
    <row r="4665" ht="12.75">
      <c r="D4665" s="151"/>
    </row>
    <row r="4666" ht="12.75">
      <c r="D4666" s="151"/>
    </row>
    <row r="4667" ht="12.75">
      <c r="D4667" s="151"/>
    </row>
    <row r="4668" ht="12.75">
      <c r="D4668" s="151"/>
    </row>
    <row r="4669" ht="12.75">
      <c r="D4669" s="151"/>
    </row>
    <row r="4670" ht="12.75">
      <c r="D4670" s="151"/>
    </row>
    <row r="4671" ht="12.75">
      <c r="D4671" s="151"/>
    </row>
    <row r="4672" ht="12.75">
      <c r="D4672" s="151"/>
    </row>
    <row r="4673" ht="12.75">
      <c r="D4673" s="151"/>
    </row>
    <row r="4674" ht="12.75">
      <c r="D4674" s="151"/>
    </row>
    <row r="4675" ht="12.75">
      <c r="D4675" s="151"/>
    </row>
    <row r="4676" ht="12.75">
      <c r="D4676" s="151"/>
    </row>
    <row r="4677" ht="12.75">
      <c r="D4677" s="151"/>
    </row>
    <row r="4678" ht="12.75">
      <c r="D4678" s="151"/>
    </row>
    <row r="4679" ht="12.75">
      <c r="D4679" s="151"/>
    </row>
    <row r="4680" ht="12.75">
      <c r="D4680" s="151"/>
    </row>
    <row r="4681" ht="12.75">
      <c r="D4681" s="151"/>
    </row>
    <row r="4682" ht="12.75">
      <c r="D4682" s="151"/>
    </row>
    <row r="4683" ht="12.75">
      <c r="D4683" s="151"/>
    </row>
    <row r="4684" ht="12.75">
      <c r="D4684" s="151"/>
    </row>
    <row r="4685" ht="12.75">
      <c r="D4685" s="151"/>
    </row>
    <row r="4686" ht="12.75">
      <c r="D4686" s="151"/>
    </row>
    <row r="4687" ht="12.75">
      <c r="D4687" s="151"/>
    </row>
    <row r="4688" ht="12.75">
      <c r="D4688" s="151"/>
    </row>
    <row r="4689" ht="12.75">
      <c r="D4689" s="151"/>
    </row>
    <row r="4690" ht="12.75">
      <c r="D4690" s="151"/>
    </row>
    <row r="4691" ht="12.75">
      <c r="D4691" s="151"/>
    </row>
    <row r="4692" ht="12.75">
      <c r="D4692" s="151"/>
    </row>
    <row r="4693" ht="12.75">
      <c r="D4693" s="151"/>
    </row>
    <row r="4694" ht="12.75">
      <c r="D4694" s="151"/>
    </row>
    <row r="4695" ht="12.75">
      <c r="D4695" s="151"/>
    </row>
    <row r="4696" ht="12.75">
      <c r="D4696" s="151"/>
    </row>
    <row r="4697" ht="12.75">
      <c r="D4697" s="151"/>
    </row>
    <row r="4698" ht="12.75">
      <c r="D4698" s="151"/>
    </row>
    <row r="4699" ht="12.75">
      <c r="D4699" s="151"/>
    </row>
    <row r="4700" ht="12.75">
      <c r="D4700" s="151"/>
    </row>
    <row r="4701" ht="12.75">
      <c r="D4701" s="151"/>
    </row>
    <row r="4702" ht="12.75">
      <c r="D4702" s="151"/>
    </row>
    <row r="4703" ht="12.75">
      <c r="D4703" s="151"/>
    </row>
    <row r="4704" ht="12.75">
      <c r="D4704" s="151"/>
    </row>
    <row r="4705" ht="12.75">
      <c r="D4705" s="151"/>
    </row>
    <row r="4706" ht="12.75">
      <c r="D4706" s="151"/>
    </row>
    <row r="4707" ht="12.75">
      <c r="D4707" s="151"/>
    </row>
    <row r="4708" ht="12.75">
      <c r="D4708" s="151"/>
    </row>
    <row r="4709" ht="12.75">
      <c r="D4709" s="151"/>
    </row>
    <row r="4710" ht="12.75">
      <c r="D4710" s="151"/>
    </row>
    <row r="4711" ht="12.75">
      <c r="D4711" s="151"/>
    </row>
    <row r="4712" ht="12.75">
      <c r="D4712" s="151"/>
    </row>
    <row r="4713" ht="12.75">
      <c r="D4713" s="151"/>
    </row>
    <row r="4714" ht="12.75">
      <c r="D4714" s="151"/>
    </row>
    <row r="4715" ht="12.75">
      <c r="D4715" s="151"/>
    </row>
    <row r="4716" ht="12.75">
      <c r="D4716" s="151"/>
    </row>
    <row r="4717" ht="12.75">
      <c r="D4717" s="151"/>
    </row>
    <row r="4718" ht="12.75">
      <c r="D4718" s="151"/>
    </row>
    <row r="4719" ht="12.75">
      <c r="D4719" s="151"/>
    </row>
    <row r="4720" ht="12.75">
      <c r="D4720" s="151"/>
    </row>
    <row r="4721" ht="12.75">
      <c r="D4721" s="151"/>
    </row>
    <row r="4722" ht="12.75">
      <c r="D4722" s="151"/>
    </row>
    <row r="4723" ht="12.75">
      <c r="D4723" s="151"/>
    </row>
    <row r="4724" ht="12.75">
      <c r="D4724" s="151"/>
    </row>
    <row r="4725" ht="12.75">
      <c r="D4725" s="151"/>
    </row>
    <row r="4726" ht="12.75">
      <c r="D4726" s="151"/>
    </row>
    <row r="4727" ht="12.75">
      <c r="D4727" s="151"/>
    </row>
    <row r="4728" ht="12.75">
      <c r="D4728" s="151"/>
    </row>
    <row r="4729" ht="12.75">
      <c r="D4729" s="151"/>
    </row>
    <row r="4730" ht="12.75">
      <c r="D4730" s="151"/>
    </row>
    <row r="4731" ht="12.75">
      <c r="D4731" s="151"/>
    </row>
    <row r="4732" ht="12.75">
      <c r="D4732" s="151"/>
    </row>
    <row r="4733" ht="12.75">
      <c r="D4733" s="151"/>
    </row>
    <row r="4734" ht="12.75">
      <c r="D4734" s="151"/>
    </row>
    <row r="4735" ht="12.75">
      <c r="D4735" s="151"/>
    </row>
    <row r="4736" ht="12.75">
      <c r="D4736" s="151"/>
    </row>
    <row r="4737" ht="12.75">
      <c r="D4737" s="151"/>
    </row>
    <row r="4738" ht="12.75">
      <c r="D4738" s="151"/>
    </row>
    <row r="4739" ht="12.75">
      <c r="D4739" s="151"/>
    </row>
    <row r="4740" ht="12.75">
      <c r="D4740" s="151"/>
    </row>
    <row r="4741" ht="12.75">
      <c r="D4741" s="151"/>
    </row>
    <row r="4742" ht="12.75">
      <c r="D4742" s="151"/>
    </row>
    <row r="4743" ht="12.75">
      <c r="D4743" s="151"/>
    </row>
    <row r="4744" ht="12.75">
      <c r="D4744" s="151"/>
    </row>
    <row r="4745" ht="12.75">
      <c r="D4745" s="151"/>
    </row>
    <row r="4746" ht="12.75">
      <c r="D4746" s="151"/>
    </row>
    <row r="4747" ht="12.75">
      <c r="D4747" s="151"/>
    </row>
    <row r="4748" ht="12.75">
      <c r="D4748" s="151"/>
    </row>
    <row r="4749" ht="12.75">
      <c r="D4749" s="151"/>
    </row>
    <row r="4750" ht="12.75">
      <c r="D4750" s="151"/>
    </row>
    <row r="4751" ht="12.75">
      <c r="D4751" s="151"/>
    </row>
    <row r="4752" ht="12.75">
      <c r="D4752" s="151"/>
    </row>
    <row r="4753" ht="12.75">
      <c r="D4753" s="151"/>
    </row>
    <row r="4754" ht="12.75">
      <c r="D4754" s="151"/>
    </row>
    <row r="4755" ht="12.75">
      <c r="D4755" s="151"/>
    </row>
    <row r="4756" ht="12.75">
      <c r="D4756" s="151"/>
    </row>
    <row r="4757" ht="12.75">
      <c r="D4757" s="151"/>
    </row>
    <row r="4758" ht="12.75">
      <c r="D4758" s="151"/>
    </row>
    <row r="4759" ht="12.75">
      <c r="D4759" s="151"/>
    </row>
    <row r="4760" ht="12.75">
      <c r="D4760" s="151"/>
    </row>
    <row r="4761" ht="12.75">
      <c r="D4761" s="151"/>
    </row>
    <row r="4762" ht="12.75">
      <c r="D4762" s="151"/>
    </row>
    <row r="4763" ht="12.75">
      <c r="D4763" s="151"/>
    </row>
    <row r="4764" ht="12.75">
      <c r="D4764" s="151"/>
    </row>
    <row r="4765" ht="12.75">
      <c r="D4765" s="151"/>
    </row>
    <row r="4766" ht="12.75">
      <c r="D4766" s="151"/>
    </row>
    <row r="4767" ht="12.75">
      <c r="D4767" s="151"/>
    </row>
    <row r="4768" ht="12.75">
      <c r="D4768" s="151"/>
    </row>
    <row r="4769" ht="12.75">
      <c r="D4769" s="151"/>
    </row>
    <row r="4770" ht="12.75">
      <c r="D4770" s="151"/>
    </row>
    <row r="4771" ht="12.75">
      <c r="D4771" s="151"/>
    </row>
    <row r="4772" ht="12.75">
      <c r="D4772" s="151"/>
    </row>
    <row r="4773" ht="12.75">
      <c r="D4773" s="151"/>
    </row>
    <row r="4774" ht="12.75">
      <c r="D4774" s="151"/>
    </row>
    <row r="4775" ht="12.75">
      <c r="D4775" s="151"/>
    </row>
    <row r="4776" ht="12.75">
      <c r="D4776" s="151"/>
    </row>
    <row r="4777" ht="12.75">
      <c r="D4777" s="151"/>
    </row>
    <row r="4778" ht="12.75">
      <c r="D4778" s="151"/>
    </row>
    <row r="4779" ht="12.75">
      <c r="D4779" s="151"/>
    </row>
    <row r="4780" ht="12.75">
      <c r="D4780" s="151"/>
    </row>
    <row r="4781" ht="12.75">
      <c r="D4781" s="151"/>
    </row>
    <row r="4782" ht="12.75">
      <c r="D4782" s="151"/>
    </row>
    <row r="4783" ht="12.75">
      <c r="D4783" s="151"/>
    </row>
    <row r="4784" ht="12.75">
      <c r="D4784" s="151"/>
    </row>
    <row r="4785" ht="12.75">
      <c r="D4785" s="151"/>
    </row>
    <row r="4786" ht="12.75">
      <c r="D4786" s="151"/>
    </row>
    <row r="4787" ht="12.75">
      <c r="D4787" s="151"/>
    </row>
    <row r="4788" ht="12.75">
      <c r="D4788" s="151"/>
    </row>
    <row r="4789" ht="12.75">
      <c r="D4789" s="151"/>
    </row>
    <row r="4790" ht="12.75">
      <c r="D4790" s="151"/>
    </row>
    <row r="4791" ht="12.75">
      <c r="D4791" s="151"/>
    </row>
    <row r="4792" ht="12.75">
      <c r="D4792" s="151"/>
    </row>
    <row r="4793" ht="12.75">
      <c r="D4793" s="151"/>
    </row>
    <row r="4794" ht="12.75">
      <c r="D4794" s="151"/>
    </row>
    <row r="4795" ht="12.75">
      <c r="D4795" s="151"/>
    </row>
    <row r="4796" ht="12.75">
      <c r="D4796" s="151"/>
    </row>
    <row r="4797" ht="12.75">
      <c r="D4797" s="151"/>
    </row>
    <row r="4798" ht="12.75">
      <c r="D4798" s="151"/>
    </row>
    <row r="4799" ht="12.75">
      <c r="D4799" s="151"/>
    </row>
    <row r="4800" ht="12.75">
      <c r="D4800" s="151"/>
    </row>
    <row r="4801" ht="12.75">
      <c r="D4801" s="151"/>
    </row>
    <row r="4802" ht="12.75">
      <c r="D4802" s="151"/>
    </row>
    <row r="4803" ht="12.75">
      <c r="D4803" s="151"/>
    </row>
    <row r="4804" ht="12.75">
      <c r="D4804" s="151"/>
    </row>
    <row r="4805" ht="12.75">
      <c r="D4805" s="151"/>
    </row>
    <row r="4806" ht="12.75">
      <c r="D4806" s="151"/>
    </row>
    <row r="4807" ht="12.75">
      <c r="D4807" s="151"/>
    </row>
    <row r="4808" ht="12.75">
      <c r="D4808" s="151"/>
    </row>
    <row r="4809" ht="12.75">
      <c r="D4809" s="151"/>
    </row>
    <row r="4810" ht="12.75">
      <c r="D4810" s="151"/>
    </row>
    <row r="4811" ht="12.75">
      <c r="D4811" s="151"/>
    </row>
    <row r="4812" ht="12.75">
      <c r="D4812" s="151"/>
    </row>
    <row r="4813" ht="12.75">
      <c r="D4813" s="151"/>
    </row>
    <row r="4814" ht="12.75">
      <c r="D4814" s="151"/>
    </row>
    <row r="4815" ht="12.75">
      <c r="D4815" s="151"/>
    </row>
    <row r="4816" ht="12.75">
      <c r="D4816" s="151"/>
    </row>
    <row r="4817" ht="12.75">
      <c r="D4817" s="151"/>
    </row>
    <row r="4818" ht="12.75">
      <c r="D4818" s="151"/>
    </row>
    <row r="4819" ht="12.75">
      <c r="D4819" s="151"/>
    </row>
    <row r="4820" ht="12.75">
      <c r="D4820" s="151"/>
    </row>
    <row r="4821" ht="12.75">
      <c r="D4821" s="151"/>
    </row>
    <row r="4822" ht="12.75">
      <c r="D4822" s="151"/>
    </row>
    <row r="4823" ht="12.75">
      <c r="D4823" s="151"/>
    </row>
    <row r="4824" ht="12.75">
      <c r="D4824" s="151"/>
    </row>
    <row r="4825" ht="12.75">
      <c r="D4825" s="151"/>
    </row>
    <row r="4826" ht="12.75">
      <c r="D4826" s="151"/>
    </row>
    <row r="4827" ht="12.75">
      <c r="D4827" s="151"/>
    </row>
    <row r="4828" ht="12.75">
      <c r="D4828" s="151"/>
    </row>
    <row r="4829" ht="12.75">
      <c r="D4829" s="151"/>
    </row>
    <row r="4830" ht="12.75">
      <c r="D4830" s="151"/>
    </row>
    <row r="4831" ht="12.75">
      <c r="D4831" s="151"/>
    </row>
    <row r="4832" ht="12.75">
      <c r="D4832" s="151"/>
    </row>
    <row r="4833" ht="12.75">
      <c r="D4833" s="151"/>
    </row>
    <row r="4834" ht="12.75">
      <c r="D4834" s="151"/>
    </row>
    <row r="4835" ht="12.75">
      <c r="D4835" s="151"/>
    </row>
    <row r="4836" ht="12.75">
      <c r="D4836" s="151"/>
    </row>
    <row r="4837" ht="12.75">
      <c r="D4837" s="151"/>
    </row>
    <row r="4838" ht="12.75">
      <c r="D4838" s="151"/>
    </row>
    <row r="4839" ht="12.75">
      <c r="D4839" s="151"/>
    </row>
    <row r="4840" ht="12.75">
      <c r="D4840" s="151"/>
    </row>
    <row r="4841" ht="12.75">
      <c r="D4841" s="151"/>
    </row>
    <row r="4842" ht="12.75">
      <c r="D4842" s="151"/>
    </row>
    <row r="4843" ht="12.75">
      <c r="D4843" s="151"/>
    </row>
    <row r="4844" ht="12.75">
      <c r="D4844" s="151"/>
    </row>
    <row r="4845" ht="12.75">
      <c r="D4845" s="151"/>
    </row>
    <row r="4846" ht="12.75">
      <c r="D4846" s="151"/>
    </row>
    <row r="4847" ht="12.75">
      <c r="D4847" s="151"/>
    </row>
    <row r="4848" ht="12.75">
      <c r="D4848" s="151"/>
    </row>
    <row r="4849" ht="12.75">
      <c r="D4849" s="151"/>
    </row>
    <row r="4850" ht="12.75">
      <c r="D4850" s="151"/>
    </row>
    <row r="4851" ht="12.75">
      <c r="D4851" s="151"/>
    </row>
    <row r="4852" ht="12.75">
      <c r="D4852" s="151"/>
    </row>
    <row r="4853" ht="12.75">
      <c r="D4853" s="151"/>
    </row>
    <row r="4854" ht="12.75">
      <c r="D4854" s="151"/>
    </row>
    <row r="4855" ht="12.75">
      <c r="D4855" s="151"/>
    </row>
    <row r="4856" ht="12.75">
      <c r="D4856" s="151"/>
    </row>
    <row r="4857" ht="12.75">
      <c r="D4857" s="151"/>
    </row>
    <row r="4858" ht="12.75">
      <c r="D4858" s="151"/>
    </row>
    <row r="4859" ht="12.75">
      <c r="D4859" s="151"/>
    </row>
    <row r="4860" ht="12.75">
      <c r="D4860" s="151"/>
    </row>
    <row r="4861" ht="12.75">
      <c r="D4861" s="151"/>
    </row>
    <row r="4862" ht="12.75">
      <c r="D4862" s="151"/>
    </row>
    <row r="4863" ht="12.75">
      <c r="D4863" s="151"/>
    </row>
    <row r="4864" ht="12.75">
      <c r="D4864" s="151"/>
    </row>
    <row r="4865" ht="12.75">
      <c r="D4865" s="151"/>
    </row>
    <row r="4866" ht="12.75">
      <c r="D4866" s="151"/>
    </row>
    <row r="4867" ht="12.75">
      <c r="D4867" s="151"/>
    </row>
    <row r="4868" ht="12.75">
      <c r="D4868" s="151"/>
    </row>
    <row r="4869" ht="12.75">
      <c r="D4869" s="151"/>
    </row>
    <row r="4870" ht="12.75">
      <c r="D4870" s="151"/>
    </row>
    <row r="4871" ht="12.75">
      <c r="D4871" s="151"/>
    </row>
    <row r="4872" ht="12.75">
      <c r="D4872" s="151"/>
    </row>
    <row r="4873" ht="12.75">
      <c r="D4873" s="151"/>
    </row>
    <row r="4874" ht="12.75">
      <c r="D4874" s="151"/>
    </row>
    <row r="4875" ht="12.75">
      <c r="D4875" s="151"/>
    </row>
    <row r="4876" ht="12.75">
      <c r="D4876" s="151"/>
    </row>
    <row r="4877" ht="12.75">
      <c r="D4877" s="151"/>
    </row>
    <row r="4878" ht="12.75">
      <c r="D4878" s="151"/>
    </row>
    <row r="4879" ht="12.75">
      <c r="D4879" s="151"/>
    </row>
    <row r="4880" ht="12.75">
      <c r="D4880" s="151"/>
    </row>
    <row r="4881" ht="12.75">
      <c r="D4881" s="151"/>
    </row>
    <row r="4882" ht="12.75">
      <c r="D4882" s="151"/>
    </row>
    <row r="4883" ht="12.75">
      <c r="D4883" s="151"/>
    </row>
    <row r="4884" ht="12.75">
      <c r="D4884" s="151"/>
    </row>
    <row r="4885" ht="12.75">
      <c r="D4885" s="151"/>
    </row>
    <row r="4886" ht="12.75">
      <c r="D4886" s="151"/>
    </row>
    <row r="4887" ht="12.75">
      <c r="D4887" s="151"/>
    </row>
    <row r="4888" ht="12.75">
      <c r="D4888" s="151"/>
    </row>
    <row r="4889" ht="12.75">
      <c r="D4889" s="151"/>
    </row>
    <row r="4890" ht="12.75">
      <c r="D4890" s="151"/>
    </row>
    <row r="4891" ht="12.75">
      <c r="D4891" s="151"/>
    </row>
    <row r="4892" ht="12.75">
      <c r="D4892" s="151"/>
    </row>
    <row r="4893" ht="12.75">
      <c r="D4893" s="151"/>
    </row>
    <row r="4894" ht="12.75">
      <c r="D4894" s="151"/>
    </row>
    <row r="4895" ht="12.75">
      <c r="D4895" s="151"/>
    </row>
    <row r="4896" ht="12.75">
      <c r="D4896" s="151"/>
    </row>
    <row r="4897" ht="12.75">
      <c r="D4897" s="151"/>
    </row>
    <row r="4898" ht="12.75">
      <c r="D4898" s="151"/>
    </row>
    <row r="4899" ht="12.75">
      <c r="D4899" s="151"/>
    </row>
    <row r="4900" ht="12.75">
      <c r="D4900" s="151"/>
    </row>
    <row r="4901" ht="12.75">
      <c r="D4901" s="151"/>
    </row>
    <row r="4902" ht="12.75">
      <c r="D4902" s="151"/>
    </row>
    <row r="4903" ht="12.75">
      <c r="D4903" s="151"/>
    </row>
    <row r="4904" ht="12.75">
      <c r="D4904" s="151"/>
    </row>
    <row r="4905" ht="12.75">
      <c r="D4905" s="151"/>
    </row>
    <row r="4906" ht="12.75">
      <c r="D4906" s="151"/>
    </row>
    <row r="4907" ht="12.75">
      <c r="D4907" s="151"/>
    </row>
    <row r="4908" ht="12.75">
      <c r="D4908" s="151"/>
    </row>
    <row r="4909" ht="12.75">
      <c r="D4909" s="151"/>
    </row>
    <row r="4910" ht="12.75">
      <c r="D4910" s="151"/>
    </row>
    <row r="4911" ht="12.75">
      <c r="D4911" s="151"/>
    </row>
    <row r="4912" ht="12.75">
      <c r="D4912" s="151"/>
    </row>
    <row r="4913" ht="12.75">
      <c r="D4913" s="151"/>
    </row>
    <row r="4914" ht="12.75">
      <c r="D4914" s="151"/>
    </row>
    <row r="4915" ht="12.75">
      <c r="D4915" s="151"/>
    </row>
    <row r="4916" ht="12.75">
      <c r="D4916" s="151"/>
    </row>
    <row r="4917" ht="12.75">
      <c r="D4917" s="151"/>
    </row>
    <row r="4918" ht="12.75">
      <c r="D4918" s="151"/>
    </row>
    <row r="4919" ht="12.75">
      <c r="D4919" s="151"/>
    </row>
    <row r="4920" ht="12.75">
      <c r="D4920" s="151"/>
    </row>
    <row r="4921" ht="12.75">
      <c r="D4921" s="151"/>
    </row>
    <row r="4922" ht="12.75">
      <c r="D4922" s="151"/>
    </row>
    <row r="4923" ht="12.75">
      <c r="D4923" s="151"/>
    </row>
    <row r="4924" ht="12.75">
      <c r="D4924" s="151"/>
    </row>
    <row r="4925" ht="12.75">
      <c r="D4925" s="151"/>
    </row>
    <row r="4926" ht="12.75">
      <c r="D4926" s="151"/>
    </row>
    <row r="4927" ht="12.75">
      <c r="D4927" s="151"/>
    </row>
    <row r="4928" ht="12.75">
      <c r="D4928" s="151"/>
    </row>
    <row r="4929" ht="12.75">
      <c r="D4929" s="151"/>
    </row>
    <row r="4930" ht="12.75">
      <c r="D4930" s="151"/>
    </row>
    <row r="4931" ht="12.75">
      <c r="D4931" s="151"/>
    </row>
    <row r="4932" ht="12.75">
      <c r="D4932" s="151"/>
    </row>
    <row r="4933" ht="12.75">
      <c r="D4933" s="151"/>
    </row>
    <row r="4934" ht="12.75">
      <c r="D4934" s="151"/>
    </row>
    <row r="4935" ht="12.75">
      <c r="D4935" s="151"/>
    </row>
    <row r="4936" ht="12.75">
      <c r="D4936" s="151"/>
    </row>
    <row r="4937" ht="12.75">
      <c r="D4937" s="151"/>
    </row>
    <row r="4938" ht="12.75">
      <c r="D4938" s="151"/>
    </row>
    <row r="4939" ht="12.75">
      <c r="D4939" s="151"/>
    </row>
    <row r="4940" ht="12.75">
      <c r="D4940" s="151"/>
    </row>
    <row r="4941" ht="12.75">
      <c r="D4941" s="151"/>
    </row>
    <row r="4942" ht="12.75">
      <c r="D4942" s="151"/>
    </row>
    <row r="4943" ht="12.75">
      <c r="D4943" s="151"/>
    </row>
    <row r="4944" ht="12.75">
      <c r="D4944" s="151"/>
    </row>
    <row r="4945" ht="12.75">
      <c r="D4945" s="151"/>
    </row>
    <row r="4946" ht="12.75">
      <c r="D4946" s="151"/>
    </row>
    <row r="4947" ht="12.75">
      <c r="D4947" s="151"/>
    </row>
    <row r="4948" ht="12.75">
      <c r="D4948" s="151"/>
    </row>
    <row r="4949" ht="12.75">
      <c r="D4949" s="151"/>
    </row>
    <row r="4950" ht="12.75">
      <c r="D4950" s="151"/>
    </row>
    <row r="4951" ht="12.75">
      <c r="D4951" s="151"/>
    </row>
    <row r="4952" ht="12.75">
      <c r="D4952" s="151"/>
    </row>
    <row r="4953" ht="12.75">
      <c r="D4953" s="151"/>
    </row>
    <row r="4954" ht="12.75">
      <c r="D4954" s="151"/>
    </row>
    <row r="4955" ht="12.75">
      <c r="D4955" s="151"/>
    </row>
    <row r="4956" ht="12.75">
      <c r="D4956" s="151"/>
    </row>
    <row r="4957" ht="12.75">
      <c r="D4957" s="151"/>
    </row>
    <row r="4958" ht="12.75">
      <c r="D4958" s="151"/>
    </row>
    <row r="4959" ht="12.75">
      <c r="D4959" s="151"/>
    </row>
    <row r="4960" ht="12.75">
      <c r="D4960" s="151"/>
    </row>
    <row r="4961" ht="12.75">
      <c r="D4961" s="151"/>
    </row>
    <row r="4962" ht="12.75">
      <c r="D4962" s="151"/>
    </row>
    <row r="4963" ht="12.75">
      <c r="D4963" s="151"/>
    </row>
    <row r="4964" ht="12.75">
      <c r="D4964" s="151"/>
    </row>
    <row r="4965" ht="12.75">
      <c r="D4965" s="151"/>
    </row>
    <row r="4966" ht="12.75">
      <c r="D4966" s="151"/>
    </row>
    <row r="4967" ht="12.75">
      <c r="D4967" s="151"/>
    </row>
    <row r="4968" ht="12.75">
      <c r="D4968" s="151"/>
    </row>
    <row r="4969" ht="12.75">
      <c r="D4969" s="151"/>
    </row>
    <row r="4970" ht="12.75">
      <c r="D4970" s="151"/>
    </row>
    <row r="4971" ht="12.75">
      <c r="D4971" s="151"/>
    </row>
    <row r="4972" ht="12.75">
      <c r="D4972" s="151"/>
    </row>
    <row r="4973" ht="12.75">
      <c r="D4973" s="151"/>
    </row>
    <row r="4974" ht="12.75">
      <c r="D4974" s="151"/>
    </row>
    <row r="4975" ht="12.75">
      <c r="D4975" s="151"/>
    </row>
    <row r="4976" ht="12.75">
      <c r="D4976" s="151"/>
    </row>
    <row r="4977" ht="12.75">
      <c r="D4977" s="151"/>
    </row>
    <row r="4978" ht="12.75">
      <c r="D4978" s="151"/>
    </row>
    <row r="4979" ht="12.75">
      <c r="D4979" s="151"/>
    </row>
    <row r="4980" ht="12.75">
      <c r="D4980" s="151"/>
    </row>
    <row r="4981" ht="12.75">
      <c r="D4981" s="151"/>
    </row>
    <row r="4982" ht="12.75">
      <c r="D4982" s="151"/>
    </row>
    <row r="4983" ht="12.75">
      <c r="D4983" s="151"/>
    </row>
    <row r="4984" ht="12.75">
      <c r="D4984" s="151"/>
    </row>
    <row r="4985" ht="12.75">
      <c r="D4985" s="151"/>
    </row>
    <row r="4986" ht="12.75">
      <c r="D4986" s="151"/>
    </row>
    <row r="4987" ht="12.75">
      <c r="D4987" s="151"/>
    </row>
    <row r="4988" ht="12.75">
      <c r="D4988" s="151"/>
    </row>
    <row r="4989" ht="12.75">
      <c r="D4989" s="151"/>
    </row>
    <row r="4990" ht="12.75">
      <c r="D4990" s="151"/>
    </row>
    <row r="4991" ht="12.75">
      <c r="D4991" s="151"/>
    </row>
    <row r="4992" ht="12.75">
      <c r="D4992" s="151"/>
    </row>
    <row r="4993" ht="12.75">
      <c r="D4993" s="151"/>
    </row>
    <row r="4994" ht="12.75">
      <c r="D4994" s="151"/>
    </row>
    <row r="4995" ht="12.75">
      <c r="D4995" s="151"/>
    </row>
    <row r="4996" ht="12.75">
      <c r="D4996" s="151"/>
    </row>
    <row r="4997" ht="12.75">
      <c r="D4997" s="151"/>
    </row>
    <row r="4998" ht="12.75">
      <c r="D4998" s="151"/>
    </row>
    <row r="4999" ht="12.75">
      <c r="D4999" s="151"/>
    </row>
    <row r="5000" ht="12.75">
      <c r="D5000" s="151"/>
    </row>
    <row r="5001" ht="12.75">
      <c r="D5001" s="151"/>
    </row>
    <row r="5002" ht="12.75">
      <c r="D5002" s="151"/>
    </row>
    <row r="5003" ht="12.75">
      <c r="D5003" s="151"/>
    </row>
    <row r="5004" ht="12.75">
      <c r="D5004" s="151"/>
    </row>
    <row r="5005" ht="12.75">
      <c r="D5005" s="151"/>
    </row>
    <row r="5006" ht="12.75">
      <c r="D5006" s="151"/>
    </row>
    <row r="5007" ht="12.75">
      <c r="D5007" s="151"/>
    </row>
    <row r="5008" ht="12.75">
      <c r="D5008" s="151"/>
    </row>
    <row r="5009" ht="12.75">
      <c r="D5009" s="151"/>
    </row>
    <row r="5010" ht="12.75">
      <c r="D5010" s="151"/>
    </row>
    <row r="5011" ht="12.75">
      <c r="D5011" s="151"/>
    </row>
    <row r="5012" ht="12.75">
      <c r="D5012" s="151"/>
    </row>
    <row r="5013" ht="12.75">
      <c r="D5013" s="151"/>
    </row>
    <row r="5014" ht="12.75">
      <c r="D5014" s="151"/>
    </row>
    <row r="5015" ht="12.75">
      <c r="D5015" s="151"/>
    </row>
    <row r="5016" ht="12.75">
      <c r="D5016" s="151"/>
    </row>
    <row r="5017" ht="12.75">
      <c r="D5017" s="151"/>
    </row>
    <row r="5018" ht="12.75">
      <c r="D5018" s="151"/>
    </row>
    <row r="5019" ht="12.75">
      <c r="D5019" s="151"/>
    </row>
    <row r="5020" ht="12.75">
      <c r="D5020" s="151"/>
    </row>
    <row r="5021" ht="12.75">
      <c r="D5021" s="151"/>
    </row>
    <row r="5022" ht="12.75">
      <c r="D5022" s="151"/>
    </row>
    <row r="5023" ht="12.75">
      <c r="D5023" s="151"/>
    </row>
    <row r="5024" ht="12.75">
      <c r="D5024" s="151"/>
    </row>
    <row r="5025" ht="12.75">
      <c r="D5025" s="151"/>
    </row>
    <row r="5026" ht="12.75">
      <c r="D5026" s="151"/>
    </row>
    <row r="5027" ht="12.75">
      <c r="D5027" s="151"/>
    </row>
    <row r="5028" ht="12.75">
      <c r="D5028" s="151"/>
    </row>
  </sheetData>
  <sheetProtection algorithmName="SHA-512" hashValue="s7sRB+OXH+dbCkfOm2PBPp2Fk4CptWrRi1OpRhzSm7CIxn4yvd7KjSiVYiUg+iIGCDlpQYQnCHzp/FQHySD0Lg==" saltValue="rrBlHJ36IDeXHwV9O31/Bg==" spinCount="100000" sheet="1" selectLockedCells="1"/>
  <protectedRanges>
    <protectedRange password="D3D1" sqref="F9:F190" name="Oblast1"/>
  </protectedRanges>
  <mergeCells count="6">
    <mergeCell ref="A194:G198"/>
    <mergeCell ref="A1:G1"/>
    <mergeCell ref="C2:G2"/>
    <mergeCell ref="C3:G3"/>
    <mergeCell ref="C4:G4"/>
    <mergeCell ref="A193:C193"/>
  </mergeCells>
  <printOptions/>
  <pageMargins left="0.590551181102362" right="0.196850393700787" top="0.787401575" bottom="0.787401575" header="0.3" footer="0.3"/>
  <pageSetup horizontalDpi="600" verticalDpi="600" orientation="portrait" paperSize="9" r:id="rId3"/>
  <headerFooter>
    <oddFooter>&amp;LZpracováno programem BUILDpower S,  © RTS, a.s.&amp;RStránka &amp;P z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Z144"/>
  <sheetViews>
    <sheetView workbookViewId="0" topLeftCell="A1">
      <selection activeCell="F11" sqref="F11"/>
    </sheetView>
  </sheetViews>
  <sheetFormatPr defaultColWidth="9.00390625" defaultRowHeight="12.75"/>
  <cols>
    <col min="1" max="1" width="4.375" style="212" customWidth="1"/>
    <col min="2" max="2" width="11.625" style="212" customWidth="1"/>
    <col min="3" max="3" width="40.375" style="212" customWidth="1"/>
    <col min="4" max="4" width="5.625" style="212" customWidth="1"/>
    <col min="5" max="5" width="8.625" style="214" customWidth="1"/>
    <col min="6" max="6" width="9.875" style="215" customWidth="1"/>
    <col min="7" max="7" width="13.875" style="212" customWidth="1"/>
    <col min="8" max="11" width="9.125" style="212" customWidth="1"/>
    <col min="12" max="12" width="75.375" style="212" customWidth="1"/>
    <col min="13" max="13" width="45.25390625" style="212" customWidth="1"/>
    <col min="14" max="256" width="9.125" style="212" customWidth="1"/>
    <col min="257" max="257" width="4.375" style="212" customWidth="1"/>
    <col min="258" max="258" width="11.625" style="212" customWidth="1"/>
    <col min="259" max="259" width="40.375" style="212" customWidth="1"/>
    <col min="260" max="260" width="5.625" style="212" customWidth="1"/>
    <col min="261" max="261" width="8.625" style="212" customWidth="1"/>
    <col min="262" max="262" width="9.875" style="212" customWidth="1"/>
    <col min="263" max="263" width="13.875" style="212" customWidth="1"/>
    <col min="264" max="267" width="9.125" style="212" customWidth="1"/>
    <col min="268" max="268" width="75.375" style="212" customWidth="1"/>
    <col min="269" max="269" width="45.25390625" style="212" customWidth="1"/>
    <col min="270" max="512" width="9.125" style="212" customWidth="1"/>
    <col min="513" max="513" width="4.375" style="212" customWidth="1"/>
    <col min="514" max="514" width="11.625" style="212" customWidth="1"/>
    <col min="515" max="515" width="40.375" style="212" customWidth="1"/>
    <col min="516" max="516" width="5.625" style="212" customWidth="1"/>
    <col min="517" max="517" width="8.625" style="212" customWidth="1"/>
    <col min="518" max="518" width="9.875" style="212" customWidth="1"/>
    <col min="519" max="519" width="13.875" style="212" customWidth="1"/>
    <col min="520" max="523" width="9.125" style="212" customWidth="1"/>
    <col min="524" max="524" width="75.375" style="212" customWidth="1"/>
    <col min="525" max="525" width="45.25390625" style="212" customWidth="1"/>
    <col min="526" max="768" width="9.125" style="212" customWidth="1"/>
    <col min="769" max="769" width="4.375" style="212" customWidth="1"/>
    <col min="770" max="770" width="11.625" style="212" customWidth="1"/>
    <col min="771" max="771" width="40.375" style="212" customWidth="1"/>
    <col min="772" max="772" width="5.625" style="212" customWidth="1"/>
    <col min="773" max="773" width="8.625" style="212" customWidth="1"/>
    <col min="774" max="774" width="9.875" style="212" customWidth="1"/>
    <col min="775" max="775" width="13.875" style="212" customWidth="1"/>
    <col min="776" max="779" width="9.125" style="212" customWidth="1"/>
    <col min="780" max="780" width="75.375" style="212" customWidth="1"/>
    <col min="781" max="781" width="45.25390625" style="212" customWidth="1"/>
    <col min="782" max="1024" width="9.125" style="212" customWidth="1"/>
    <col min="1025" max="1025" width="4.375" style="212" customWidth="1"/>
    <col min="1026" max="1026" width="11.625" style="212" customWidth="1"/>
    <col min="1027" max="1027" width="40.375" style="212" customWidth="1"/>
    <col min="1028" max="1028" width="5.625" style="212" customWidth="1"/>
    <col min="1029" max="1029" width="8.625" style="212" customWidth="1"/>
    <col min="1030" max="1030" width="9.875" style="212" customWidth="1"/>
    <col min="1031" max="1031" width="13.875" style="212" customWidth="1"/>
    <col min="1032" max="1035" width="9.125" style="212" customWidth="1"/>
    <col min="1036" max="1036" width="75.375" style="212" customWidth="1"/>
    <col min="1037" max="1037" width="45.25390625" style="212" customWidth="1"/>
    <col min="1038" max="1280" width="9.125" style="212" customWidth="1"/>
    <col min="1281" max="1281" width="4.375" style="212" customWidth="1"/>
    <col min="1282" max="1282" width="11.625" style="212" customWidth="1"/>
    <col min="1283" max="1283" width="40.375" style="212" customWidth="1"/>
    <col min="1284" max="1284" width="5.625" style="212" customWidth="1"/>
    <col min="1285" max="1285" width="8.625" style="212" customWidth="1"/>
    <col min="1286" max="1286" width="9.875" style="212" customWidth="1"/>
    <col min="1287" max="1287" width="13.875" style="212" customWidth="1"/>
    <col min="1288" max="1291" width="9.125" style="212" customWidth="1"/>
    <col min="1292" max="1292" width="75.375" style="212" customWidth="1"/>
    <col min="1293" max="1293" width="45.25390625" style="212" customWidth="1"/>
    <col min="1294" max="1536" width="9.125" style="212" customWidth="1"/>
    <col min="1537" max="1537" width="4.375" style="212" customWidth="1"/>
    <col min="1538" max="1538" width="11.625" style="212" customWidth="1"/>
    <col min="1539" max="1539" width="40.375" style="212" customWidth="1"/>
    <col min="1540" max="1540" width="5.625" style="212" customWidth="1"/>
    <col min="1541" max="1541" width="8.625" style="212" customWidth="1"/>
    <col min="1542" max="1542" width="9.875" style="212" customWidth="1"/>
    <col min="1543" max="1543" width="13.875" style="212" customWidth="1"/>
    <col min="1544" max="1547" width="9.125" style="212" customWidth="1"/>
    <col min="1548" max="1548" width="75.375" style="212" customWidth="1"/>
    <col min="1549" max="1549" width="45.25390625" style="212" customWidth="1"/>
    <col min="1550" max="1792" width="9.125" style="212" customWidth="1"/>
    <col min="1793" max="1793" width="4.375" style="212" customWidth="1"/>
    <col min="1794" max="1794" width="11.625" style="212" customWidth="1"/>
    <col min="1795" max="1795" width="40.375" style="212" customWidth="1"/>
    <col min="1796" max="1796" width="5.625" style="212" customWidth="1"/>
    <col min="1797" max="1797" width="8.625" style="212" customWidth="1"/>
    <col min="1798" max="1798" width="9.875" style="212" customWidth="1"/>
    <col min="1799" max="1799" width="13.875" style="212" customWidth="1"/>
    <col min="1800" max="1803" width="9.125" style="212" customWidth="1"/>
    <col min="1804" max="1804" width="75.375" style="212" customWidth="1"/>
    <col min="1805" max="1805" width="45.25390625" style="212" customWidth="1"/>
    <col min="1806" max="2048" width="9.125" style="212" customWidth="1"/>
    <col min="2049" max="2049" width="4.375" style="212" customWidth="1"/>
    <col min="2050" max="2050" width="11.625" style="212" customWidth="1"/>
    <col min="2051" max="2051" width="40.375" style="212" customWidth="1"/>
    <col min="2052" max="2052" width="5.625" style="212" customWidth="1"/>
    <col min="2053" max="2053" width="8.625" style="212" customWidth="1"/>
    <col min="2054" max="2054" width="9.875" style="212" customWidth="1"/>
    <col min="2055" max="2055" width="13.875" style="212" customWidth="1"/>
    <col min="2056" max="2059" width="9.125" style="212" customWidth="1"/>
    <col min="2060" max="2060" width="75.375" style="212" customWidth="1"/>
    <col min="2061" max="2061" width="45.25390625" style="212" customWidth="1"/>
    <col min="2062" max="2304" width="9.125" style="212" customWidth="1"/>
    <col min="2305" max="2305" width="4.375" style="212" customWidth="1"/>
    <col min="2306" max="2306" width="11.625" style="212" customWidth="1"/>
    <col min="2307" max="2307" width="40.375" style="212" customWidth="1"/>
    <col min="2308" max="2308" width="5.625" style="212" customWidth="1"/>
    <col min="2309" max="2309" width="8.625" style="212" customWidth="1"/>
    <col min="2310" max="2310" width="9.875" style="212" customWidth="1"/>
    <col min="2311" max="2311" width="13.875" style="212" customWidth="1"/>
    <col min="2312" max="2315" width="9.125" style="212" customWidth="1"/>
    <col min="2316" max="2316" width="75.375" style="212" customWidth="1"/>
    <col min="2317" max="2317" width="45.25390625" style="212" customWidth="1"/>
    <col min="2318" max="2560" width="9.125" style="212" customWidth="1"/>
    <col min="2561" max="2561" width="4.375" style="212" customWidth="1"/>
    <col min="2562" max="2562" width="11.625" style="212" customWidth="1"/>
    <col min="2563" max="2563" width="40.375" style="212" customWidth="1"/>
    <col min="2564" max="2564" width="5.625" style="212" customWidth="1"/>
    <col min="2565" max="2565" width="8.625" style="212" customWidth="1"/>
    <col min="2566" max="2566" width="9.875" style="212" customWidth="1"/>
    <col min="2567" max="2567" width="13.875" style="212" customWidth="1"/>
    <col min="2568" max="2571" width="9.125" style="212" customWidth="1"/>
    <col min="2572" max="2572" width="75.375" style="212" customWidth="1"/>
    <col min="2573" max="2573" width="45.25390625" style="212" customWidth="1"/>
    <col min="2574" max="2816" width="9.125" style="212" customWidth="1"/>
    <col min="2817" max="2817" width="4.375" style="212" customWidth="1"/>
    <col min="2818" max="2818" width="11.625" style="212" customWidth="1"/>
    <col min="2819" max="2819" width="40.375" style="212" customWidth="1"/>
    <col min="2820" max="2820" width="5.625" style="212" customWidth="1"/>
    <col min="2821" max="2821" width="8.625" style="212" customWidth="1"/>
    <col min="2822" max="2822" width="9.875" style="212" customWidth="1"/>
    <col min="2823" max="2823" width="13.875" style="212" customWidth="1"/>
    <col min="2824" max="2827" width="9.125" style="212" customWidth="1"/>
    <col min="2828" max="2828" width="75.375" style="212" customWidth="1"/>
    <col min="2829" max="2829" width="45.25390625" style="212" customWidth="1"/>
    <col min="2830" max="3072" width="9.125" style="212" customWidth="1"/>
    <col min="3073" max="3073" width="4.375" style="212" customWidth="1"/>
    <col min="3074" max="3074" width="11.625" style="212" customWidth="1"/>
    <col min="3075" max="3075" width="40.375" style="212" customWidth="1"/>
    <col min="3076" max="3076" width="5.625" style="212" customWidth="1"/>
    <col min="3077" max="3077" width="8.625" style="212" customWidth="1"/>
    <col min="3078" max="3078" width="9.875" style="212" customWidth="1"/>
    <col min="3079" max="3079" width="13.875" style="212" customWidth="1"/>
    <col min="3080" max="3083" width="9.125" style="212" customWidth="1"/>
    <col min="3084" max="3084" width="75.375" style="212" customWidth="1"/>
    <col min="3085" max="3085" width="45.25390625" style="212" customWidth="1"/>
    <col min="3086" max="3328" width="9.125" style="212" customWidth="1"/>
    <col min="3329" max="3329" width="4.375" style="212" customWidth="1"/>
    <col min="3330" max="3330" width="11.625" style="212" customWidth="1"/>
    <col min="3331" max="3331" width="40.375" style="212" customWidth="1"/>
    <col min="3332" max="3332" width="5.625" style="212" customWidth="1"/>
    <col min="3333" max="3333" width="8.625" style="212" customWidth="1"/>
    <col min="3334" max="3334" width="9.875" style="212" customWidth="1"/>
    <col min="3335" max="3335" width="13.875" style="212" customWidth="1"/>
    <col min="3336" max="3339" width="9.125" style="212" customWidth="1"/>
    <col min="3340" max="3340" width="75.375" style="212" customWidth="1"/>
    <col min="3341" max="3341" width="45.25390625" style="212" customWidth="1"/>
    <col min="3342" max="3584" width="9.125" style="212" customWidth="1"/>
    <col min="3585" max="3585" width="4.375" style="212" customWidth="1"/>
    <col min="3586" max="3586" width="11.625" style="212" customWidth="1"/>
    <col min="3587" max="3587" width="40.375" style="212" customWidth="1"/>
    <col min="3588" max="3588" width="5.625" style="212" customWidth="1"/>
    <col min="3589" max="3589" width="8.625" style="212" customWidth="1"/>
    <col min="3590" max="3590" width="9.875" style="212" customWidth="1"/>
    <col min="3591" max="3591" width="13.875" style="212" customWidth="1"/>
    <col min="3592" max="3595" width="9.125" style="212" customWidth="1"/>
    <col min="3596" max="3596" width="75.375" style="212" customWidth="1"/>
    <col min="3597" max="3597" width="45.25390625" style="212" customWidth="1"/>
    <col min="3598" max="3840" width="9.125" style="212" customWidth="1"/>
    <col min="3841" max="3841" width="4.375" style="212" customWidth="1"/>
    <col min="3842" max="3842" width="11.625" style="212" customWidth="1"/>
    <col min="3843" max="3843" width="40.375" style="212" customWidth="1"/>
    <col min="3844" max="3844" width="5.625" style="212" customWidth="1"/>
    <col min="3845" max="3845" width="8.625" style="212" customWidth="1"/>
    <col min="3846" max="3846" width="9.875" style="212" customWidth="1"/>
    <col min="3847" max="3847" width="13.875" style="212" customWidth="1"/>
    <col min="3848" max="3851" width="9.125" style="212" customWidth="1"/>
    <col min="3852" max="3852" width="75.375" style="212" customWidth="1"/>
    <col min="3853" max="3853" width="45.25390625" style="212" customWidth="1"/>
    <col min="3854" max="4096" width="9.125" style="212" customWidth="1"/>
    <col min="4097" max="4097" width="4.375" style="212" customWidth="1"/>
    <col min="4098" max="4098" width="11.625" style="212" customWidth="1"/>
    <col min="4099" max="4099" width="40.375" style="212" customWidth="1"/>
    <col min="4100" max="4100" width="5.625" style="212" customWidth="1"/>
    <col min="4101" max="4101" width="8.625" style="212" customWidth="1"/>
    <col min="4102" max="4102" width="9.875" style="212" customWidth="1"/>
    <col min="4103" max="4103" width="13.875" style="212" customWidth="1"/>
    <col min="4104" max="4107" width="9.125" style="212" customWidth="1"/>
    <col min="4108" max="4108" width="75.375" style="212" customWidth="1"/>
    <col min="4109" max="4109" width="45.25390625" style="212" customWidth="1"/>
    <col min="4110" max="4352" width="9.125" style="212" customWidth="1"/>
    <col min="4353" max="4353" width="4.375" style="212" customWidth="1"/>
    <col min="4354" max="4354" width="11.625" style="212" customWidth="1"/>
    <col min="4355" max="4355" width="40.375" style="212" customWidth="1"/>
    <col min="4356" max="4356" width="5.625" style="212" customWidth="1"/>
    <col min="4357" max="4357" width="8.625" style="212" customWidth="1"/>
    <col min="4358" max="4358" width="9.875" style="212" customWidth="1"/>
    <col min="4359" max="4359" width="13.875" style="212" customWidth="1"/>
    <col min="4360" max="4363" width="9.125" style="212" customWidth="1"/>
    <col min="4364" max="4364" width="75.375" style="212" customWidth="1"/>
    <col min="4365" max="4365" width="45.25390625" style="212" customWidth="1"/>
    <col min="4366" max="4608" width="9.125" style="212" customWidth="1"/>
    <col min="4609" max="4609" width="4.375" style="212" customWidth="1"/>
    <col min="4610" max="4610" width="11.625" style="212" customWidth="1"/>
    <col min="4611" max="4611" width="40.375" style="212" customWidth="1"/>
    <col min="4612" max="4612" width="5.625" style="212" customWidth="1"/>
    <col min="4613" max="4613" width="8.625" style="212" customWidth="1"/>
    <col min="4614" max="4614" width="9.875" style="212" customWidth="1"/>
    <col min="4615" max="4615" width="13.875" style="212" customWidth="1"/>
    <col min="4616" max="4619" width="9.125" style="212" customWidth="1"/>
    <col min="4620" max="4620" width="75.375" style="212" customWidth="1"/>
    <col min="4621" max="4621" width="45.25390625" style="212" customWidth="1"/>
    <col min="4622" max="4864" width="9.125" style="212" customWidth="1"/>
    <col min="4865" max="4865" width="4.375" style="212" customWidth="1"/>
    <col min="4866" max="4866" width="11.625" style="212" customWidth="1"/>
    <col min="4867" max="4867" width="40.375" style="212" customWidth="1"/>
    <col min="4868" max="4868" width="5.625" style="212" customWidth="1"/>
    <col min="4869" max="4869" width="8.625" style="212" customWidth="1"/>
    <col min="4870" max="4870" width="9.875" style="212" customWidth="1"/>
    <col min="4871" max="4871" width="13.875" style="212" customWidth="1"/>
    <col min="4872" max="4875" width="9.125" style="212" customWidth="1"/>
    <col min="4876" max="4876" width="75.375" style="212" customWidth="1"/>
    <col min="4877" max="4877" width="45.25390625" style="212" customWidth="1"/>
    <col min="4878" max="5120" width="9.125" style="212" customWidth="1"/>
    <col min="5121" max="5121" width="4.375" style="212" customWidth="1"/>
    <col min="5122" max="5122" width="11.625" style="212" customWidth="1"/>
    <col min="5123" max="5123" width="40.375" style="212" customWidth="1"/>
    <col min="5124" max="5124" width="5.625" style="212" customWidth="1"/>
    <col min="5125" max="5125" width="8.625" style="212" customWidth="1"/>
    <col min="5126" max="5126" width="9.875" style="212" customWidth="1"/>
    <col min="5127" max="5127" width="13.875" style="212" customWidth="1"/>
    <col min="5128" max="5131" width="9.125" style="212" customWidth="1"/>
    <col min="5132" max="5132" width="75.375" style="212" customWidth="1"/>
    <col min="5133" max="5133" width="45.25390625" style="212" customWidth="1"/>
    <col min="5134" max="5376" width="9.125" style="212" customWidth="1"/>
    <col min="5377" max="5377" width="4.375" style="212" customWidth="1"/>
    <col min="5378" max="5378" width="11.625" style="212" customWidth="1"/>
    <col min="5379" max="5379" width="40.375" style="212" customWidth="1"/>
    <col min="5380" max="5380" width="5.625" style="212" customWidth="1"/>
    <col min="5381" max="5381" width="8.625" style="212" customWidth="1"/>
    <col min="5382" max="5382" width="9.875" style="212" customWidth="1"/>
    <col min="5383" max="5383" width="13.875" style="212" customWidth="1"/>
    <col min="5384" max="5387" width="9.125" style="212" customWidth="1"/>
    <col min="5388" max="5388" width="75.375" style="212" customWidth="1"/>
    <col min="5389" max="5389" width="45.25390625" style="212" customWidth="1"/>
    <col min="5390" max="5632" width="9.125" style="212" customWidth="1"/>
    <col min="5633" max="5633" width="4.375" style="212" customWidth="1"/>
    <col min="5634" max="5634" width="11.625" style="212" customWidth="1"/>
    <col min="5635" max="5635" width="40.375" style="212" customWidth="1"/>
    <col min="5636" max="5636" width="5.625" style="212" customWidth="1"/>
    <col min="5637" max="5637" width="8.625" style="212" customWidth="1"/>
    <col min="5638" max="5638" width="9.875" style="212" customWidth="1"/>
    <col min="5639" max="5639" width="13.875" style="212" customWidth="1"/>
    <col min="5640" max="5643" width="9.125" style="212" customWidth="1"/>
    <col min="5644" max="5644" width="75.375" style="212" customWidth="1"/>
    <col min="5645" max="5645" width="45.25390625" style="212" customWidth="1"/>
    <col min="5646" max="5888" width="9.125" style="212" customWidth="1"/>
    <col min="5889" max="5889" width="4.375" style="212" customWidth="1"/>
    <col min="5890" max="5890" width="11.625" style="212" customWidth="1"/>
    <col min="5891" max="5891" width="40.375" style="212" customWidth="1"/>
    <col min="5892" max="5892" width="5.625" style="212" customWidth="1"/>
    <col min="5893" max="5893" width="8.625" style="212" customWidth="1"/>
    <col min="5894" max="5894" width="9.875" style="212" customWidth="1"/>
    <col min="5895" max="5895" width="13.875" style="212" customWidth="1"/>
    <col min="5896" max="5899" width="9.125" style="212" customWidth="1"/>
    <col min="5900" max="5900" width="75.375" style="212" customWidth="1"/>
    <col min="5901" max="5901" width="45.25390625" style="212" customWidth="1"/>
    <col min="5902" max="6144" width="9.125" style="212" customWidth="1"/>
    <col min="6145" max="6145" width="4.375" style="212" customWidth="1"/>
    <col min="6146" max="6146" width="11.625" style="212" customWidth="1"/>
    <col min="6147" max="6147" width="40.375" style="212" customWidth="1"/>
    <col min="6148" max="6148" width="5.625" style="212" customWidth="1"/>
    <col min="6149" max="6149" width="8.625" style="212" customWidth="1"/>
    <col min="6150" max="6150" width="9.875" style="212" customWidth="1"/>
    <col min="6151" max="6151" width="13.875" style="212" customWidth="1"/>
    <col min="6152" max="6155" width="9.125" style="212" customWidth="1"/>
    <col min="6156" max="6156" width="75.375" style="212" customWidth="1"/>
    <col min="6157" max="6157" width="45.25390625" style="212" customWidth="1"/>
    <col min="6158" max="6400" width="9.125" style="212" customWidth="1"/>
    <col min="6401" max="6401" width="4.375" style="212" customWidth="1"/>
    <col min="6402" max="6402" width="11.625" style="212" customWidth="1"/>
    <col min="6403" max="6403" width="40.375" style="212" customWidth="1"/>
    <col min="6404" max="6404" width="5.625" style="212" customWidth="1"/>
    <col min="6405" max="6405" width="8.625" style="212" customWidth="1"/>
    <col min="6406" max="6406" width="9.875" style="212" customWidth="1"/>
    <col min="6407" max="6407" width="13.875" style="212" customWidth="1"/>
    <col min="6408" max="6411" width="9.125" style="212" customWidth="1"/>
    <col min="6412" max="6412" width="75.375" style="212" customWidth="1"/>
    <col min="6413" max="6413" width="45.25390625" style="212" customWidth="1"/>
    <col min="6414" max="6656" width="9.125" style="212" customWidth="1"/>
    <col min="6657" max="6657" width="4.375" style="212" customWidth="1"/>
    <col min="6658" max="6658" width="11.625" style="212" customWidth="1"/>
    <col min="6659" max="6659" width="40.375" style="212" customWidth="1"/>
    <col min="6660" max="6660" width="5.625" style="212" customWidth="1"/>
    <col min="6661" max="6661" width="8.625" style="212" customWidth="1"/>
    <col min="6662" max="6662" width="9.875" style="212" customWidth="1"/>
    <col min="6663" max="6663" width="13.875" style="212" customWidth="1"/>
    <col min="6664" max="6667" width="9.125" style="212" customWidth="1"/>
    <col min="6668" max="6668" width="75.375" style="212" customWidth="1"/>
    <col min="6669" max="6669" width="45.25390625" style="212" customWidth="1"/>
    <col min="6670" max="6912" width="9.125" style="212" customWidth="1"/>
    <col min="6913" max="6913" width="4.375" style="212" customWidth="1"/>
    <col min="6914" max="6914" width="11.625" style="212" customWidth="1"/>
    <col min="6915" max="6915" width="40.375" style="212" customWidth="1"/>
    <col min="6916" max="6916" width="5.625" style="212" customWidth="1"/>
    <col min="6917" max="6917" width="8.625" style="212" customWidth="1"/>
    <col min="6918" max="6918" width="9.875" style="212" customWidth="1"/>
    <col min="6919" max="6919" width="13.875" style="212" customWidth="1"/>
    <col min="6920" max="6923" width="9.125" style="212" customWidth="1"/>
    <col min="6924" max="6924" width="75.375" style="212" customWidth="1"/>
    <col min="6925" max="6925" width="45.25390625" style="212" customWidth="1"/>
    <col min="6926" max="7168" width="9.125" style="212" customWidth="1"/>
    <col min="7169" max="7169" width="4.375" style="212" customWidth="1"/>
    <col min="7170" max="7170" width="11.625" style="212" customWidth="1"/>
    <col min="7171" max="7171" width="40.375" style="212" customWidth="1"/>
    <col min="7172" max="7172" width="5.625" style="212" customWidth="1"/>
    <col min="7173" max="7173" width="8.625" style="212" customWidth="1"/>
    <col min="7174" max="7174" width="9.875" style="212" customWidth="1"/>
    <col min="7175" max="7175" width="13.875" style="212" customWidth="1"/>
    <col min="7176" max="7179" width="9.125" style="212" customWidth="1"/>
    <col min="7180" max="7180" width="75.375" style="212" customWidth="1"/>
    <col min="7181" max="7181" width="45.25390625" style="212" customWidth="1"/>
    <col min="7182" max="7424" width="9.125" style="212" customWidth="1"/>
    <col min="7425" max="7425" width="4.375" style="212" customWidth="1"/>
    <col min="7426" max="7426" width="11.625" style="212" customWidth="1"/>
    <col min="7427" max="7427" width="40.375" style="212" customWidth="1"/>
    <col min="7428" max="7428" width="5.625" style="212" customWidth="1"/>
    <col min="7429" max="7429" width="8.625" style="212" customWidth="1"/>
    <col min="7430" max="7430" width="9.875" style="212" customWidth="1"/>
    <col min="7431" max="7431" width="13.875" style="212" customWidth="1"/>
    <col min="7432" max="7435" width="9.125" style="212" customWidth="1"/>
    <col min="7436" max="7436" width="75.375" style="212" customWidth="1"/>
    <col min="7437" max="7437" width="45.25390625" style="212" customWidth="1"/>
    <col min="7438" max="7680" width="9.125" style="212" customWidth="1"/>
    <col min="7681" max="7681" width="4.375" style="212" customWidth="1"/>
    <col min="7682" max="7682" width="11.625" style="212" customWidth="1"/>
    <col min="7683" max="7683" width="40.375" style="212" customWidth="1"/>
    <col min="7684" max="7684" width="5.625" style="212" customWidth="1"/>
    <col min="7685" max="7685" width="8.625" style="212" customWidth="1"/>
    <col min="7686" max="7686" width="9.875" style="212" customWidth="1"/>
    <col min="7687" max="7687" width="13.875" style="212" customWidth="1"/>
    <col min="7688" max="7691" width="9.125" style="212" customWidth="1"/>
    <col min="7692" max="7692" width="75.375" style="212" customWidth="1"/>
    <col min="7693" max="7693" width="45.25390625" style="212" customWidth="1"/>
    <col min="7694" max="7936" width="9.125" style="212" customWidth="1"/>
    <col min="7937" max="7937" width="4.375" style="212" customWidth="1"/>
    <col min="7938" max="7938" width="11.625" style="212" customWidth="1"/>
    <col min="7939" max="7939" width="40.375" style="212" customWidth="1"/>
    <col min="7940" max="7940" width="5.625" style="212" customWidth="1"/>
    <col min="7941" max="7941" width="8.625" style="212" customWidth="1"/>
    <col min="7942" max="7942" width="9.875" style="212" customWidth="1"/>
    <col min="7943" max="7943" width="13.875" style="212" customWidth="1"/>
    <col min="7944" max="7947" width="9.125" style="212" customWidth="1"/>
    <col min="7948" max="7948" width="75.375" style="212" customWidth="1"/>
    <col min="7949" max="7949" width="45.25390625" style="212" customWidth="1"/>
    <col min="7950" max="8192" width="9.125" style="212" customWidth="1"/>
    <col min="8193" max="8193" width="4.375" style="212" customWidth="1"/>
    <col min="8194" max="8194" width="11.625" style="212" customWidth="1"/>
    <col min="8195" max="8195" width="40.375" style="212" customWidth="1"/>
    <col min="8196" max="8196" width="5.625" style="212" customWidth="1"/>
    <col min="8197" max="8197" width="8.625" style="212" customWidth="1"/>
    <col min="8198" max="8198" width="9.875" style="212" customWidth="1"/>
    <col min="8199" max="8199" width="13.875" style="212" customWidth="1"/>
    <col min="8200" max="8203" width="9.125" style="212" customWidth="1"/>
    <col min="8204" max="8204" width="75.375" style="212" customWidth="1"/>
    <col min="8205" max="8205" width="45.25390625" style="212" customWidth="1"/>
    <col min="8206" max="8448" width="9.125" style="212" customWidth="1"/>
    <col min="8449" max="8449" width="4.375" style="212" customWidth="1"/>
    <col min="8450" max="8450" width="11.625" style="212" customWidth="1"/>
    <col min="8451" max="8451" width="40.375" style="212" customWidth="1"/>
    <col min="8452" max="8452" width="5.625" style="212" customWidth="1"/>
    <col min="8453" max="8453" width="8.625" style="212" customWidth="1"/>
    <col min="8454" max="8454" width="9.875" style="212" customWidth="1"/>
    <col min="8455" max="8455" width="13.875" style="212" customWidth="1"/>
    <col min="8456" max="8459" width="9.125" style="212" customWidth="1"/>
    <col min="8460" max="8460" width="75.375" style="212" customWidth="1"/>
    <col min="8461" max="8461" width="45.25390625" style="212" customWidth="1"/>
    <col min="8462" max="8704" width="9.125" style="212" customWidth="1"/>
    <col min="8705" max="8705" width="4.375" style="212" customWidth="1"/>
    <col min="8706" max="8706" width="11.625" style="212" customWidth="1"/>
    <col min="8707" max="8707" width="40.375" style="212" customWidth="1"/>
    <col min="8708" max="8708" width="5.625" style="212" customWidth="1"/>
    <col min="8709" max="8709" width="8.625" style="212" customWidth="1"/>
    <col min="8710" max="8710" width="9.875" style="212" customWidth="1"/>
    <col min="8711" max="8711" width="13.875" style="212" customWidth="1"/>
    <col min="8712" max="8715" width="9.125" style="212" customWidth="1"/>
    <col min="8716" max="8716" width="75.375" style="212" customWidth="1"/>
    <col min="8717" max="8717" width="45.25390625" style="212" customWidth="1"/>
    <col min="8718" max="8960" width="9.125" style="212" customWidth="1"/>
    <col min="8961" max="8961" width="4.375" style="212" customWidth="1"/>
    <col min="8962" max="8962" width="11.625" style="212" customWidth="1"/>
    <col min="8963" max="8963" width="40.375" style="212" customWidth="1"/>
    <col min="8964" max="8964" width="5.625" style="212" customWidth="1"/>
    <col min="8965" max="8965" width="8.625" style="212" customWidth="1"/>
    <col min="8966" max="8966" width="9.875" style="212" customWidth="1"/>
    <col min="8967" max="8967" width="13.875" style="212" customWidth="1"/>
    <col min="8968" max="8971" width="9.125" style="212" customWidth="1"/>
    <col min="8972" max="8972" width="75.375" style="212" customWidth="1"/>
    <col min="8973" max="8973" width="45.25390625" style="212" customWidth="1"/>
    <col min="8974" max="9216" width="9.125" style="212" customWidth="1"/>
    <col min="9217" max="9217" width="4.375" style="212" customWidth="1"/>
    <col min="9218" max="9218" width="11.625" style="212" customWidth="1"/>
    <col min="9219" max="9219" width="40.375" style="212" customWidth="1"/>
    <col min="9220" max="9220" width="5.625" style="212" customWidth="1"/>
    <col min="9221" max="9221" width="8.625" style="212" customWidth="1"/>
    <col min="9222" max="9222" width="9.875" style="212" customWidth="1"/>
    <col min="9223" max="9223" width="13.875" style="212" customWidth="1"/>
    <col min="9224" max="9227" width="9.125" style="212" customWidth="1"/>
    <col min="9228" max="9228" width="75.375" style="212" customWidth="1"/>
    <col min="9229" max="9229" width="45.25390625" style="212" customWidth="1"/>
    <col min="9230" max="9472" width="9.125" style="212" customWidth="1"/>
    <col min="9473" max="9473" width="4.375" style="212" customWidth="1"/>
    <col min="9474" max="9474" width="11.625" style="212" customWidth="1"/>
    <col min="9475" max="9475" width="40.375" style="212" customWidth="1"/>
    <col min="9476" max="9476" width="5.625" style="212" customWidth="1"/>
    <col min="9477" max="9477" width="8.625" style="212" customWidth="1"/>
    <col min="9478" max="9478" width="9.875" style="212" customWidth="1"/>
    <col min="9479" max="9479" width="13.875" style="212" customWidth="1"/>
    <col min="9480" max="9483" width="9.125" style="212" customWidth="1"/>
    <col min="9484" max="9484" width="75.375" style="212" customWidth="1"/>
    <col min="9485" max="9485" width="45.25390625" style="212" customWidth="1"/>
    <col min="9486" max="9728" width="9.125" style="212" customWidth="1"/>
    <col min="9729" max="9729" width="4.375" style="212" customWidth="1"/>
    <col min="9730" max="9730" width="11.625" style="212" customWidth="1"/>
    <col min="9731" max="9731" width="40.375" style="212" customWidth="1"/>
    <col min="9732" max="9732" width="5.625" style="212" customWidth="1"/>
    <col min="9733" max="9733" width="8.625" style="212" customWidth="1"/>
    <col min="9734" max="9734" width="9.875" style="212" customWidth="1"/>
    <col min="9735" max="9735" width="13.875" style="212" customWidth="1"/>
    <col min="9736" max="9739" width="9.125" style="212" customWidth="1"/>
    <col min="9740" max="9740" width="75.375" style="212" customWidth="1"/>
    <col min="9741" max="9741" width="45.25390625" style="212" customWidth="1"/>
    <col min="9742" max="9984" width="9.125" style="212" customWidth="1"/>
    <col min="9985" max="9985" width="4.375" style="212" customWidth="1"/>
    <col min="9986" max="9986" width="11.625" style="212" customWidth="1"/>
    <col min="9987" max="9987" width="40.375" style="212" customWidth="1"/>
    <col min="9988" max="9988" width="5.625" style="212" customWidth="1"/>
    <col min="9989" max="9989" width="8.625" style="212" customWidth="1"/>
    <col min="9990" max="9990" width="9.875" style="212" customWidth="1"/>
    <col min="9991" max="9991" width="13.875" style="212" customWidth="1"/>
    <col min="9992" max="9995" width="9.125" style="212" customWidth="1"/>
    <col min="9996" max="9996" width="75.375" style="212" customWidth="1"/>
    <col min="9997" max="9997" width="45.25390625" style="212" customWidth="1"/>
    <col min="9998" max="10240" width="9.125" style="212" customWidth="1"/>
    <col min="10241" max="10241" width="4.375" style="212" customWidth="1"/>
    <col min="10242" max="10242" width="11.625" style="212" customWidth="1"/>
    <col min="10243" max="10243" width="40.375" style="212" customWidth="1"/>
    <col min="10244" max="10244" width="5.625" style="212" customWidth="1"/>
    <col min="10245" max="10245" width="8.625" style="212" customWidth="1"/>
    <col min="10246" max="10246" width="9.875" style="212" customWidth="1"/>
    <col min="10247" max="10247" width="13.875" style="212" customWidth="1"/>
    <col min="10248" max="10251" width="9.125" style="212" customWidth="1"/>
    <col min="10252" max="10252" width="75.375" style="212" customWidth="1"/>
    <col min="10253" max="10253" width="45.25390625" style="212" customWidth="1"/>
    <col min="10254" max="10496" width="9.125" style="212" customWidth="1"/>
    <col min="10497" max="10497" width="4.375" style="212" customWidth="1"/>
    <col min="10498" max="10498" width="11.625" style="212" customWidth="1"/>
    <col min="10499" max="10499" width="40.375" style="212" customWidth="1"/>
    <col min="10500" max="10500" width="5.625" style="212" customWidth="1"/>
    <col min="10501" max="10501" width="8.625" style="212" customWidth="1"/>
    <col min="10502" max="10502" width="9.875" style="212" customWidth="1"/>
    <col min="10503" max="10503" width="13.875" style="212" customWidth="1"/>
    <col min="10504" max="10507" width="9.125" style="212" customWidth="1"/>
    <col min="10508" max="10508" width="75.375" style="212" customWidth="1"/>
    <col min="10509" max="10509" width="45.25390625" style="212" customWidth="1"/>
    <col min="10510" max="10752" width="9.125" style="212" customWidth="1"/>
    <col min="10753" max="10753" width="4.375" style="212" customWidth="1"/>
    <col min="10754" max="10754" width="11.625" style="212" customWidth="1"/>
    <col min="10755" max="10755" width="40.375" style="212" customWidth="1"/>
    <col min="10756" max="10756" width="5.625" style="212" customWidth="1"/>
    <col min="10757" max="10757" width="8.625" style="212" customWidth="1"/>
    <col min="10758" max="10758" width="9.875" style="212" customWidth="1"/>
    <col min="10759" max="10759" width="13.875" style="212" customWidth="1"/>
    <col min="10760" max="10763" width="9.125" style="212" customWidth="1"/>
    <col min="10764" max="10764" width="75.375" style="212" customWidth="1"/>
    <col min="10765" max="10765" width="45.25390625" style="212" customWidth="1"/>
    <col min="10766" max="11008" width="9.125" style="212" customWidth="1"/>
    <col min="11009" max="11009" width="4.375" style="212" customWidth="1"/>
    <col min="11010" max="11010" width="11.625" style="212" customWidth="1"/>
    <col min="11011" max="11011" width="40.375" style="212" customWidth="1"/>
    <col min="11012" max="11012" width="5.625" style="212" customWidth="1"/>
    <col min="11013" max="11013" width="8.625" style="212" customWidth="1"/>
    <col min="11014" max="11014" width="9.875" style="212" customWidth="1"/>
    <col min="11015" max="11015" width="13.875" style="212" customWidth="1"/>
    <col min="11016" max="11019" width="9.125" style="212" customWidth="1"/>
    <col min="11020" max="11020" width="75.375" style="212" customWidth="1"/>
    <col min="11021" max="11021" width="45.25390625" style="212" customWidth="1"/>
    <col min="11022" max="11264" width="9.125" style="212" customWidth="1"/>
    <col min="11265" max="11265" width="4.375" style="212" customWidth="1"/>
    <col min="11266" max="11266" width="11.625" style="212" customWidth="1"/>
    <col min="11267" max="11267" width="40.375" style="212" customWidth="1"/>
    <col min="11268" max="11268" width="5.625" style="212" customWidth="1"/>
    <col min="11269" max="11269" width="8.625" style="212" customWidth="1"/>
    <col min="11270" max="11270" width="9.875" style="212" customWidth="1"/>
    <col min="11271" max="11271" width="13.875" style="212" customWidth="1"/>
    <col min="11272" max="11275" width="9.125" style="212" customWidth="1"/>
    <col min="11276" max="11276" width="75.375" style="212" customWidth="1"/>
    <col min="11277" max="11277" width="45.25390625" style="212" customWidth="1"/>
    <col min="11278" max="11520" width="9.125" style="212" customWidth="1"/>
    <col min="11521" max="11521" width="4.375" style="212" customWidth="1"/>
    <col min="11522" max="11522" width="11.625" style="212" customWidth="1"/>
    <col min="11523" max="11523" width="40.375" style="212" customWidth="1"/>
    <col min="11524" max="11524" width="5.625" style="212" customWidth="1"/>
    <col min="11525" max="11525" width="8.625" style="212" customWidth="1"/>
    <col min="11526" max="11526" width="9.875" style="212" customWidth="1"/>
    <col min="11527" max="11527" width="13.875" style="212" customWidth="1"/>
    <col min="11528" max="11531" width="9.125" style="212" customWidth="1"/>
    <col min="11532" max="11532" width="75.375" style="212" customWidth="1"/>
    <col min="11533" max="11533" width="45.25390625" style="212" customWidth="1"/>
    <col min="11534" max="11776" width="9.125" style="212" customWidth="1"/>
    <col min="11777" max="11777" width="4.375" style="212" customWidth="1"/>
    <col min="11778" max="11778" width="11.625" style="212" customWidth="1"/>
    <col min="11779" max="11779" width="40.375" style="212" customWidth="1"/>
    <col min="11780" max="11780" width="5.625" style="212" customWidth="1"/>
    <col min="11781" max="11781" width="8.625" style="212" customWidth="1"/>
    <col min="11782" max="11782" width="9.875" style="212" customWidth="1"/>
    <col min="11783" max="11783" width="13.875" style="212" customWidth="1"/>
    <col min="11784" max="11787" width="9.125" style="212" customWidth="1"/>
    <col min="11788" max="11788" width="75.375" style="212" customWidth="1"/>
    <col min="11789" max="11789" width="45.25390625" style="212" customWidth="1"/>
    <col min="11790" max="12032" width="9.125" style="212" customWidth="1"/>
    <col min="12033" max="12033" width="4.375" style="212" customWidth="1"/>
    <col min="12034" max="12034" width="11.625" style="212" customWidth="1"/>
    <col min="12035" max="12035" width="40.375" style="212" customWidth="1"/>
    <col min="12036" max="12036" width="5.625" style="212" customWidth="1"/>
    <col min="12037" max="12037" width="8.625" style="212" customWidth="1"/>
    <col min="12038" max="12038" width="9.875" style="212" customWidth="1"/>
    <col min="12039" max="12039" width="13.875" style="212" customWidth="1"/>
    <col min="12040" max="12043" width="9.125" style="212" customWidth="1"/>
    <col min="12044" max="12044" width="75.375" style="212" customWidth="1"/>
    <col min="12045" max="12045" width="45.25390625" style="212" customWidth="1"/>
    <col min="12046" max="12288" width="9.125" style="212" customWidth="1"/>
    <col min="12289" max="12289" width="4.375" style="212" customWidth="1"/>
    <col min="12290" max="12290" width="11.625" style="212" customWidth="1"/>
    <col min="12291" max="12291" width="40.375" style="212" customWidth="1"/>
    <col min="12292" max="12292" width="5.625" style="212" customWidth="1"/>
    <col min="12293" max="12293" width="8.625" style="212" customWidth="1"/>
    <col min="12294" max="12294" width="9.875" style="212" customWidth="1"/>
    <col min="12295" max="12295" width="13.875" style="212" customWidth="1"/>
    <col min="12296" max="12299" width="9.125" style="212" customWidth="1"/>
    <col min="12300" max="12300" width="75.375" style="212" customWidth="1"/>
    <col min="12301" max="12301" width="45.25390625" style="212" customWidth="1"/>
    <col min="12302" max="12544" width="9.125" style="212" customWidth="1"/>
    <col min="12545" max="12545" width="4.375" style="212" customWidth="1"/>
    <col min="12546" max="12546" width="11.625" style="212" customWidth="1"/>
    <col min="12547" max="12547" width="40.375" style="212" customWidth="1"/>
    <col min="12548" max="12548" width="5.625" style="212" customWidth="1"/>
    <col min="12549" max="12549" width="8.625" style="212" customWidth="1"/>
    <col min="12550" max="12550" width="9.875" style="212" customWidth="1"/>
    <col min="12551" max="12551" width="13.875" style="212" customWidth="1"/>
    <col min="12552" max="12555" width="9.125" style="212" customWidth="1"/>
    <col min="12556" max="12556" width="75.375" style="212" customWidth="1"/>
    <col min="12557" max="12557" width="45.25390625" style="212" customWidth="1"/>
    <col min="12558" max="12800" width="9.125" style="212" customWidth="1"/>
    <col min="12801" max="12801" width="4.375" style="212" customWidth="1"/>
    <col min="12802" max="12802" width="11.625" style="212" customWidth="1"/>
    <col min="12803" max="12803" width="40.375" style="212" customWidth="1"/>
    <col min="12804" max="12804" width="5.625" style="212" customWidth="1"/>
    <col min="12805" max="12805" width="8.625" style="212" customWidth="1"/>
    <col min="12806" max="12806" width="9.875" style="212" customWidth="1"/>
    <col min="12807" max="12807" width="13.875" style="212" customWidth="1"/>
    <col min="12808" max="12811" width="9.125" style="212" customWidth="1"/>
    <col min="12812" max="12812" width="75.375" style="212" customWidth="1"/>
    <col min="12813" max="12813" width="45.25390625" style="212" customWidth="1"/>
    <col min="12814" max="13056" width="9.125" style="212" customWidth="1"/>
    <col min="13057" max="13057" width="4.375" style="212" customWidth="1"/>
    <col min="13058" max="13058" width="11.625" style="212" customWidth="1"/>
    <col min="13059" max="13059" width="40.375" style="212" customWidth="1"/>
    <col min="13060" max="13060" width="5.625" style="212" customWidth="1"/>
    <col min="13061" max="13061" width="8.625" style="212" customWidth="1"/>
    <col min="13062" max="13062" width="9.875" style="212" customWidth="1"/>
    <col min="13063" max="13063" width="13.875" style="212" customWidth="1"/>
    <col min="13064" max="13067" width="9.125" style="212" customWidth="1"/>
    <col min="13068" max="13068" width="75.375" style="212" customWidth="1"/>
    <col min="13069" max="13069" width="45.25390625" style="212" customWidth="1"/>
    <col min="13070" max="13312" width="9.125" style="212" customWidth="1"/>
    <col min="13313" max="13313" width="4.375" style="212" customWidth="1"/>
    <col min="13314" max="13314" width="11.625" style="212" customWidth="1"/>
    <col min="13315" max="13315" width="40.375" style="212" customWidth="1"/>
    <col min="13316" max="13316" width="5.625" style="212" customWidth="1"/>
    <col min="13317" max="13317" width="8.625" style="212" customWidth="1"/>
    <col min="13318" max="13318" width="9.875" style="212" customWidth="1"/>
    <col min="13319" max="13319" width="13.875" style="212" customWidth="1"/>
    <col min="13320" max="13323" width="9.125" style="212" customWidth="1"/>
    <col min="13324" max="13324" width="75.375" style="212" customWidth="1"/>
    <col min="13325" max="13325" width="45.25390625" style="212" customWidth="1"/>
    <col min="13326" max="13568" width="9.125" style="212" customWidth="1"/>
    <col min="13569" max="13569" width="4.375" style="212" customWidth="1"/>
    <col min="13570" max="13570" width="11.625" style="212" customWidth="1"/>
    <col min="13571" max="13571" width="40.375" style="212" customWidth="1"/>
    <col min="13572" max="13572" width="5.625" style="212" customWidth="1"/>
    <col min="13573" max="13573" width="8.625" style="212" customWidth="1"/>
    <col min="13574" max="13574" width="9.875" style="212" customWidth="1"/>
    <col min="13575" max="13575" width="13.875" style="212" customWidth="1"/>
    <col min="13576" max="13579" width="9.125" style="212" customWidth="1"/>
    <col min="13580" max="13580" width="75.375" style="212" customWidth="1"/>
    <col min="13581" max="13581" width="45.25390625" style="212" customWidth="1"/>
    <col min="13582" max="13824" width="9.125" style="212" customWidth="1"/>
    <col min="13825" max="13825" width="4.375" style="212" customWidth="1"/>
    <col min="13826" max="13826" width="11.625" style="212" customWidth="1"/>
    <col min="13827" max="13827" width="40.375" style="212" customWidth="1"/>
    <col min="13828" max="13828" width="5.625" style="212" customWidth="1"/>
    <col min="13829" max="13829" width="8.625" style="212" customWidth="1"/>
    <col min="13830" max="13830" width="9.875" style="212" customWidth="1"/>
    <col min="13831" max="13831" width="13.875" style="212" customWidth="1"/>
    <col min="13832" max="13835" width="9.125" style="212" customWidth="1"/>
    <col min="13836" max="13836" width="75.375" style="212" customWidth="1"/>
    <col min="13837" max="13837" width="45.25390625" style="212" customWidth="1"/>
    <col min="13838" max="14080" width="9.125" style="212" customWidth="1"/>
    <col min="14081" max="14081" width="4.375" style="212" customWidth="1"/>
    <col min="14082" max="14082" width="11.625" style="212" customWidth="1"/>
    <col min="14083" max="14083" width="40.375" style="212" customWidth="1"/>
    <col min="14084" max="14084" width="5.625" style="212" customWidth="1"/>
    <col min="14085" max="14085" width="8.625" style="212" customWidth="1"/>
    <col min="14086" max="14086" width="9.875" style="212" customWidth="1"/>
    <col min="14087" max="14087" width="13.875" style="212" customWidth="1"/>
    <col min="14088" max="14091" width="9.125" style="212" customWidth="1"/>
    <col min="14092" max="14092" width="75.375" style="212" customWidth="1"/>
    <col min="14093" max="14093" width="45.25390625" style="212" customWidth="1"/>
    <col min="14094" max="14336" width="9.125" style="212" customWidth="1"/>
    <col min="14337" max="14337" width="4.375" style="212" customWidth="1"/>
    <col min="14338" max="14338" width="11.625" style="212" customWidth="1"/>
    <col min="14339" max="14339" width="40.375" style="212" customWidth="1"/>
    <col min="14340" max="14340" width="5.625" style="212" customWidth="1"/>
    <col min="14341" max="14341" width="8.625" style="212" customWidth="1"/>
    <col min="14342" max="14342" width="9.875" style="212" customWidth="1"/>
    <col min="14343" max="14343" width="13.875" style="212" customWidth="1"/>
    <col min="14344" max="14347" width="9.125" style="212" customWidth="1"/>
    <col min="14348" max="14348" width="75.375" style="212" customWidth="1"/>
    <col min="14349" max="14349" width="45.25390625" style="212" customWidth="1"/>
    <col min="14350" max="14592" width="9.125" style="212" customWidth="1"/>
    <col min="14593" max="14593" width="4.375" style="212" customWidth="1"/>
    <col min="14594" max="14594" width="11.625" style="212" customWidth="1"/>
    <col min="14595" max="14595" width="40.375" style="212" customWidth="1"/>
    <col min="14596" max="14596" width="5.625" style="212" customWidth="1"/>
    <col min="14597" max="14597" width="8.625" style="212" customWidth="1"/>
    <col min="14598" max="14598" width="9.875" style="212" customWidth="1"/>
    <col min="14599" max="14599" width="13.875" style="212" customWidth="1"/>
    <col min="14600" max="14603" width="9.125" style="212" customWidth="1"/>
    <col min="14604" max="14604" width="75.375" style="212" customWidth="1"/>
    <col min="14605" max="14605" width="45.25390625" style="212" customWidth="1"/>
    <col min="14606" max="14848" width="9.125" style="212" customWidth="1"/>
    <col min="14849" max="14849" width="4.375" style="212" customWidth="1"/>
    <col min="14850" max="14850" width="11.625" style="212" customWidth="1"/>
    <col min="14851" max="14851" width="40.375" style="212" customWidth="1"/>
    <col min="14852" max="14852" width="5.625" style="212" customWidth="1"/>
    <col min="14853" max="14853" width="8.625" style="212" customWidth="1"/>
    <col min="14854" max="14854" width="9.875" style="212" customWidth="1"/>
    <col min="14855" max="14855" width="13.875" style="212" customWidth="1"/>
    <col min="14856" max="14859" width="9.125" style="212" customWidth="1"/>
    <col min="14860" max="14860" width="75.375" style="212" customWidth="1"/>
    <col min="14861" max="14861" width="45.25390625" style="212" customWidth="1"/>
    <col min="14862" max="15104" width="9.125" style="212" customWidth="1"/>
    <col min="15105" max="15105" width="4.375" style="212" customWidth="1"/>
    <col min="15106" max="15106" width="11.625" style="212" customWidth="1"/>
    <col min="15107" max="15107" width="40.375" style="212" customWidth="1"/>
    <col min="15108" max="15108" width="5.625" style="212" customWidth="1"/>
    <col min="15109" max="15109" width="8.625" style="212" customWidth="1"/>
    <col min="15110" max="15110" width="9.875" style="212" customWidth="1"/>
    <col min="15111" max="15111" width="13.875" style="212" customWidth="1"/>
    <col min="15112" max="15115" width="9.125" style="212" customWidth="1"/>
    <col min="15116" max="15116" width="75.375" style="212" customWidth="1"/>
    <col min="15117" max="15117" width="45.25390625" style="212" customWidth="1"/>
    <col min="15118" max="15360" width="9.125" style="212" customWidth="1"/>
    <col min="15361" max="15361" width="4.375" style="212" customWidth="1"/>
    <col min="15362" max="15362" width="11.625" style="212" customWidth="1"/>
    <col min="15363" max="15363" width="40.375" style="212" customWidth="1"/>
    <col min="15364" max="15364" width="5.625" style="212" customWidth="1"/>
    <col min="15365" max="15365" width="8.625" style="212" customWidth="1"/>
    <col min="15366" max="15366" width="9.875" style="212" customWidth="1"/>
    <col min="15367" max="15367" width="13.875" style="212" customWidth="1"/>
    <col min="15368" max="15371" width="9.125" style="212" customWidth="1"/>
    <col min="15372" max="15372" width="75.375" style="212" customWidth="1"/>
    <col min="15373" max="15373" width="45.25390625" style="212" customWidth="1"/>
    <col min="15374" max="15616" width="9.125" style="212" customWidth="1"/>
    <col min="15617" max="15617" width="4.375" style="212" customWidth="1"/>
    <col min="15618" max="15618" width="11.625" style="212" customWidth="1"/>
    <col min="15619" max="15619" width="40.375" style="212" customWidth="1"/>
    <col min="15620" max="15620" width="5.625" style="212" customWidth="1"/>
    <col min="15621" max="15621" width="8.625" style="212" customWidth="1"/>
    <col min="15622" max="15622" width="9.875" style="212" customWidth="1"/>
    <col min="15623" max="15623" width="13.875" style="212" customWidth="1"/>
    <col min="15624" max="15627" width="9.125" style="212" customWidth="1"/>
    <col min="15628" max="15628" width="75.375" style="212" customWidth="1"/>
    <col min="15629" max="15629" width="45.25390625" style="212" customWidth="1"/>
    <col min="15630" max="15872" width="9.125" style="212" customWidth="1"/>
    <col min="15873" max="15873" width="4.375" style="212" customWidth="1"/>
    <col min="15874" max="15874" width="11.625" style="212" customWidth="1"/>
    <col min="15875" max="15875" width="40.375" style="212" customWidth="1"/>
    <col min="15876" max="15876" width="5.625" style="212" customWidth="1"/>
    <col min="15877" max="15877" width="8.625" style="212" customWidth="1"/>
    <col min="15878" max="15878" width="9.875" style="212" customWidth="1"/>
    <col min="15879" max="15879" width="13.875" style="212" customWidth="1"/>
    <col min="15880" max="15883" width="9.125" style="212" customWidth="1"/>
    <col min="15884" max="15884" width="75.375" style="212" customWidth="1"/>
    <col min="15885" max="15885" width="45.25390625" style="212" customWidth="1"/>
    <col min="15886" max="16128" width="9.125" style="212" customWidth="1"/>
    <col min="16129" max="16129" width="4.375" style="212" customWidth="1"/>
    <col min="16130" max="16130" width="11.625" style="212" customWidth="1"/>
    <col min="16131" max="16131" width="40.375" style="212" customWidth="1"/>
    <col min="16132" max="16132" width="5.625" style="212" customWidth="1"/>
    <col min="16133" max="16133" width="8.625" style="212" customWidth="1"/>
    <col min="16134" max="16134" width="9.875" style="212" customWidth="1"/>
    <col min="16135" max="16135" width="13.875" style="212" customWidth="1"/>
    <col min="16136" max="16139" width="9.125" style="212" customWidth="1"/>
    <col min="16140" max="16140" width="75.375" style="212" customWidth="1"/>
    <col min="16141" max="16141" width="45.25390625" style="212" customWidth="1"/>
    <col min="16142" max="16384" width="9.125" style="212" customWidth="1"/>
  </cols>
  <sheetData>
    <row r="1" spans="1:7" s="235" customFormat="1" ht="15.75">
      <c r="A1" s="414" t="s">
        <v>4</v>
      </c>
      <c r="B1" s="414"/>
      <c r="C1" s="414"/>
      <c r="D1" s="414"/>
      <c r="E1" s="414"/>
      <c r="F1" s="414"/>
      <c r="G1" s="414"/>
    </row>
    <row r="2" spans="2:7" s="235" customFormat="1" ht="14.25" customHeight="1" thickBot="1">
      <c r="B2" s="269"/>
      <c r="C2" s="270"/>
      <c r="D2" s="270"/>
      <c r="E2" s="271"/>
      <c r="F2" s="272"/>
      <c r="G2" s="270"/>
    </row>
    <row r="3" spans="1:7" s="235" customFormat="1" ht="13.5" thickTop="1">
      <c r="A3" s="415" t="s">
        <v>2</v>
      </c>
      <c r="B3" s="415"/>
      <c r="C3" s="416" t="s">
        <v>356</v>
      </c>
      <c r="D3" s="416"/>
      <c r="E3" s="416"/>
      <c r="F3" s="416"/>
      <c r="G3" s="416"/>
    </row>
    <row r="4" spans="1:7" s="235" customFormat="1" ht="13.5" thickBot="1">
      <c r="A4" s="417" t="s">
        <v>357</v>
      </c>
      <c r="B4" s="417"/>
      <c r="C4" s="230" t="s">
        <v>829</v>
      </c>
      <c r="D4" s="231"/>
      <c r="E4" s="232"/>
      <c r="F4" s="233"/>
      <c r="G4" s="234"/>
    </row>
    <row r="5" spans="1:7" s="235" customFormat="1" ht="14.25" thickBot="1" thickTop="1">
      <c r="A5" s="236"/>
      <c r="B5" s="237" t="s">
        <v>358</v>
      </c>
      <c r="C5" s="238" t="s">
        <v>359</v>
      </c>
      <c r="D5" s="239"/>
      <c r="E5" s="240"/>
      <c r="F5" s="241"/>
      <c r="G5" s="242"/>
    </row>
    <row r="6" spans="1:6" s="235" customFormat="1" ht="13.5" thickTop="1">
      <c r="A6" s="243"/>
      <c r="E6" s="244"/>
      <c r="F6" s="245"/>
    </row>
    <row r="7" spans="1:7" s="235" customFormat="1" ht="12.75">
      <c r="A7" s="321" t="s">
        <v>5</v>
      </c>
      <c r="B7" s="322" t="s">
        <v>6</v>
      </c>
      <c r="C7" s="322" t="s">
        <v>7</v>
      </c>
      <c r="D7" s="322" t="s">
        <v>8</v>
      </c>
      <c r="E7" s="322" t="s">
        <v>360</v>
      </c>
      <c r="F7" s="248" t="s">
        <v>361</v>
      </c>
      <c r="G7" s="345" t="s">
        <v>362</v>
      </c>
    </row>
    <row r="8" spans="1:15" s="235" customFormat="1" ht="12.75">
      <c r="A8" s="323" t="s">
        <v>9</v>
      </c>
      <c r="B8" s="324" t="s">
        <v>363</v>
      </c>
      <c r="C8" s="325" t="s">
        <v>364</v>
      </c>
      <c r="D8" s="326"/>
      <c r="E8" s="327"/>
      <c r="F8" s="255"/>
      <c r="G8" s="346"/>
      <c r="O8" s="235">
        <v>1</v>
      </c>
    </row>
    <row r="9" spans="1:104" s="235" customFormat="1" ht="22.5">
      <c r="A9" s="328"/>
      <c r="B9" s="329" t="s">
        <v>365</v>
      </c>
      <c r="C9" s="330" t="s">
        <v>366</v>
      </c>
      <c r="D9" s="331"/>
      <c r="E9" s="332"/>
      <c r="F9" s="260"/>
      <c r="G9" s="347"/>
      <c r="O9" s="235">
        <v>2</v>
      </c>
      <c r="AA9" s="235">
        <v>12</v>
      </c>
      <c r="AB9" s="235">
        <v>0</v>
      </c>
      <c r="AC9" s="235">
        <v>1</v>
      </c>
      <c r="AZ9" s="235">
        <v>2</v>
      </c>
      <c r="BA9" s="235">
        <f>IF(AZ9=1,G9,0)</f>
        <v>0</v>
      </c>
      <c r="BB9" s="235">
        <f>IF(AZ9=2,G9,0)</f>
        <v>0</v>
      </c>
      <c r="BC9" s="235">
        <f>IF(AZ9=3,G9,0)</f>
        <v>0</v>
      </c>
      <c r="BD9" s="235">
        <f>IF(AZ9=4,G9,0)</f>
        <v>0</v>
      </c>
      <c r="BE9" s="235">
        <f>IF(AZ9=5,G9,0)</f>
        <v>0</v>
      </c>
      <c r="CA9" s="235">
        <v>12</v>
      </c>
      <c r="CB9" s="235">
        <v>0</v>
      </c>
      <c r="CZ9" s="235">
        <v>0</v>
      </c>
    </row>
    <row r="10" spans="1:7" s="235" customFormat="1" ht="112.5">
      <c r="A10" s="328">
        <v>1</v>
      </c>
      <c r="B10" s="333" t="s">
        <v>367</v>
      </c>
      <c r="C10" s="334" t="s">
        <v>879</v>
      </c>
      <c r="D10" s="331" t="s">
        <v>368</v>
      </c>
      <c r="E10" s="332">
        <v>5</v>
      </c>
      <c r="F10" s="352">
        <v>0</v>
      </c>
      <c r="G10" s="348">
        <f>E10*F10</f>
        <v>0</v>
      </c>
    </row>
    <row r="11" spans="1:7" s="235" customFormat="1" ht="90">
      <c r="A11" s="328">
        <v>2</v>
      </c>
      <c r="B11" s="333" t="s">
        <v>369</v>
      </c>
      <c r="C11" s="334" t="s">
        <v>370</v>
      </c>
      <c r="D11" s="331" t="s">
        <v>368</v>
      </c>
      <c r="E11" s="332">
        <v>4</v>
      </c>
      <c r="F11" s="352">
        <v>0</v>
      </c>
      <c r="G11" s="348">
        <f aca="true" t="shared" si="0" ref="G11:G28">E11*F11</f>
        <v>0</v>
      </c>
    </row>
    <row r="12" spans="1:7" s="235" customFormat="1" ht="168.75">
      <c r="A12" s="328">
        <v>3</v>
      </c>
      <c r="B12" s="333" t="s">
        <v>371</v>
      </c>
      <c r="C12" s="334" t="s">
        <v>372</v>
      </c>
      <c r="D12" s="331" t="s">
        <v>368</v>
      </c>
      <c r="E12" s="332">
        <v>2</v>
      </c>
      <c r="F12" s="352">
        <v>0</v>
      </c>
      <c r="G12" s="348">
        <f t="shared" si="0"/>
        <v>0</v>
      </c>
    </row>
    <row r="13" spans="1:7" s="235" customFormat="1" ht="78.75">
      <c r="A13" s="328">
        <v>4</v>
      </c>
      <c r="B13" s="333" t="s">
        <v>373</v>
      </c>
      <c r="C13" s="334" t="s">
        <v>374</v>
      </c>
      <c r="D13" s="331" t="s">
        <v>368</v>
      </c>
      <c r="E13" s="332">
        <v>1</v>
      </c>
      <c r="F13" s="352">
        <v>0</v>
      </c>
      <c r="G13" s="348">
        <f t="shared" si="0"/>
        <v>0</v>
      </c>
    </row>
    <row r="14" spans="1:7" s="235" customFormat="1" ht="45">
      <c r="A14" s="328">
        <v>5</v>
      </c>
      <c r="B14" s="333" t="s">
        <v>375</v>
      </c>
      <c r="C14" s="334" t="s">
        <v>376</v>
      </c>
      <c r="D14" s="331" t="s">
        <v>368</v>
      </c>
      <c r="E14" s="332">
        <v>1</v>
      </c>
      <c r="F14" s="352">
        <v>0</v>
      </c>
      <c r="G14" s="348">
        <f t="shared" si="0"/>
        <v>0</v>
      </c>
    </row>
    <row r="15" spans="1:7" s="235" customFormat="1" ht="146.25">
      <c r="A15" s="328">
        <v>6</v>
      </c>
      <c r="B15" s="333" t="s">
        <v>377</v>
      </c>
      <c r="C15" s="334" t="s">
        <v>378</v>
      </c>
      <c r="D15" s="331" t="s">
        <v>368</v>
      </c>
      <c r="E15" s="332">
        <v>4</v>
      </c>
      <c r="F15" s="352">
        <v>0</v>
      </c>
      <c r="G15" s="348">
        <f t="shared" si="0"/>
        <v>0</v>
      </c>
    </row>
    <row r="16" spans="1:7" s="235" customFormat="1" ht="90">
      <c r="A16" s="328">
        <v>7</v>
      </c>
      <c r="B16" s="333" t="s">
        <v>379</v>
      </c>
      <c r="C16" s="334" t="s">
        <v>380</v>
      </c>
      <c r="D16" s="331" t="s">
        <v>368</v>
      </c>
      <c r="E16" s="332">
        <v>1</v>
      </c>
      <c r="F16" s="352">
        <v>0</v>
      </c>
      <c r="G16" s="348">
        <f t="shared" si="0"/>
        <v>0</v>
      </c>
    </row>
    <row r="17" spans="1:7" s="235" customFormat="1" ht="67.5">
      <c r="A17" s="328">
        <v>8</v>
      </c>
      <c r="B17" s="333" t="s">
        <v>381</v>
      </c>
      <c r="C17" s="334" t="s">
        <v>382</v>
      </c>
      <c r="D17" s="331" t="s">
        <v>368</v>
      </c>
      <c r="E17" s="332">
        <v>3</v>
      </c>
      <c r="F17" s="352">
        <v>0</v>
      </c>
      <c r="G17" s="348">
        <f t="shared" si="0"/>
        <v>0</v>
      </c>
    </row>
    <row r="18" spans="1:7" s="235" customFormat="1" ht="45">
      <c r="A18" s="328">
        <v>9</v>
      </c>
      <c r="B18" s="333" t="s">
        <v>383</v>
      </c>
      <c r="C18" s="334" t="s">
        <v>384</v>
      </c>
      <c r="D18" s="331" t="s">
        <v>368</v>
      </c>
      <c r="E18" s="332">
        <v>4</v>
      </c>
      <c r="F18" s="352">
        <v>0</v>
      </c>
      <c r="G18" s="348">
        <f t="shared" si="0"/>
        <v>0</v>
      </c>
    </row>
    <row r="19" spans="1:7" s="235" customFormat="1" ht="33.75">
      <c r="A19" s="328">
        <v>10</v>
      </c>
      <c r="B19" s="333" t="s">
        <v>385</v>
      </c>
      <c r="C19" s="334" t="s">
        <v>386</v>
      </c>
      <c r="D19" s="331" t="s">
        <v>368</v>
      </c>
      <c r="E19" s="332">
        <v>1</v>
      </c>
      <c r="F19" s="352">
        <v>0</v>
      </c>
      <c r="G19" s="348">
        <f t="shared" si="0"/>
        <v>0</v>
      </c>
    </row>
    <row r="20" spans="1:7" s="235" customFormat="1" ht="101.25">
      <c r="A20" s="328">
        <v>11</v>
      </c>
      <c r="B20" s="333" t="s">
        <v>387</v>
      </c>
      <c r="C20" s="334" t="s">
        <v>388</v>
      </c>
      <c r="D20" s="331" t="s">
        <v>368</v>
      </c>
      <c r="E20" s="332">
        <v>1</v>
      </c>
      <c r="F20" s="352">
        <v>0</v>
      </c>
      <c r="G20" s="348">
        <f t="shared" si="0"/>
        <v>0</v>
      </c>
    </row>
    <row r="21" spans="1:7" s="235" customFormat="1" ht="45">
      <c r="A21" s="328">
        <v>12</v>
      </c>
      <c r="B21" s="333" t="s">
        <v>389</v>
      </c>
      <c r="C21" s="334" t="s">
        <v>390</v>
      </c>
      <c r="D21" s="331" t="s">
        <v>368</v>
      </c>
      <c r="E21" s="332">
        <v>1</v>
      </c>
      <c r="F21" s="352">
        <v>0</v>
      </c>
      <c r="G21" s="348">
        <f t="shared" si="0"/>
        <v>0</v>
      </c>
    </row>
    <row r="22" spans="1:7" s="235" customFormat="1" ht="33.75">
      <c r="A22" s="328">
        <v>13</v>
      </c>
      <c r="B22" s="333" t="s">
        <v>391</v>
      </c>
      <c r="C22" s="334" t="s">
        <v>392</v>
      </c>
      <c r="D22" s="331" t="s">
        <v>368</v>
      </c>
      <c r="E22" s="332">
        <v>1</v>
      </c>
      <c r="F22" s="352">
        <v>0</v>
      </c>
      <c r="G22" s="348">
        <f t="shared" si="0"/>
        <v>0</v>
      </c>
    </row>
    <row r="23" spans="1:7" s="235" customFormat="1" ht="90">
      <c r="A23" s="328">
        <v>14</v>
      </c>
      <c r="B23" s="333" t="s">
        <v>393</v>
      </c>
      <c r="C23" s="334" t="s">
        <v>394</v>
      </c>
      <c r="D23" s="331" t="s">
        <v>368</v>
      </c>
      <c r="E23" s="332">
        <v>2</v>
      </c>
      <c r="F23" s="352">
        <v>0</v>
      </c>
      <c r="G23" s="348">
        <f t="shared" si="0"/>
        <v>0</v>
      </c>
    </row>
    <row r="24" spans="1:7" s="235" customFormat="1" ht="112.5">
      <c r="A24" s="328">
        <v>15</v>
      </c>
      <c r="B24" s="333" t="s">
        <v>395</v>
      </c>
      <c r="C24" s="334" t="s">
        <v>396</v>
      </c>
      <c r="D24" s="331" t="s">
        <v>368</v>
      </c>
      <c r="E24" s="332">
        <v>2</v>
      </c>
      <c r="F24" s="352">
        <v>0</v>
      </c>
      <c r="G24" s="348">
        <f t="shared" si="0"/>
        <v>0</v>
      </c>
    </row>
    <row r="25" spans="1:7" s="235" customFormat="1" ht="112.5">
      <c r="A25" s="328">
        <v>16</v>
      </c>
      <c r="B25" s="333" t="s">
        <v>397</v>
      </c>
      <c r="C25" s="334" t="s">
        <v>398</v>
      </c>
      <c r="D25" s="331" t="s">
        <v>368</v>
      </c>
      <c r="E25" s="332">
        <v>1</v>
      </c>
      <c r="F25" s="352">
        <v>0</v>
      </c>
      <c r="G25" s="348">
        <f t="shared" si="0"/>
        <v>0</v>
      </c>
    </row>
    <row r="26" spans="1:7" s="235" customFormat="1" ht="56.25">
      <c r="A26" s="328">
        <v>17</v>
      </c>
      <c r="B26" s="333" t="s">
        <v>399</v>
      </c>
      <c r="C26" s="334" t="s">
        <v>400</v>
      </c>
      <c r="D26" s="331" t="s">
        <v>368</v>
      </c>
      <c r="E26" s="332">
        <v>5</v>
      </c>
      <c r="F26" s="352">
        <v>0</v>
      </c>
      <c r="G26" s="348">
        <f t="shared" si="0"/>
        <v>0</v>
      </c>
    </row>
    <row r="27" spans="1:7" s="235" customFormat="1" ht="90">
      <c r="A27" s="328">
        <v>18</v>
      </c>
      <c r="B27" s="333" t="s">
        <v>401</v>
      </c>
      <c r="C27" s="334" t="s">
        <v>880</v>
      </c>
      <c r="D27" s="331" t="s">
        <v>368</v>
      </c>
      <c r="E27" s="332">
        <v>1</v>
      </c>
      <c r="F27" s="352">
        <v>0</v>
      </c>
      <c r="G27" s="348">
        <f t="shared" si="0"/>
        <v>0</v>
      </c>
    </row>
    <row r="28" spans="1:7" s="235" customFormat="1" ht="12.75">
      <c r="A28" s="328">
        <v>19</v>
      </c>
      <c r="B28" s="333" t="s">
        <v>402</v>
      </c>
      <c r="C28" s="334" t="s">
        <v>403</v>
      </c>
      <c r="D28" s="331" t="s">
        <v>3</v>
      </c>
      <c r="E28" s="335">
        <v>0.017</v>
      </c>
      <c r="F28" s="352">
        <v>0</v>
      </c>
      <c r="G28" s="348">
        <f t="shared" si="0"/>
        <v>0</v>
      </c>
    </row>
    <row r="29" spans="1:57" s="235" customFormat="1" ht="12.75">
      <c r="A29" s="336"/>
      <c r="B29" s="337" t="s">
        <v>404</v>
      </c>
      <c r="C29" s="338" t="s">
        <v>405</v>
      </c>
      <c r="D29" s="339"/>
      <c r="E29" s="340"/>
      <c r="F29" s="267"/>
      <c r="G29" s="349">
        <f>SUM(G10:G28)</f>
        <v>0</v>
      </c>
      <c r="O29" s="235">
        <v>4</v>
      </c>
      <c r="BA29" s="268">
        <f>SUM(BA3:BA9)</f>
        <v>0</v>
      </c>
      <c r="BB29" s="268">
        <f>SUM(BB3:BB9)</f>
        <v>0</v>
      </c>
      <c r="BC29" s="268">
        <f>SUM(BC3:BC9)</f>
        <v>0</v>
      </c>
      <c r="BD29" s="268">
        <f>SUM(BD3:BD9)</f>
        <v>0</v>
      </c>
      <c r="BE29" s="268">
        <f>SUM(BE3:BE9)</f>
        <v>0</v>
      </c>
    </row>
    <row r="30" spans="1:104" s="235" customFormat="1" ht="22.5">
      <c r="A30" s="328"/>
      <c r="B30" s="329" t="s">
        <v>406</v>
      </c>
      <c r="C30" s="330" t="s">
        <v>407</v>
      </c>
      <c r="D30" s="331"/>
      <c r="E30" s="332"/>
      <c r="F30" s="260"/>
      <c r="G30" s="347"/>
      <c r="O30" s="235">
        <v>2</v>
      </c>
      <c r="AA30" s="235">
        <v>12</v>
      </c>
      <c r="AB30" s="235">
        <v>0</v>
      </c>
      <c r="AC30" s="235">
        <v>1</v>
      </c>
      <c r="AZ30" s="235">
        <v>2</v>
      </c>
      <c r="BA30" s="235">
        <f>IF(AZ30=1,G30,0)</f>
        <v>0</v>
      </c>
      <c r="BB30" s="235">
        <f>IF(AZ30=2,G30,0)</f>
        <v>0</v>
      </c>
      <c r="BC30" s="235">
        <f>IF(AZ30=3,G30,0)</f>
        <v>0</v>
      </c>
      <c r="BD30" s="235">
        <f>IF(AZ30=4,G30,0)</f>
        <v>0</v>
      </c>
      <c r="BE30" s="235">
        <f>IF(AZ30=5,G30,0)</f>
        <v>0</v>
      </c>
      <c r="CA30" s="235">
        <v>12</v>
      </c>
      <c r="CB30" s="235">
        <v>0</v>
      </c>
      <c r="CZ30" s="235">
        <v>0</v>
      </c>
    </row>
    <row r="31" spans="1:7" s="235" customFormat="1" ht="180">
      <c r="A31" s="328">
        <v>20</v>
      </c>
      <c r="B31" s="333" t="s">
        <v>408</v>
      </c>
      <c r="C31" s="334" t="s">
        <v>409</v>
      </c>
      <c r="D31" s="331" t="s">
        <v>10</v>
      </c>
      <c r="E31" s="332">
        <v>2</v>
      </c>
      <c r="F31" s="352">
        <v>0</v>
      </c>
      <c r="G31" s="348">
        <f aca="true" t="shared" si="1" ref="G31:G40">E31*F31</f>
        <v>0</v>
      </c>
    </row>
    <row r="32" spans="1:7" s="235" customFormat="1" ht="33.75">
      <c r="A32" s="328">
        <v>21</v>
      </c>
      <c r="B32" s="333" t="s">
        <v>410</v>
      </c>
      <c r="C32" s="334" t="s">
        <v>411</v>
      </c>
      <c r="D32" s="331" t="s">
        <v>10</v>
      </c>
      <c r="E32" s="332">
        <v>4</v>
      </c>
      <c r="F32" s="352">
        <v>0</v>
      </c>
      <c r="G32" s="348">
        <f t="shared" si="1"/>
        <v>0</v>
      </c>
    </row>
    <row r="33" spans="1:7" s="235" customFormat="1" ht="33.75">
      <c r="A33" s="328">
        <v>22</v>
      </c>
      <c r="B33" s="333" t="s">
        <v>412</v>
      </c>
      <c r="C33" s="334" t="s">
        <v>881</v>
      </c>
      <c r="D33" s="331" t="s">
        <v>10</v>
      </c>
      <c r="E33" s="332">
        <v>1</v>
      </c>
      <c r="F33" s="352">
        <v>0</v>
      </c>
      <c r="G33" s="348">
        <f aca="true" t="shared" si="2" ref="G33">E33*F33</f>
        <v>0</v>
      </c>
    </row>
    <row r="34" spans="1:7" s="235" customFormat="1" ht="33.75">
      <c r="A34" s="328">
        <v>23</v>
      </c>
      <c r="B34" s="333" t="s">
        <v>414</v>
      </c>
      <c r="C34" s="334" t="s">
        <v>413</v>
      </c>
      <c r="D34" s="331" t="s">
        <v>10</v>
      </c>
      <c r="E34" s="332">
        <v>6</v>
      </c>
      <c r="F34" s="352">
        <v>0</v>
      </c>
      <c r="G34" s="348">
        <f t="shared" si="1"/>
        <v>0</v>
      </c>
    </row>
    <row r="35" spans="1:7" s="235" customFormat="1" ht="33.75">
      <c r="A35" s="328">
        <v>24</v>
      </c>
      <c r="B35" s="333" t="s">
        <v>416</v>
      </c>
      <c r="C35" s="334" t="s">
        <v>415</v>
      </c>
      <c r="D35" s="331" t="s">
        <v>10</v>
      </c>
      <c r="E35" s="332">
        <v>5</v>
      </c>
      <c r="F35" s="352">
        <v>0</v>
      </c>
      <c r="G35" s="348">
        <f t="shared" si="1"/>
        <v>0</v>
      </c>
    </row>
    <row r="36" spans="1:7" s="235" customFormat="1" ht="56.25">
      <c r="A36" s="328">
        <v>25</v>
      </c>
      <c r="B36" s="333" t="s">
        <v>418</v>
      </c>
      <c r="C36" s="334" t="s">
        <v>417</v>
      </c>
      <c r="D36" s="331" t="s">
        <v>10</v>
      </c>
      <c r="E36" s="332">
        <v>10</v>
      </c>
      <c r="F36" s="352">
        <v>0</v>
      </c>
      <c r="G36" s="348">
        <f t="shared" si="1"/>
        <v>0</v>
      </c>
    </row>
    <row r="37" spans="1:7" s="235" customFormat="1" ht="56.25">
      <c r="A37" s="328">
        <v>26</v>
      </c>
      <c r="B37" s="333" t="s">
        <v>882</v>
      </c>
      <c r="C37" s="334" t="s">
        <v>883</v>
      </c>
      <c r="D37" s="331" t="s">
        <v>10</v>
      </c>
      <c r="E37" s="332">
        <v>1</v>
      </c>
      <c r="F37" s="352">
        <v>0</v>
      </c>
      <c r="G37" s="348">
        <f t="shared" si="1"/>
        <v>0</v>
      </c>
    </row>
    <row r="38" spans="1:7" s="235" customFormat="1" ht="33.75">
      <c r="A38" s="328">
        <v>27</v>
      </c>
      <c r="B38" s="333" t="s">
        <v>884</v>
      </c>
      <c r="C38" s="334" t="s">
        <v>885</v>
      </c>
      <c r="D38" s="331" t="s">
        <v>10</v>
      </c>
      <c r="E38" s="332">
        <v>1</v>
      </c>
      <c r="F38" s="352">
        <v>0</v>
      </c>
      <c r="G38" s="348">
        <f aca="true" t="shared" si="3" ref="G38">E38*F38</f>
        <v>0</v>
      </c>
    </row>
    <row r="39" spans="1:7" s="235" customFormat="1" ht="45">
      <c r="A39" s="328">
        <v>28</v>
      </c>
      <c r="B39" s="333" t="s">
        <v>884</v>
      </c>
      <c r="C39" s="334" t="s">
        <v>886</v>
      </c>
      <c r="D39" s="331" t="s">
        <v>10</v>
      </c>
      <c r="E39" s="332">
        <v>2</v>
      </c>
      <c r="F39" s="352">
        <v>0</v>
      </c>
      <c r="G39" s="348">
        <f aca="true" t="shared" si="4" ref="G39">E39*F39</f>
        <v>0</v>
      </c>
    </row>
    <row r="40" spans="1:7" s="235" customFormat="1" ht="12.75">
      <c r="A40" s="328">
        <v>26</v>
      </c>
      <c r="B40" s="333" t="s">
        <v>418</v>
      </c>
      <c r="C40" s="334" t="s">
        <v>403</v>
      </c>
      <c r="D40" s="331" t="s">
        <v>3</v>
      </c>
      <c r="E40" s="335">
        <v>0.017</v>
      </c>
      <c r="F40" s="352">
        <v>0</v>
      </c>
      <c r="G40" s="348">
        <f t="shared" si="1"/>
        <v>0</v>
      </c>
    </row>
    <row r="41" spans="1:57" s="235" customFormat="1" ht="12.75">
      <c r="A41" s="336"/>
      <c r="B41" s="337" t="s">
        <v>404</v>
      </c>
      <c r="C41" s="338" t="s">
        <v>419</v>
      </c>
      <c r="D41" s="339"/>
      <c r="E41" s="340"/>
      <c r="F41" s="267"/>
      <c r="G41" s="349">
        <f>SUM(G31:G40)</f>
        <v>0</v>
      </c>
      <c r="O41" s="235">
        <v>4</v>
      </c>
      <c r="BA41" s="268">
        <f>SUM(BA6:BA12)</f>
        <v>0</v>
      </c>
      <c r="BB41" s="268">
        <f>SUM(BB6:BB12)</f>
        <v>0</v>
      </c>
      <c r="BC41" s="268">
        <f>SUM(BC6:BC12)</f>
        <v>0</v>
      </c>
      <c r="BD41" s="268">
        <f>SUM(BD6:BD12)</f>
        <v>0</v>
      </c>
      <c r="BE41" s="268">
        <f>SUM(BE6:BE12)</f>
        <v>0</v>
      </c>
    </row>
    <row r="42" spans="1:104" s="235" customFormat="1" ht="45">
      <c r="A42" s="328"/>
      <c r="B42" s="329" t="s">
        <v>420</v>
      </c>
      <c r="C42" s="330" t="s">
        <v>421</v>
      </c>
      <c r="D42" s="331"/>
      <c r="E42" s="332"/>
      <c r="F42" s="352">
        <v>0</v>
      </c>
      <c r="G42" s="347"/>
      <c r="O42" s="235">
        <v>2</v>
      </c>
      <c r="AA42" s="235">
        <v>12</v>
      </c>
      <c r="AB42" s="235">
        <v>0</v>
      </c>
      <c r="AC42" s="235">
        <v>1</v>
      </c>
      <c r="AZ42" s="235">
        <v>2</v>
      </c>
      <c r="BA42" s="235">
        <f>IF(AZ42=1,G42,0)</f>
        <v>0</v>
      </c>
      <c r="BB42" s="235">
        <f>IF(AZ42=2,G42,0)</f>
        <v>0</v>
      </c>
      <c r="BC42" s="235">
        <f>IF(AZ42=3,G42,0)</f>
        <v>0</v>
      </c>
      <c r="BD42" s="235">
        <f>IF(AZ42=4,G42,0)</f>
        <v>0</v>
      </c>
      <c r="BE42" s="235">
        <f>IF(AZ42=5,G42,0)</f>
        <v>0</v>
      </c>
      <c r="CA42" s="235">
        <v>12</v>
      </c>
      <c r="CB42" s="235">
        <v>0</v>
      </c>
      <c r="CZ42" s="235">
        <v>0</v>
      </c>
    </row>
    <row r="43" spans="1:104" s="235" customFormat="1" ht="22.5">
      <c r="A43" s="328"/>
      <c r="B43" s="329"/>
      <c r="C43" s="330" t="s">
        <v>422</v>
      </c>
      <c r="D43" s="331"/>
      <c r="E43" s="332"/>
      <c r="F43" s="352">
        <v>0</v>
      </c>
      <c r="G43" s="347"/>
      <c r="O43" s="235">
        <v>2</v>
      </c>
      <c r="AA43" s="235">
        <v>12</v>
      </c>
      <c r="AB43" s="235">
        <v>0</v>
      </c>
      <c r="AC43" s="235">
        <v>1</v>
      </c>
      <c r="AZ43" s="235">
        <v>2</v>
      </c>
      <c r="BA43" s="235">
        <f>IF(AZ43=1,G43,0)</f>
        <v>0</v>
      </c>
      <c r="BB43" s="235">
        <f>IF(AZ43=2,G43,0)</f>
        <v>0</v>
      </c>
      <c r="BC43" s="235">
        <f>IF(AZ43=3,G43,0)</f>
        <v>0</v>
      </c>
      <c r="BD43" s="235">
        <f>IF(AZ43=4,G43,0)</f>
        <v>0</v>
      </c>
      <c r="BE43" s="235">
        <f>IF(AZ43=5,G43,0)</f>
        <v>0</v>
      </c>
      <c r="CA43" s="235">
        <v>12</v>
      </c>
      <c r="CB43" s="235">
        <v>0</v>
      </c>
      <c r="CZ43" s="235">
        <v>0</v>
      </c>
    </row>
    <row r="44" spans="1:7" s="235" customFormat="1" ht="22.5">
      <c r="A44" s="328"/>
      <c r="B44" s="329"/>
      <c r="C44" s="334" t="s">
        <v>423</v>
      </c>
      <c r="D44" s="331"/>
      <c r="E44" s="332"/>
      <c r="F44" s="352">
        <v>0</v>
      </c>
      <c r="G44" s="347"/>
    </row>
    <row r="45" spans="1:7" s="235" customFormat="1" ht="12.75">
      <c r="A45" s="328">
        <v>26</v>
      </c>
      <c r="B45" s="333" t="s">
        <v>424</v>
      </c>
      <c r="C45" s="334" t="s">
        <v>425</v>
      </c>
      <c r="D45" s="331" t="s">
        <v>137</v>
      </c>
      <c r="E45" s="332">
        <v>30</v>
      </c>
      <c r="F45" s="352">
        <v>0</v>
      </c>
      <c r="G45" s="348">
        <f>E45*F45</f>
        <v>0</v>
      </c>
    </row>
    <row r="46" spans="1:7" s="235" customFormat="1" ht="12.75">
      <c r="A46" s="328">
        <v>27</v>
      </c>
      <c r="B46" s="333" t="s">
        <v>426</v>
      </c>
      <c r="C46" s="334" t="s">
        <v>427</v>
      </c>
      <c r="D46" s="331" t="s">
        <v>137</v>
      </c>
      <c r="E46" s="332">
        <v>34</v>
      </c>
      <c r="F46" s="352">
        <v>0</v>
      </c>
      <c r="G46" s="348">
        <f>E46*F46</f>
        <v>0</v>
      </c>
    </row>
    <row r="47" spans="1:7" s="235" customFormat="1" ht="12.75">
      <c r="A47" s="328">
        <v>28</v>
      </c>
      <c r="B47" s="333" t="s">
        <v>428</v>
      </c>
      <c r="C47" s="334" t="s">
        <v>429</v>
      </c>
      <c r="D47" s="331" t="s">
        <v>137</v>
      </c>
      <c r="E47" s="332">
        <v>34</v>
      </c>
      <c r="F47" s="352">
        <v>0</v>
      </c>
      <c r="G47" s="348">
        <f>E47*F47</f>
        <v>0</v>
      </c>
    </row>
    <row r="48" spans="1:7" s="235" customFormat="1" ht="12.75">
      <c r="A48" s="328">
        <v>29</v>
      </c>
      <c r="B48" s="333" t="s">
        <v>430</v>
      </c>
      <c r="C48" s="334" t="s">
        <v>431</v>
      </c>
      <c r="D48" s="331" t="s">
        <v>137</v>
      </c>
      <c r="E48" s="332">
        <v>34</v>
      </c>
      <c r="F48" s="352">
        <v>0</v>
      </c>
      <c r="G48" s="348">
        <f>E48*F48</f>
        <v>0</v>
      </c>
    </row>
    <row r="49" spans="1:7" s="235" customFormat="1" ht="12.75">
      <c r="A49" s="328"/>
      <c r="B49" s="333"/>
      <c r="C49" s="334" t="s">
        <v>432</v>
      </c>
      <c r="D49" s="331"/>
      <c r="E49" s="332"/>
      <c r="F49" s="352">
        <v>0</v>
      </c>
      <c r="G49" s="347"/>
    </row>
    <row r="50" spans="1:7" s="235" customFormat="1" ht="12.75">
      <c r="A50" s="328">
        <v>30</v>
      </c>
      <c r="B50" s="333" t="s">
        <v>433</v>
      </c>
      <c r="C50" s="334" t="s">
        <v>429</v>
      </c>
      <c r="D50" s="331" t="s">
        <v>137</v>
      </c>
      <c r="E50" s="332">
        <v>34</v>
      </c>
      <c r="F50" s="352">
        <v>0</v>
      </c>
      <c r="G50" s="348">
        <f aca="true" t="shared" si="5" ref="G50:G55">E50*F50</f>
        <v>0</v>
      </c>
    </row>
    <row r="51" spans="1:7" s="235" customFormat="1" ht="12.75">
      <c r="A51" s="328">
        <v>31</v>
      </c>
      <c r="B51" s="333" t="s">
        <v>434</v>
      </c>
      <c r="C51" s="334" t="s">
        <v>431</v>
      </c>
      <c r="D51" s="331" t="s">
        <v>137</v>
      </c>
      <c r="E51" s="332">
        <v>34</v>
      </c>
      <c r="F51" s="352">
        <v>0</v>
      </c>
      <c r="G51" s="348">
        <f t="shared" si="5"/>
        <v>0</v>
      </c>
    </row>
    <row r="52" spans="1:7" s="235" customFormat="1" ht="12.75">
      <c r="A52" s="328">
        <v>32</v>
      </c>
      <c r="B52" s="333" t="s">
        <v>435</v>
      </c>
      <c r="C52" s="334" t="s">
        <v>436</v>
      </c>
      <c r="D52" s="331" t="s">
        <v>137</v>
      </c>
      <c r="E52" s="332">
        <v>34</v>
      </c>
      <c r="F52" s="352">
        <v>0</v>
      </c>
      <c r="G52" s="348">
        <f t="shared" si="5"/>
        <v>0</v>
      </c>
    </row>
    <row r="53" spans="1:7" s="235" customFormat="1" ht="12.75">
      <c r="A53" s="328">
        <v>33</v>
      </c>
      <c r="B53" s="333" t="s">
        <v>437</v>
      </c>
      <c r="C53" s="334" t="s">
        <v>438</v>
      </c>
      <c r="D53" s="331" t="s">
        <v>10</v>
      </c>
      <c r="E53" s="332">
        <v>35</v>
      </c>
      <c r="F53" s="352">
        <v>0</v>
      </c>
      <c r="G53" s="347">
        <f t="shared" si="5"/>
        <v>0</v>
      </c>
    </row>
    <row r="54" spans="1:7" s="235" customFormat="1" ht="12.75">
      <c r="A54" s="328">
        <v>34</v>
      </c>
      <c r="B54" s="333" t="s">
        <v>439</v>
      </c>
      <c r="C54" s="334" t="s">
        <v>403</v>
      </c>
      <c r="D54" s="331" t="s">
        <v>3</v>
      </c>
      <c r="E54" s="335">
        <v>0.017</v>
      </c>
      <c r="F54" s="352">
        <v>0</v>
      </c>
      <c r="G54" s="348">
        <f t="shared" si="5"/>
        <v>0</v>
      </c>
    </row>
    <row r="55" spans="1:7" s="235" customFormat="1" ht="12.75">
      <c r="A55" s="328">
        <v>33</v>
      </c>
      <c r="B55" s="333" t="s">
        <v>440</v>
      </c>
      <c r="C55" s="334" t="s">
        <v>441</v>
      </c>
      <c r="D55" s="331" t="s">
        <v>137</v>
      </c>
      <c r="E55" s="332">
        <v>234</v>
      </c>
      <c r="F55" s="352">
        <v>0</v>
      </c>
      <c r="G55" s="347">
        <f t="shared" si="5"/>
        <v>0</v>
      </c>
    </row>
    <row r="56" spans="1:104" s="235" customFormat="1" ht="22.5">
      <c r="A56" s="328"/>
      <c r="B56" s="333"/>
      <c r="C56" s="330" t="s">
        <v>442</v>
      </c>
      <c r="D56" s="331"/>
      <c r="E56" s="332"/>
      <c r="F56" s="352">
        <v>0</v>
      </c>
      <c r="G56" s="347"/>
      <c r="O56" s="235">
        <v>2</v>
      </c>
      <c r="AA56" s="235">
        <v>12</v>
      </c>
      <c r="AB56" s="235">
        <v>0</v>
      </c>
      <c r="AC56" s="235">
        <v>1</v>
      </c>
      <c r="AZ56" s="235">
        <v>2</v>
      </c>
      <c r="BA56" s="235">
        <f>IF(AZ56=1,G56,0)</f>
        <v>0</v>
      </c>
      <c r="BB56" s="235">
        <f>IF(AZ56=2,G56,0)</f>
        <v>0</v>
      </c>
      <c r="BC56" s="235">
        <f>IF(AZ56=3,G56,0)</f>
        <v>0</v>
      </c>
      <c r="BD56" s="235">
        <f>IF(AZ56=4,G56,0)</f>
        <v>0</v>
      </c>
      <c r="BE56" s="235">
        <f>IF(AZ56=5,G56,0)</f>
        <v>0</v>
      </c>
      <c r="CA56" s="235">
        <v>12</v>
      </c>
      <c r="CB56" s="235">
        <v>0</v>
      </c>
      <c r="CZ56" s="235">
        <v>0</v>
      </c>
    </row>
    <row r="57" spans="1:7" s="235" customFormat="1" ht="12.75">
      <c r="A57" s="328"/>
      <c r="B57" s="333"/>
      <c r="C57" s="334" t="s">
        <v>443</v>
      </c>
      <c r="D57" s="331"/>
      <c r="E57" s="332"/>
      <c r="F57" s="352">
        <v>0</v>
      </c>
      <c r="G57" s="347"/>
    </row>
    <row r="58" spans="1:7" s="235" customFormat="1" ht="12.75">
      <c r="A58" s="328">
        <v>34</v>
      </c>
      <c r="B58" s="333" t="s">
        <v>444</v>
      </c>
      <c r="C58" s="334" t="s">
        <v>445</v>
      </c>
      <c r="D58" s="331" t="s">
        <v>137</v>
      </c>
      <c r="E58" s="332">
        <v>30</v>
      </c>
      <c r="F58" s="352">
        <v>0</v>
      </c>
      <c r="G58" s="348">
        <f>E58*F58</f>
        <v>0</v>
      </c>
    </row>
    <row r="59" spans="1:7" s="235" customFormat="1" ht="12.75">
      <c r="A59" s="328">
        <v>35</v>
      </c>
      <c r="B59" s="333" t="s">
        <v>446</v>
      </c>
      <c r="C59" s="334" t="s">
        <v>447</v>
      </c>
      <c r="D59" s="331" t="s">
        <v>137</v>
      </c>
      <c r="E59" s="332">
        <v>34</v>
      </c>
      <c r="F59" s="352">
        <v>0</v>
      </c>
      <c r="G59" s="348">
        <f>E59*F59</f>
        <v>0</v>
      </c>
    </row>
    <row r="60" spans="1:7" s="235" customFormat="1" ht="12.75">
      <c r="A60" s="328">
        <v>36</v>
      </c>
      <c r="B60" s="333" t="s">
        <v>448</v>
      </c>
      <c r="C60" s="334" t="s">
        <v>449</v>
      </c>
      <c r="D60" s="331" t="s">
        <v>137</v>
      </c>
      <c r="E60" s="332">
        <v>34</v>
      </c>
      <c r="F60" s="352">
        <v>0</v>
      </c>
      <c r="G60" s="348">
        <f>E60*F60</f>
        <v>0</v>
      </c>
    </row>
    <row r="61" spans="1:7" s="235" customFormat="1" ht="12.75">
      <c r="A61" s="328">
        <v>37</v>
      </c>
      <c r="B61" s="333" t="s">
        <v>450</v>
      </c>
      <c r="C61" s="334" t="s">
        <v>451</v>
      </c>
      <c r="D61" s="331" t="s">
        <v>137</v>
      </c>
      <c r="E61" s="332">
        <v>34</v>
      </c>
      <c r="F61" s="352">
        <v>0</v>
      </c>
      <c r="G61" s="348">
        <f>E61*F61</f>
        <v>0</v>
      </c>
    </row>
    <row r="62" spans="1:7" s="235" customFormat="1" ht="22.5">
      <c r="A62" s="328"/>
      <c r="B62" s="333"/>
      <c r="C62" s="334" t="s">
        <v>452</v>
      </c>
      <c r="D62" s="331"/>
      <c r="E62" s="332"/>
      <c r="F62" s="352">
        <v>0</v>
      </c>
      <c r="G62" s="347"/>
    </row>
    <row r="63" spans="1:7" s="235" customFormat="1" ht="12.75">
      <c r="A63" s="328">
        <v>38</v>
      </c>
      <c r="B63" s="333" t="s">
        <v>453</v>
      </c>
      <c r="C63" s="334" t="s">
        <v>454</v>
      </c>
      <c r="D63" s="331" t="s">
        <v>137</v>
      </c>
      <c r="E63" s="332">
        <v>30</v>
      </c>
      <c r="F63" s="352">
        <v>0</v>
      </c>
      <c r="G63" s="348">
        <f aca="true" t="shared" si="6" ref="G63:G76">E63*F63</f>
        <v>0</v>
      </c>
    </row>
    <row r="64" spans="1:7" s="235" customFormat="1" ht="12.75">
      <c r="A64" s="328">
        <v>39</v>
      </c>
      <c r="B64" s="333" t="s">
        <v>455</v>
      </c>
      <c r="C64" s="334" t="s">
        <v>456</v>
      </c>
      <c r="D64" s="331" t="s">
        <v>137</v>
      </c>
      <c r="E64" s="332">
        <v>34</v>
      </c>
      <c r="F64" s="352">
        <v>0</v>
      </c>
      <c r="G64" s="348">
        <f t="shared" si="6"/>
        <v>0</v>
      </c>
    </row>
    <row r="65" spans="1:7" s="235" customFormat="1" ht="12.75">
      <c r="A65" s="328">
        <v>40</v>
      </c>
      <c r="B65" s="333" t="s">
        <v>457</v>
      </c>
      <c r="C65" s="334" t="s">
        <v>458</v>
      </c>
      <c r="D65" s="331" t="s">
        <v>137</v>
      </c>
      <c r="E65" s="332">
        <v>34</v>
      </c>
      <c r="F65" s="352">
        <v>0</v>
      </c>
      <c r="G65" s="348">
        <f t="shared" si="6"/>
        <v>0</v>
      </c>
    </row>
    <row r="66" spans="1:7" s="235" customFormat="1" ht="12.75">
      <c r="A66" s="328">
        <v>41</v>
      </c>
      <c r="B66" s="333" t="s">
        <v>459</v>
      </c>
      <c r="C66" s="334" t="s">
        <v>460</v>
      </c>
      <c r="D66" s="331" t="s">
        <v>137</v>
      </c>
      <c r="E66" s="332">
        <v>34</v>
      </c>
      <c r="F66" s="352">
        <v>0</v>
      </c>
      <c r="G66" s="347">
        <f t="shared" si="6"/>
        <v>0</v>
      </c>
    </row>
    <row r="67" spans="1:7" s="235" customFormat="1" ht="12.75">
      <c r="A67" s="328">
        <v>42</v>
      </c>
      <c r="B67" s="333" t="s">
        <v>461</v>
      </c>
      <c r="C67" s="334" t="s">
        <v>462</v>
      </c>
      <c r="D67" s="331" t="s">
        <v>137</v>
      </c>
      <c r="E67" s="332">
        <v>34</v>
      </c>
      <c r="F67" s="352">
        <v>0</v>
      </c>
      <c r="G67" s="347">
        <f t="shared" si="6"/>
        <v>0</v>
      </c>
    </row>
    <row r="68" spans="1:7" s="235" customFormat="1" ht="12.75">
      <c r="A68" s="328">
        <v>43</v>
      </c>
      <c r="B68" s="333" t="s">
        <v>463</v>
      </c>
      <c r="C68" s="334" t="s">
        <v>464</v>
      </c>
      <c r="D68" s="331" t="s">
        <v>10</v>
      </c>
      <c r="E68" s="332">
        <v>8</v>
      </c>
      <c r="F68" s="352">
        <v>0</v>
      </c>
      <c r="G68" s="347">
        <f t="shared" si="6"/>
        <v>0</v>
      </c>
    </row>
    <row r="69" spans="1:7" s="235" customFormat="1" ht="12.75">
      <c r="A69" s="328">
        <v>44</v>
      </c>
      <c r="B69" s="333" t="s">
        <v>465</v>
      </c>
      <c r="C69" s="334" t="s">
        <v>466</v>
      </c>
      <c r="D69" s="331" t="s">
        <v>10</v>
      </c>
      <c r="E69" s="332">
        <v>8</v>
      </c>
      <c r="F69" s="352">
        <v>0</v>
      </c>
      <c r="G69" s="347">
        <f t="shared" si="6"/>
        <v>0</v>
      </c>
    </row>
    <row r="70" spans="1:7" s="235" customFormat="1" ht="12.75">
      <c r="A70" s="328">
        <v>45</v>
      </c>
      <c r="B70" s="333" t="s">
        <v>467</v>
      </c>
      <c r="C70" s="334" t="s">
        <v>468</v>
      </c>
      <c r="D70" s="331" t="s">
        <v>10</v>
      </c>
      <c r="E70" s="332">
        <v>8</v>
      </c>
      <c r="F70" s="352">
        <v>0</v>
      </c>
      <c r="G70" s="347">
        <f t="shared" si="6"/>
        <v>0</v>
      </c>
    </row>
    <row r="71" spans="1:7" s="235" customFormat="1" ht="12.75">
      <c r="A71" s="328">
        <v>46</v>
      </c>
      <c r="B71" s="333" t="s">
        <v>469</v>
      </c>
      <c r="C71" s="334" t="s">
        <v>470</v>
      </c>
      <c r="D71" s="331" t="s">
        <v>10</v>
      </c>
      <c r="E71" s="332">
        <v>8</v>
      </c>
      <c r="F71" s="352">
        <v>0</v>
      </c>
      <c r="G71" s="347">
        <f t="shared" si="6"/>
        <v>0</v>
      </c>
    </row>
    <row r="72" spans="1:7" s="235" customFormat="1" ht="12.75">
      <c r="A72" s="328">
        <v>47</v>
      </c>
      <c r="B72" s="333" t="s">
        <v>471</v>
      </c>
      <c r="C72" s="334" t="s">
        <v>472</v>
      </c>
      <c r="D72" s="331" t="s">
        <v>10</v>
      </c>
      <c r="E72" s="332">
        <v>32</v>
      </c>
      <c r="F72" s="352">
        <v>0</v>
      </c>
      <c r="G72" s="347">
        <f t="shared" si="6"/>
        <v>0</v>
      </c>
    </row>
    <row r="73" spans="1:7" s="235" customFormat="1" ht="12.75">
      <c r="A73" s="328">
        <v>48</v>
      </c>
      <c r="B73" s="333" t="s">
        <v>473</v>
      </c>
      <c r="C73" s="334" t="s">
        <v>403</v>
      </c>
      <c r="D73" s="331" t="s">
        <v>3</v>
      </c>
      <c r="E73" s="335">
        <v>0.017</v>
      </c>
      <c r="F73" s="352">
        <v>0</v>
      </c>
      <c r="G73" s="348">
        <f t="shared" si="6"/>
        <v>0</v>
      </c>
    </row>
    <row r="74" spans="1:7" s="235" customFormat="1" ht="12.75">
      <c r="A74" s="328">
        <v>49</v>
      </c>
      <c r="B74" s="333" t="s">
        <v>474</v>
      </c>
      <c r="C74" s="334" t="s">
        <v>475</v>
      </c>
      <c r="D74" s="331" t="s">
        <v>137</v>
      </c>
      <c r="E74" s="332">
        <v>298</v>
      </c>
      <c r="F74" s="352">
        <v>0</v>
      </c>
      <c r="G74" s="347">
        <f t="shared" si="6"/>
        <v>0</v>
      </c>
    </row>
    <row r="75" spans="1:7" s="235" customFormat="1" ht="12.75">
      <c r="A75" s="328">
        <v>50</v>
      </c>
      <c r="B75" s="333" t="s">
        <v>476</v>
      </c>
      <c r="C75" s="334" t="s">
        <v>477</v>
      </c>
      <c r="D75" s="331" t="s">
        <v>137</v>
      </c>
      <c r="E75" s="332">
        <v>298</v>
      </c>
      <c r="F75" s="352">
        <v>0</v>
      </c>
      <c r="G75" s="347">
        <f t="shared" si="6"/>
        <v>0</v>
      </c>
    </row>
    <row r="76" spans="1:7" s="235" customFormat="1" ht="12.75">
      <c r="A76" s="328">
        <v>51</v>
      </c>
      <c r="B76" s="333" t="s">
        <v>478</v>
      </c>
      <c r="C76" s="334" t="s">
        <v>479</v>
      </c>
      <c r="D76" s="331" t="s">
        <v>480</v>
      </c>
      <c r="E76" s="332">
        <v>1</v>
      </c>
      <c r="F76" s="352">
        <v>0</v>
      </c>
      <c r="G76" s="347">
        <f t="shared" si="6"/>
        <v>0</v>
      </c>
    </row>
    <row r="77" spans="1:57" s="235" customFormat="1" ht="12.75">
      <c r="A77" s="336"/>
      <c r="B77" s="337" t="s">
        <v>404</v>
      </c>
      <c r="C77" s="338" t="s">
        <v>481</v>
      </c>
      <c r="D77" s="339"/>
      <c r="E77" s="340"/>
      <c r="F77" s="267"/>
      <c r="G77" s="349">
        <f>SUM(G43:G76)</f>
        <v>0</v>
      </c>
      <c r="O77" s="235">
        <v>4</v>
      </c>
      <c r="BA77" s="268">
        <f>SUM(BA14:BA20)</f>
        <v>0</v>
      </c>
      <c r="BB77" s="268">
        <f>SUM(BB14:BB20)</f>
        <v>0</v>
      </c>
      <c r="BC77" s="268">
        <f>SUM(BC14:BC20)</f>
        <v>0</v>
      </c>
      <c r="BD77" s="268">
        <f>SUM(BD14:BD20)</f>
        <v>0</v>
      </c>
      <c r="BE77" s="268">
        <f>SUM(BE14:BE20)</f>
        <v>0</v>
      </c>
    </row>
    <row r="78" spans="1:7" s="235" customFormat="1" ht="12.75">
      <c r="A78" s="328"/>
      <c r="B78" s="333"/>
      <c r="C78" s="341"/>
      <c r="D78" s="342"/>
      <c r="E78" s="343"/>
      <c r="F78" s="273"/>
      <c r="G78" s="347"/>
    </row>
    <row r="79" spans="1:7" s="235" customFormat="1" ht="22.5">
      <c r="A79" s="328">
        <v>51</v>
      </c>
      <c r="B79" s="333" t="s">
        <v>478</v>
      </c>
      <c r="C79" s="334" t="s">
        <v>482</v>
      </c>
      <c r="D79" s="331" t="s">
        <v>368</v>
      </c>
      <c r="E79" s="332">
        <v>1</v>
      </c>
      <c r="F79" s="352">
        <v>0</v>
      </c>
      <c r="G79" s="347">
        <f>E79*F79</f>
        <v>0</v>
      </c>
    </row>
    <row r="80" spans="1:7" s="235" customFormat="1" ht="12.75">
      <c r="A80" s="328">
        <v>52</v>
      </c>
      <c r="B80" s="333" t="s">
        <v>483</v>
      </c>
      <c r="C80" s="334" t="s">
        <v>484</v>
      </c>
      <c r="D80" s="331" t="s">
        <v>368</v>
      </c>
      <c r="E80" s="332">
        <v>1</v>
      </c>
      <c r="F80" s="352">
        <v>0</v>
      </c>
      <c r="G80" s="347">
        <f>E80*F80</f>
        <v>0</v>
      </c>
    </row>
    <row r="81" spans="1:57" s="235" customFormat="1" ht="12.75">
      <c r="A81" s="336"/>
      <c r="B81" s="337" t="s">
        <v>404</v>
      </c>
      <c r="C81" s="338" t="s">
        <v>485</v>
      </c>
      <c r="D81" s="339"/>
      <c r="E81" s="340"/>
      <c r="F81" s="267"/>
      <c r="G81" s="349">
        <f>SUM(G79:G80)</f>
        <v>0</v>
      </c>
      <c r="O81" s="235">
        <v>4</v>
      </c>
      <c r="BA81" s="268">
        <f>SUM(BA18:BA24)</f>
        <v>0</v>
      </c>
      <c r="BB81" s="268">
        <f>SUM(BB18:BB24)</f>
        <v>0</v>
      </c>
      <c r="BC81" s="268">
        <f>SUM(BC18:BC24)</f>
        <v>0</v>
      </c>
      <c r="BD81" s="268">
        <f>SUM(BD18:BD24)</f>
        <v>0</v>
      </c>
      <c r="BE81" s="268">
        <f>SUM(BE18:BE24)</f>
        <v>0</v>
      </c>
    </row>
    <row r="82" spans="1:7" s="235" customFormat="1" ht="12.75">
      <c r="A82" s="328"/>
      <c r="B82" s="333"/>
      <c r="C82" s="341"/>
      <c r="D82" s="342"/>
      <c r="E82" s="343"/>
      <c r="F82" s="273"/>
      <c r="G82" s="347"/>
    </row>
    <row r="83" spans="1:57" s="235" customFormat="1" ht="12.75">
      <c r="A83" s="336"/>
      <c r="B83" s="337" t="s">
        <v>404</v>
      </c>
      <c r="C83" s="344" t="s">
        <v>486</v>
      </c>
      <c r="D83" s="339"/>
      <c r="E83" s="340"/>
      <c r="F83" s="267"/>
      <c r="G83" s="349">
        <f>G41+G29+G77+G81</f>
        <v>0</v>
      </c>
      <c r="O83" s="235">
        <v>4</v>
      </c>
      <c r="BA83" s="268">
        <f>SUM(BA8:BA42)</f>
        <v>0</v>
      </c>
      <c r="BB83" s="268">
        <f>SUM(BB8:BB42)</f>
        <v>0</v>
      </c>
      <c r="BC83" s="268">
        <f>SUM(BC8:BC42)</f>
        <v>0</v>
      </c>
      <c r="BD83" s="268">
        <f>SUM(BD8:BD42)</f>
        <v>0</v>
      </c>
      <c r="BE83" s="268">
        <f>SUM(BE8:BE42)</f>
        <v>0</v>
      </c>
    </row>
    <row r="84" spans="6:7" s="235" customFormat="1" ht="12.75">
      <c r="F84" s="245"/>
      <c r="G84" s="350"/>
    </row>
    <row r="85" spans="6:7" s="235" customFormat="1" ht="13.5" thickBot="1">
      <c r="F85" s="245"/>
      <c r="G85" s="350"/>
    </row>
    <row r="86" spans="1:7" s="235" customFormat="1" ht="13.5" thickBot="1">
      <c r="A86" s="275"/>
      <c r="B86" s="276"/>
      <c r="C86" s="276" t="s">
        <v>877</v>
      </c>
      <c r="D86" s="276"/>
      <c r="E86" s="276"/>
      <c r="F86" s="277"/>
      <c r="G86" s="351">
        <f>G83-G81</f>
        <v>0</v>
      </c>
    </row>
    <row r="87" spans="1:7" s="235" customFormat="1" ht="13.5" thickBot="1">
      <c r="A87" s="275"/>
      <c r="B87" s="276"/>
      <c r="C87" s="276" t="s">
        <v>878</v>
      </c>
      <c r="D87" s="276"/>
      <c r="E87" s="276"/>
      <c r="F87" s="277"/>
      <c r="G87" s="351">
        <f>G83</f>
        <v>0</v>
      </c>
    </row>
    <row r="88" ht="12.75">
      <c r="E88" s="212"/>
    </row>
    <row r="89" ht="12.75">
      <c r="E89" s="212"/>
    </row>
    <row r="90" ht="12.75">
      <c r="E90" s="212"/>
    </row>
    <row r="91" ht="12.75">
      <c r="E91" s="212"/>
    </row>
    <row r="92" ht="12.75">
      <c r="E92" s="212"/>
    </row>
    <row r="93" ht="12.75">
      <c r="E93" s="212"/>
    </row>
    <row r="94" ht="12.75">
      <c r="E94" s="212"/>
    </row>
    <row r="95" ht="12.75">
      <c r="E95" s="212"/>
    </row>
    <row r="96" ht="12.75">
      <c r="E96" s="212"/>
    </row>
    <row r="97" ht="12.75">
      <c r="E97" s="212"/>
    </row>
    <row r="98" ht="12.75">
      <c r="E98" s="212"/>
    </row>
    <row r="99" ht="12.75">
      <c r="E99" s="212"/>
    </row>
    <row r="100" ht="12.75">
      <c r="E100" s="212"/>
    </row>
    <row r="101" ht="12.75">
      <c r="E101" s="212"/>
    </row>
    <row r="102" ht="12.75">
      <c r="E102" s="212"/>
    </row>
    <row r="103" ht="12.75">
      <c r="E103" s="212"/>
    </row>
    <row r="104" ht="12.75">
      <c r="E104" s="212"/>
    </row>
    <row r="105" ht="12.75">
      <c r="E105" s="212"/>
    </row>
    <row r="106" ht="12.75">
      <c r="E106" s="212"/>
    </row>
    <row r="107" ht="12.75">
      <c r="E107" s="212"/>
    </row>
    <row r="108" ht="12.75">
      <c r="E108" s="212"/>
    </row>
    <row r="109" ht="12.75">
      <c r="E109" s="212"/>
    </row>
    <row r="110" ht="12.75">
      <c r="E110" s="212"/>
    </row>
    <row r="111" ht="12.75">
      <c r="E111" s="212"/>
    </row>
    <row r="112" ht="12.75">
      <c r="E112" s="212"/>
    </row>
    <row r="113" ht="12.75">
      <c r="E113" s="212"/>
    </row>
    <row r="114" ht="12.75">
      <c r="E114" s="212"/>
    </row>
    <row r="115" ht="12.75">
      <c r="E115" s="212"/>
    </row>
    <row r="116" ht="12.75">
      <c r="E116" s="212"/>
    </row>
    <row r="117" ht="12.75">
      <c r="E117" s="212"/>
    </row>
    <row r="118" ht="12.75">
      <c r="E118" s="212"/>
    </row>
    <row r="119" ht="12.75">
      <c r="E119" s="212"/>
    </row>
    <row r="120" ht="12.75">
      <c r="E120" s="212"/>
    </row>
    <row r="121" ht="12.75">
      <c r="E121" s="212"/>
    </row>
    <row r="122" ht="12.75">
      <c r="E122" s="212"/>
    </row>
    <row r="123" ht="12.75">
      <c r="E123" s="212"/>
    </row>
    <row r="124" ht="12.75">
      <c r="E124" s="212"/>
    </row>
    <row r="125" ht="12.75">
      <c r="E125" s="212"/>
    </row>
    <row r="126" ht="12.75">
      <c r="E126" s="212"/>
    </row>
    <row r="127" ht="12.75">
      <c r="E127" s="212"/>
    </row>
    <row r="128" ht="12.75">
      <c r="E128" s="212"/>
    </row>
    <row r="129" ht="12.75">
      <c r="E129" s="212"/>
    </row>
    <row r="130" ht="12.75">
      <c r="E130" s="212"/>
    </row>
    <row r="131" ht="12.75">
      <c r="E131" s="212"/>
    </row>
    <row r="132" ht="12.75">
      <c r="E132" s="212"/>
    </row>
    <row r="133" ht="12.75">
      <c r="E133" s="212"/>
    </row>
    <row r="134" ht="12.75">
      <c r="E134" s="212"/>
    </row>
    <row r="135" ht="12.75">
      <c r="E135" s="212"/>
    </row>
    <row r="136" ht="12.75">
      <c r="E136" s="212"/>
    </row>
    <row r="137" ht="12.75">
      <c r="E137" s="212"/>
    </row>
    <row r="138" ht="12.75">
      <c r="E138" s="212"/>
    </row>
    <row r="139" ht="12.75">
      <c r="E139" s="212"/>
    </row>
    <row r="140" ht="12.75">
      <c r="E140" s="212"/>
    </row>
    <row r="141" ht="12.75">
      <c r="E141" s="212"/>
    </row>
    <row r="142" spans="1:2" ht="12.75">
      <c r="A142" s="224"/>
      <c r="B142" s="224"/>
    </row>
    <row r="143" spans="3:7" ht="12.75">
      <c r="C143" s="225"/>
      <c r="D143" s="225"/>
      <c r="E143" s="226"/>
      <c r="F143" s="227"/>
      <c r="G143" s="228"/>
    </row>
    <row r="144" spans="1:2" ht="12.75">
      <c r="A144" s="224"/>
      <c r="B144" s="224"/>
    </row>
  </sheetData>
  <sheetProtection algorithmName="SHA-512" hashValue="/2KjtrHnB70Al8Fp/MT32IxOOuYFhKPATrCil/9RE+pvKRFk+yrfc+D7zyP/nSKG6w8r8gYx0kHfhHUy9XuFRg==" saltValue="bIy0wEtfjocMRb3O8uOxVQ==" spinCount="100000" sheet="1" selectLockedCells="1"/>
  <mergeCells count="4">
    <mergeCell ref="A1:G1"/>
    <mergeCell ref="A3:B3"/>
    <mergeCell ref="C3:G3"/>
    <mergeCell ref="A4:B4"/>
  </mergeCells>
  <printOptions/>
  <pageMargins left="0.7086614173228347" right="0.7086614173228347" top="0.7874015748031497" bottom="0.7874015748031497" header="0.31496062992125984" footer="0.31496062992125984"/>
  <pageSetup fitToHeight="0" fitToWidth="0"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Z197"/>
  <sheetViews>
    <sheetView workbookViewId="0" topLeftCell="A1">
      <selection activeCell="F11" sqref="F11"/>
    </sheetView>
  </sheetViews>
  <sheetFormatPr defaultColWidth="9.00390625" defaultRowHeight="12.75"/>
  <cols>
    <col min="1" max="1" width="4.375" style="172" customWidth="1"/>
    <col min="2" max="2" width="11.625" style="172" customWidth="1"/>
    <col min="3" max="3" width="40.375" style="172" customWidth="1"/>
    <col min="4" max="4" width="5.625" style="172" customWidth="1"/>
    <col min="5" max="5" width="8.625" style="191" customWidth="1"/>
    <col min="6" max="6" width="9.875" style="192" customWidth="1"/>
    <col min="7" max="7" width="13.875" style="172" customWidth="1"/>
    <col min="8" max="11" width="9.125" style="172" customWidth="1"/>
    <col min="12" max="12" width="75.375" style="172" customWidth="1"/>
    <col min="13" max="13" width="45.25390625" style="172" customWidth="1"/>
    <col min="14" max="256" width="9.125" style="172" customWidth="1"/>
    <col min="257" max="257" width="4.375" style="172" customWidth="1"/>
    <col min="258" max="258" width="11.625" style="172" customWidth="1"/>
    <col min="259" max="259" width="40.375" style="172" customWidth="1"/>
    <col min="260" max="260" width="5.625" style="172" customWidth="1"/>
    <col min="261" max="261" width="8.625" style="172" customWidth="1"/>
    <col min="262" max="262" width="9.875" style="172" customWidth="1"/>
    <col min="263" max="263" width="13.875" style="172" customWidth="1"/>
    <col min="264" max="267" width="9.125" style="172" customWidth="1"/>
    <col min="268" max="268" width="75.375" style="172" customWidth="1"/>
    <col min="269" max="269" width="45.25390625" style="172" customWidth="1"/>
    <col min="270" max="512" width="9.125" style="172" customWidth="1"/>
    <col min="513" max="513" width="4.375" style="172" customWidth="1"/>
    <col min="514" max="514" width="11.625" style="172" customWidth="1"/>
    <col min="515" max="515" width="40.375" style="172" customWidth="1"/>
    <col min="516" max="516" width="5.625" style="172" customWidth="1"/>
    <col min="517" max="517" width="8.625" style="172" customWidth="1"/>
    <col min="518" max="518" width="9.875" style="172" customWidth="1"/>
    <col min="519" max="519" width="13.875" style="172" customWidth="1"/>
    <col min="520" max="523" width="9.125" style="172" customWidth="1"/>
    <col min="524" max="524" width="75.375" style="172" customWidth="1"/>
    <col min="525" max="525" width="45.25390625" style="172" customWidth="1"/>
    <col min="526" max="768" width="9.125" style="172" customWidth="1"/>
    <col min="769" max="769" width="4.375" style="172" customWidth="1"/>
    <col min="770" max="770" width="11.625" style="172" customWidth="1"/>
    <col min="771" max="771" width="40.375" style="172" customWidth="1"/>
    <col min="772" max="772" width="5.625" style="172" customWidth="1"/>
    <col min="773" max="773" width="8.625" style="172" customWidth="1"/>
    <col min="774" max="774" width="9.875" style="172" customWidth="1"/>
    <col min="775" max="775" width="13.875" style="172" customWidth="1"/>
    <col min="776" max="779" width="9.125" style="172" customWidth="1"/>
    <col min="780" max="780" width="75.375" style="172" customWidth="1"/>
    <col min="781" max="781" width="45.25390625" style="172" customWidth="1"/>
    <col min="782" max="1024" width="9.125" style="172" customWidth="1"/>
    <col min="1025" max="1025" width="4.375" style="172" customWidth="1"/>
    <col min="1026" max="1026" width="11.625" style="172" customWidth="1"/>
    <col min="1027" max="1027" width="40.375" style="172" customWidth="1"/>
    <col min="1028" max="1028" width="5.625" style="172" customWidth="1"/>
    <col min="1029" max="1029" width="8.625" style="172" customWidth="1"/>
    <col min="1030" max="1030" width="9.875" style="172" customWidth="1"/>
    <col min="1031" max="1031" width="13.875" style="172" customWidth="1"/>
    <col min="1032" max="1035" width="9.125" style="172" customWidth="1"/>
    <col min="1036" max="1036" width="75.375" style="172" customWidth="1"/>
    <col min="1037" max="1037" width="45.25390625" style="172" customWidth="1"/>
    <col min="1038" max="1280" width="9.125" style="172" customWidth="1"/>
    <col min="1281" max="1281" width="4.375" style="172" customWidth="1"/>
    <col min="1282" max="1282" width="11.625" style="172" customWidth="1"/>
    <col min="1283" max="1283" width="40.375" style="172" customWidth="1"/>
    <col min="1284" max="1284" width="5.625" style="172" customWidth="1"/>
    <col min="1285" max="1285" width="8.625" style="172" customWidth="1"/>
    <col min="1286" max="1286" width="9.875" style="172" customWidth="1"/>
    <col min="1287" max="1287" width="13.875" style="172" customWidth="1"/>
    <col min="1288" max="1291" width="9.125" style="172" customWidth="1"/>
    <col min="1292" max="1292" width="75.375" style="172" customWidth="1"/>
    <col min="1293" max="1293" width="45.25390625" style="172" customWidth="1"/>
    <col min="1294" max="1536" width="9.125" style="172" customWidth="1"/>
    <col min="1537" max="1537" width="4.375" style="172" customWidth="1"/>
    <col min="1538" max="1538" width="11.625" style="172" customWidth="1"/>
    <col min="1539" max="1539" width="40.375" style="172" customWidth="1"/>
    <col min="1540" max="1540" width="5.625" style="172" customWidth="1"/>
    <col min="1541" max="1541" width="8.625" style="172" customWidth="1"/>
    <col min="1542" max="1542" width="9.875" style="172" customWidth="1"/>
    <col min="1543" max="1543" width="13.875" style="172" customWidth="1"/>
    <col min="1544" max="1547" width="9.125" style="172" customWidth="1"/>
    <col min="1548" max="1548" width="75.375" style="172" customWidth="1"/>
    <col min="1549" max="1549" width="45.25390625" style="172" customWidth="1"/>
    <col min="1550" max="1792" width="9.125" style="172" customWidth="1"/>
    <col min="1793" max="1793" width="4.375" style="172" customWidth="1"/>
    <col min="1794" max="1794" width="11.625" style="172" customWidth="1"/>
    <col min="1795" max="1795" width="40.375" style="172" customWidth="1"/>
    <col min="1796" max="1796" width="5.625" style="172" customWidth="1"/>
    <col min="1797" max="1797" width="8.625" style="172" customWidth="1"/>
    <col min="1798" max="1798" width="9.875" style="172" customWidth="1"/>
    <col min="1799" max="1799" width="13.875" style="172" customWidth="1"/>
    <col min="1800" max="1803" width="9.125" style="172" customWidth="1"/>
    <col min="1804" max="1804" width="75.375" style="172" customWidth="1"/>
    <col min="1805" max="1805" width="45.25390625" style="172" customWidth="1"/>
    <col min="1806" max="2048" width="9.125" style="172" customWidth="1"/>
    <col min="2049" max="2049" width="4.375" style="172" customWidth="1"/>
    <col min="2050" max="2050" width="11.625" style="172" customWidth="1"/>
    <col min="2051" max="2051" width="40.375" style="172" customWidth="1"/>
    <col min="2052" max="2052" width="5.625" style="172" customWidth="1"/>
    <col min="2053" max="2053" width="8.625" style="172" customWidth="1"/>
    <col min="2054" max="2054" width="9.875" style="172" customWidth="1"/>
    <col min="2055" max="2055" width="13.875" style="172" customWidth="1"/>
    <col min="2056" max="2059" width="9.125" style="172" customWidth="1"/>
    <col min="2060" max="2060" width="75.375" style="172" customWidth="1"/>
    <col min="2061" max="2061" width="45.25390625" style="172" customWidth="1"/>
    <col min="2062" max="2304" width="9.125" style="172" customWidth="1"/>
    <col min="2305" max="2305" width="4.375" style="172" customWidth="1"/>
    <col min="2306" max="2306" width="11.625" style="172" customWidth="1"/>
    <col min="2307" max="2307" width="40.375" style="172" customWidth="1"/>
    <col min="2308" max="2308" width="5.625" style="172" customWidth="1"/>
    <col min="2309" max="2309" width="8.625" style="172" customWidth="1"/>
    <col min="2310" max="2310" width="9.875" style="172" customWidth="1"/>
    <col min="2311" max="2311" width="13.875" style="172" customWidth="1"/>
    <col min="2312" max="2315" width="9.125" style="172" customWidth="1"/>
    <col min="2316" max="2316" width="75.375" style="172" customWidth="1"/>
    <col min="2317" max="2317" width="45.25390625" style="172" customWidth="1"/>
    <col min="2318" max="2560" width="9.125" style="172" customWidth="1"/>
    <col min="2561" max="2561" width="4.375" style="172" customWidth="1"/>
    <col min="2562" max="2562" width="11.625" style="172" customWidth="1"/>
    <col min="2563" max="2563" width="40.375" style="172" customWidth="1"/>
    <col min="2564" max="2564" width="5.625" style="172" customWidth="1"/>
    <col min="2565" max="2565" width="8.625" style="172" customWidth="1"/>
    <col min="2566" max="2566" width="9.875" style="172" customWidth="1"/>
    <col min="2567" max="2567" width="13.875" style="172" customWidth="1"/>
    <col min="2568" max="2571" width="9.125" style="172" customWidth="1"/>
    <col min="2572" max="2572" width="75.375" style="172" customWidth="1"/>
    <col min="2573" max="2573" width="45.25390625" style="172" customWidth="1"/>
    <col min="2574" max="2816" width="9.125" style="172" customWidth="1"/>
    <col min="2817" max="2817" width="4.375" style="172" customWidth="1"/>
    <col min="2818" max="2818" width="11.625" style="172" customWidth="1"/>
    <col min="2819" max="2819" width="40.375" style="172" customWidth="1"/>
    <col min="2820" max="2820" width="5.625" style="172" customWidth="1"/>
    <col min="2821" max="2821" width="8.625" style="172" customWidth="1"/>
    <col min="2822" max="2822" width="9.875" style="172" customWidth="1"/>
    <col min="2823" max="2823" width="13.875" style="172" customWidth="1"/>
    <col min="2824" max="2827" width="9.125" style="172" customWidth="1"/>
    <col min="2828" max="2828" width="75.375" style="172" customWidth="1"/>
    <col min="2829" max="2829" width="45.25390625" style="172" customWidth="1"/>
    <col min="2830" max="3072" width="9.125" style="172" customWidth="1"/>
    <col min="3073" max="3073" width="4.375" style="172" customWidth="1"/>
    <col min="3074" max="3074" width="11.625" style="172" customWidth="1"/>
    <col min="3075" max="3075" width="40.375" style="172" customWidth="1"/>
    <col min="3076" max="3076" width="5.625" style="172" customWidth="1"/>
    <col min="3077" max="3077" width="8.625" style="172" customWidth="1"/>
    <col min="3078" max="3078" width="9.875" style="172" customWidth="1"/>
    <col min="3079" max="3079" width="13.875" style="172" customWidth="1"/>
    <col min="3080" max="3083" width="9.125" style="172" customWidth="1"/>
    <col min="3084" max="3084" width="75.375" style="172" customWidth="1"/>
    <col min="3085" max="3085" width="45.25390625" style="172" customWidth="1"/>
    <col min="3086" max="3328" width="9.125" style="172" customWidth="1"/>
    <col min="3329" max="3329" width="4.375" style="172" customWidth="1"/>
    <col min="3330" max="3330" width="11.625" style="172" customWidth="1"/>
    <col min="3331" max="3331" width="40.375" style="172" customWidth="1"/>
    <col min="3332" max="3332" width="5.625" style="172" customWidth="1"/>
    <col min="3333" max="3333" width="8.625" style="172" customWidth="1"/>
    <col min="3334" max="3334" width="9.875" style="172" customWidth="1"/>
    <col min="3335" max="3335" width="13.875" style="172" customWidth="1"/>
    <col min="3336" max="3339" width="9.125" style="172" customWidth="1"/>
    <col min="3340" max="3340" width="75.375" style="172" customWidth="1"/>
    <col min="3341" max="3341" width="45.25390625" style="172" customWidth="1"/>
    <col min="3342" max="3584" width="9.125" style="172" customWidth="1"/>
    <col min="3585" max="3585" width="4.375" style="172" customWidth="1"/>
    <col min="3586" max="3586" width="11.625" style="172" customWidth="1"/>
    <col min="3587" max="3587" width="40.375" style="172" customWidth="1"/>
    <col min="3588" max="3588" width="5.625" style="172" customWidth="1"/>
    <col min="3589" max="3589" width="8.625" style="172" customWidth="1"/>
    <col min="3590" max="3590" width="9.875" style="172" customWidth="1"/>
    <col min="3591" max="3591" width="13.875" style="172" customWidth="1"/>
    <col min="3592" max="3595" width="9.125" style="172" customWidth="1"/>
    <col min="3596" max="3596" width="75.375" style="172" customWidth="1"/>
    <col min="3597" max="3597" width="45.25390625" style="172" customWidth="1"/>
    <col min="3598" max="3840" width="9.125" style="172" customWidth="1"/>
    <col min="3841" max="3841" width="4.375" style="172" customWidth="1"/>
    <col min="3842" max="3842" width="11.625" style="172" customWidth="1"/>
    <col min="3843" max="3843" width="40.375" style="172" customWidth="1"/>
    <col min="3844" max="3844" width="5.625" style="172" customWidth="1"/>
    <col min="3845" max="3845" width="8.625" style="172" customWidth="1"/>
    <col min="3846" max="3846" width="9.875" style="172" customWidth="1"/>
    <col min="3847" max="3847" width="13.875" style="172" customWidth="1"/>
    <col min="3848" max="3851" width="9.125" style="172" customWidth="1"/>
    <col min="3852" max="3852" width="75.375" style="172" customWidth="1"/>
    <col min="3853" max="3853" width="45.25390625" style="172" customWidth="1"/>
    <col min="3854" max="4096" width="9.125" style="172" customWidth="1"/>
    <col min="4097" max="4097" width="4.375" style="172" customWidth="1"/>
    <col min="4098" max="4098" width="11.625" style="172" customWidth="1"/>
    <col min="4099" max="4099" width="40.375" style="172" customWidth="1"/>
    <col min="4100" max="4100" width="5.625" style="172" customWidth="1"/>
    <col min="4101" max="4101" width="8.625" style="172" customWidth="1"/>
    <col min="4102" max="4102" width="9.875" style="172" customWidth="1"/>
    <col min="4103" max="4103" width="13.875" style="172" customWidth="1"/>
    <col min="4104" max="4107" width="9.125" style="172" customWidth="1"/>
    <col min="4108" max="4108" width="75.375" style="172" customWidth="1"/>
    <col min="4109" max="4109" width="45.25390625" style="172" customWidth="1"/>
    <col min="4110" max="4352" width="9.125" style="172" customWidth="1"/>
    <col min="4353" max="4353" width="4.375" style="172" customWidth="1"/>
    <col min="4354" max="4354" width="11.625" style="172" customWidth="1"/>
    <col min="4355" max="4355" width="40.375" style="172" customWidth="1"/>
    <col min="4356" max="4356" width="5.625" style="172" customWidth="1"/>
    <col min="4357" max="4357" width="8.625" style="172" customWidth="1"/>
    <col min="4358" max="4358" width="9.875" style="172" customWidth="1"/>
    <col min="4359" max="4359" width="13.875" style="172" customWidth="1"/>
    <col min="4360" max="4363" width="9.125" style="172" customWidth="1"/>
    <col min="4364" max="4364" width="75.375" style="172" customWidth="1"/>
    <col min="4365" max="4365" width="45.25390625" style="172" customWidth="1"/>
    <col min="4366" max="4608" width="9.125" style="172" customWidth="1"/>
    <col min="4609" max="4609" width="4.375" style="172" customWidth="1"/>
    <col min="4610" max="4610" width="11.625" style="172" customWidth="1"/>
    <col min="4611" max="4611" width="40.375" style="172" customWidth="1"/>
    <col min="4612" max="4612" width="5.625" style="172" customWidth="1"/>
    <col min="4613" max="4613" width="8.625" style="172" customWidth="1"/>
    <col min="4614" max="4614" width="9.875" style="172" customWidth="1"/>
    <col min="4615" max="4615" width="13.875" style="172" customWidth="1"/>
    <col min="4616" max="4619" width="9.125" style="172" customWidth="1"/>
    <col min="4620" max="4620" width="75.375" style="172" customWidth="1"/>
    <col min="4621" max="4621" width="45.25390625" style="172" customWidth="1"/>
    <col min="4622" max="4864" width="9.125" style="172" customWidth="1"/>
    <col min="4865" max="4865" width="4.375" style="172" customWidth="1"/>
    <col min="4866" max="4866" width="11.625" style="172" customWidth="1"/>
    <col min="4867" max="4867" width="40.375" style="172" customWidth="1"/>
    <col min="4868" max="4868" width="5.625" style="172" customWidth="1"/>
    <col min="4869" max="4869" width="8.625" style="172" customWidth="1"/>
    <col min="4870" max="4870" width="9.875" style="172" customWidth="1"/>
    <col min="4871" max="4871" width="13.875" style="172" customWidth="1"/>
    <col min="4872" max="4875" width="9.125" style="172" customWidth="1"/>
    <col min="4876" max="4876" width="75.375" style="172" customWidth="1"/>
    <col min="4877" max="4877" width="45.25390625" style="172" customWidth="1"/>
    <col min="4878" max="5120" width="9.125" style="172" customWidth="1"/>
    <col min="5121" max="5121" width="4.375" style="172" customWidth="1"/>
    <col min="5122" max="5122" width="11.625" style="172" customWidth="1"/>
    <col min="5123" max="5123" width="40.375" style="172" customWidth="1"/>
    <col min="5124" max="5124" width="5.625" style="172" customWidth="1"/>
    <col min="5125" max="5125" width="8.625" style="172" customWidth="1"/>
    <col min="5126" max="5126" width="9.875" style="172" customWidth="1"/>
    <col min="5127" max="5127" width="13.875" style="172" customWidth="1"/>
    <col min="5128" max="5131" width="9.125" style="172" customWidth="1"/>
    <col min="5132" max="5132" width="75.375" style="172" customWidth="1"/>
    <col min="5133" max="5133" width="45.25390625" style="172" customWidth="1"/>
    <col min="5134" max="5376" width="9.125" style="172" customWidth="1"/>
    <col min="5377" max="5377" width="4.375" style="172" customWidth="1"/>
    <col min="5378" max="5378" width="11.625" style="172" customWidth="1"/>
    <col min="5379" max="5379" width="40.375" style="172" customWidth="1"/>
    <col min="5380" max="5380" width="5.625" style="172" customWidth="1"/>
    <col min="5381" max="5381" width="8.625" style="172" customWidth="1"/>
    <col min="5382" max="5382" width="9.875" style="172" customWidth="1"/>
    <col min="5383" max="5383" width="13.875" style="172" customWidth="1"/>
    <col min="5384" max="5387" width="9.125" style="172" customWidth="1"/>
    <col min="5388" max="5388" width="75.375" style="172" customWidth="1"/>
    <col min="5389" max="5389" width="45.25390625" style="172" customWidth="1"/>
    <col min="5390" max="5632" width="9.125" style="172" customWidth="1"/>
    <col min="5633" max="5633" width="4.375" style="172" customWidth="1"/>
    <col min="5634" max="5634" width="11.625" style="172" customWidth="1"/>
    <col min="5635" max="5635" width="40.375" style="172" customWidth="1"/>
    <col min="5636" max="5636" width="5.625" style="172" customWidth="1"/>
    <col min="5637" max="5637" width="8.625" style="172" customWidth="1"/>
    <col min="5638" max="5638" width="9.875" style="172" customWidth="1"/>
    <col min="5639" max="5639" width="13.875" style="172" customWidth="1"/>
    <col min="5640" max="5643" width="9.125" style="172" customWidth="1"/>
    <col min="5644" max="5644" width="75.375" style="172" customWidth="1"/>
    <col min="5645" max="5645" width="45.25390625" style="172" customWidth="1"/>
    <col min="5646" max="5888" width="9.125" style="172" customWidth="1"/>
    <col min="5889" max="5889" width="4.375" style="172" customWidth="1"/>
    <col min="5890" max="5890" width="11.625" style="172" customWidth="1"/>
    <col min="5891" max="5891" width="40.375" style="172" customWidth="1"/>
    <col min="5892" max="5892" width="5.625" style="172" customWidth="1"/>
    <col min="5893" max="5893" width="8.625" style="172" customWidth="1"/>
    <col min="5894" max="5894" width="9.875" style="172" customWidth="1"/>
    <col min="5895" max="5895" width="13.875" style="172" customWidth="1"/>
    <col min="5896" max="5899" width="9.125" style="172" customWidth="1"/>
    <col min="5900" max="5900" width="75.375" style="172" customWidth="1"/>
    <col min="5901" max="5901" width="45.25390625" style="172" customWidth="1"/>
    <col min="5902" max="6144" width="9.125" style="172" customWidth="1"/>
    <col min="6145" max="6145" width="4.375" style="172" customWidth="1"/>
    <col min="6146" max="6146" width="11.625" style="172" customWidth="1"/>
    <col min="6147" max="6147" width="40.375" style="172" customWidth="1"/>
    <col min="6148" max="6148" width="5.625" style="172" customWidth="1"/>
    <col min="6149" max="6149" width="8.625" style="172" customWidth="1"/>
    <col min="6150" max="6150" width="9.875" style="172" customWidth="1"/>
    <col min="6151" max="6151" width="13.875" style="172" customWidth="1"/>
    <col min="6152" max="6155" width="9.125" style="172" customWidth="1"/>
    <col min="6156" max="6156" width="75.375" style="172" customWidth="1"/>
    <col min="6157" max="6157" width="45.25390625" style="172" customWidth="1"/>
    <col min="6158" max="6400" width="9.125" style="172" customWidth="1"/>
    <col min="6401" max="6401" width="4.375" style="172" customWidth="1"/>
    <col min="6402" max="6402" width="11.625" style="172" customWidth="1"/>
    <col min="6403" max="6403" width="40.375" style="172" customWidth="1"/>
    <col min="6404" max="6404" width="5.625" style="172" customWidth="1"/>
    <col min="6405" max="6405" width="8.625" style="172" customWidth="1"/>
    <col min="6406" max="6406" width="9.875" style="172" customWidth="1"/>
    <col min="6407" max="6407" width="13.875" style="172" customWidth="1"/>
    <col min="6408" max="6411" width="9.125" style="172" customWidth="1"/>
    <col min="6412" max="6412" width="75.375" style="172" customWidth="1"/>
    <col min="6413" max="6413" width="45.25390625" style="172" customWidth="1"/>
    <col min="6414" max="6656" width="9.125" style="172" customWidth="1"/>
    <col min="6657" max="6657" width="4.375" style="172" customWidth="1"/>
    <col min="6658" max="6658" width="11.625" style="172" customWidth="1"/>
    <col min="6659" max="6659" width="40.375" style="172" customWidth="1"/>
    <col min="6660" max="6660" width="5.625" style="172" customWidth="1"/>
    <col min="6661" max="6661" width="8.625" style="172" customWidth="1"/>
    <col min="6662" max="6662" width="9.875" style="172" customWidth="1"/>
    <col min="6663" max="6663" width="13.875" style="172" customWidth="1"/>
    <col min="6664" max="6667" width="9.125" style="172" customWidth="1"/>
    <col min="6668" max="6668" width="75.375" style="172" customWidth="1"/>
    <col min="6669" max="6669" width="45.25390625" style="172" customWidth="1"/>
    <col min="6670" max="6912" width="9.125" style="172" customWidth="1"/>
    <col min="6913" max="6913" width="4.375" style="172" customWidth="1"/>
    <col min="6914" max="6914" width="11.625" style="172" customWidth="1"/>
    <col min="6915" max="6915" width="40.375" style="172" customWidth="1"/>
    <col min="6916" max="6916" width="5.625" style="172" customWidth="1"/>
    <col min="6917" max="6917" width="8.625" style="172" customWidth="1"/>
    <col min="6918" max="6918" width="9.875" style="172" customWidth="1"/>
    <col min="6919" max="6919" width="13.875" style="172" customWidth="1"/>
    <col min="6920" max="6923" width="9.125" style="172" customWidth="1"/>
    <col min="6924" max="6924" width="75.375" style="172" customWidth="1"/>
    <col min="6925" max="6925" width="45.25390625" style="172" customWidth="1"/>
    <col min="6926" max="7168" width="9.125" style="172" customWidth="1"/>
    <col min="7169" max="7169" width="4.375" style="172" customWidth="1"/>
    <col min="7170" max="7170" width="11.625" style="172" customWidth="1"/>
    <col min="7171" max="7171" width="40.375" style="172" customWidth="1"/>
    <col min="7172" max="7172" width="5.625" style="172" customWidth="1"/>
    <col min="7173" max="7173" width="8.625" style="172" customWidth="1"/>
    <col min="7174" max="7174" width="9.875" style="172" customWidth="1"/>
    <col min="7175" max="7175" width="13.875" style="172" customWidth="1"/>
    <col min="7176" max="7179" width="9.125" style="172" customWidth="1"/>
    <col min="7180" max="7180" width="75.375" style="172" customWidth="1"/>
    <col min="7181" max="7181" width="45.25390625" style="172" customWidth="1"/>
    <col min="7182" max="7424" width="9.125" style="172" customWidth="1"/>
    <col min="7425" max="7425" width="4.375" style="172" customWidth="1"/>
    <col min="7426" max="7426" width="11.625" style="172" customWidth="1"/>
    <col min="7427" max="7427" width="40.375" style="172" customWidth="1"/>
    <col min="7428" max="7428" width="5.625" style="172" customWidth="1"/>
    <col min="7429" max="7429" width="8.625" style="172" customWidth="1"/>
    <col min="7430" max="7430" width="9.875" style="172" customWidth="1"/>
    <col min="7431" max="7431" width="13.875" style="172" customWidth="1"/>
    <col min="7432" max="7435" width="9.125" style="172" customWidth="1"/>
    <col min="7436" max="7436" width="75.375" style="172" customWidth="1"/>
    <col min="7437" max="7437" width="45.25390625" style="172" customWidth="1"/>
    <col min="7438" max="7680" width="9.125" style="172" customWidth="1"/>
    <col min="7681" max="7681" width="4.375" style="172" customWidth="1"/>
    <col min="7682" max="7682" width="11.625" style="172" customWidth="1"/>
    <col min="7683" max="7683" width="40.375" style="172" customWidth="1"/>
    <col min="7684" max="7684" width="5.625" style="172" customWidth="1"/>
    <col min="7685" max="7685" width="8.625" style="172" customWidth="1"/>
    <col min="7686" max="7686" width="9.875" style="172" customWidth="1"/>
    <col min="7687" max="7687" width="13.875" style="172" customWidth="1"/>
    <col min="7688" max="7691" width="9.125" style="172" customWidth="1"/>
    <col min="7692" max="7692" width="75.375" style="172" customWidth="1"/>
    <col min="7693" max="7693" width="45.25390625" style="172" customWidth="1"/>
    <col min="7694" max="7936" width="9.125" style="172" customWidth="1"/>
    <col min="7937" max="7937" width="4.375" style="172" customWidth="1"/>
    <col min="7938" max="7938" width="11.625" style="172" customWidth="1"/>
    <col min="7939" max="7939" width="40.375" style="172" customWidth="1"/>
    <col min="7940" max="7940" width="5.625" style="172" customWidth="1"/>
    <col min="7941" max="7941" width="8.625" style="172" customWidth="1"/>
    <col min="7942" max="7942" width="9.875" style="172" customWidth="1"/>
    <col min="7943" max="7943" width="13.875" style="172" customWidth="1"/>
    <col min="7944" max="7947" width="9.125" style="172" customWidth="1"/>
    <col min="7948" max="7948" width="75.375" style="172" customWidth="1"/>
    <col min="7949" max="7949" width="45.25390625" style="172" customWidth="1"/>
    <col min="7950" max="8192" width="9.125" style="172" customWidth="1"/>
    <col min="8193" max="8193" width="4.375" style="172" customWidth="1"/>
    <col min="8194" max="8194" width="11.625" style="172" customWidth="1"/>
    <col min="8195" max="8195" width="40.375" style="172" customWidth="1"/>
    <col min="8196" max="8196" width="5.625" style="172" customWidth="1"/>
    <col min="8197" max="8197" width="8.625" style="172" customWidth="1"/>
    <col min="8198" max="8198" width="9.875" style="172" customWidth="1"/>
    <col min="8199" max="8199" width="13.875" style="172" customWidth="1"/>
    <col min="8200" max="8203" width="9.125" style="172" customWidth="1"/>
    <col min="8204" max="8204" width="75.375" style="172" customWidth="1"/>
    <col min="8205" max="8205" width="45.25390625" style="172" customWidth="1"/>
    <col min="8206" max="8448" width="9.125" style="172" customWidth="1"/>
    <col min="8449" max="8449" width="4.375" style="172" customWidth="1"/>
    <col min="8450" max="8450" width="11.625" style="172" customWidth="1"/>
    <col min="8451" max="8451" width="40.375" style="172" customWidth="1"/>
    <col min="8452" max="8452" width="5.625" style="172" customWidth="1"/>
    <col min="8453" max="8453" width="8.625" style="172" customWidth="1"/>
    <col min="8454" max="8454" width="9.875" style="172" customWidth="1"/>
    <col min="8455" max="8455" width="13.875" style="172" customWidth="1"/>
    <col min="8456" max="8459" width="9.125" style="172" customWidth="1"/>
    <col min="8460" max="8460" width="75.375" style="172" customWidth="1"/>
    <col min="8461" max="8461" width="45.25390625" style="172" customWidth="1"/>
    <col min="8462" max="8704" width="9.125" style="172" customWidth="1"/>
    <col min="8705" max="8705" width="4.375" style="172" customWidth="1"/>
    <col min="8706" max="8706" width="11.625" style="172" customWidth="1"/>
    <col min="8707" max="8707" width="40.375" style="172" customWidth="1"/>
    <col min="8708" max="8708" width="5.625" style="172" customWidth="1"/>
    <col min="8709" max="8709" width="8.625" style="172" customWidth="1"/>
    <col min="8710" max="8710" width="9.875" style="172" customWidth="1"/>
    <col min="8711" max="8711" width="13.875" style="172" customWidth="1"/>
    <col min="8712" max="8715" width="9.125" style="172" customWidth="1"/>
    <col min="8716" max="8716" width="75.375" style="172" customWidth="1"/>
    <col min="8717" max="8717" width="45.25390625" style="172" customWidth="1"/>
    <col min="8718" max="8960" width="9.125" style="172" customWidth="1"/>
    <col min="8961" max="8961" width="4.375" style="172" customWidth="1"/>
    <col min="8962" max="8962" width="11.625" style="172" customWidth="1"/>
    <col min="8963" max="8963" width="40.375" style="172" customWidth="1"/>
    <col min="8964" max="8964" width="5.625" style="172" customWidth="1"/>
    <col min="8965" max="8965" width="8.625" style="172" customWidth="1"/>
    <col min="8966" max="8966" width="9.875" style="172" customWidth="1"/>
    <col min="8967" max="8967" width="13.875" style="172" customWidth="1"/>
    <col min="8968" max="8971" width="9.125" style="172" customWidth="1"/>
    <col min="8972" max="8972" width="75.375" style="172" customWidth="1"/>
    <col min="8973" max="8973" width="45.25390625" style="172" customWidth="1"/>
    <col min="8974" max="9216" width="9.125" style="172" customWidth="1"/>
    <col min="9217" max="9217" width="4.375" style="172" customWidth="1"/>
    <col min="9218" max="9218" width="11.625" style="172" customWidth="1"/>
    <col min="9219" max="9219" width="40.375" style="172" customWidth="1"/>
    <col min="9220" max="9220" width="5.625" style="172" customWidth="1"/>
    <col min="9221" max="9221" width="8.625" style="172" customWidth="1"/>
    <col min="9222" max="9222" width="9.875" style="172" customWidth="1"/>
    <col min="9223" max="9223" width="13.875" style="172" customWidth="1"/>
    <col min="9224" max="9227" width="9.125" style="172" customWidth="1"/>
    <col min="9228" max="9228" width="75.375" style="172" customWidth="1"/>
    <col min="9229" max="9229" width="45.25390625" style="172" customWidth="1"/>
    <col min="9230" max="9472" width="9.125" style="172" customWidth="1"/>
    <col min="9473" max="9473" width="4.375" style="172" customWidth="1"/>
    <col min="9474" max="9474" width="11.625" style="172" customWidth="1"/>
    <col min="9475" max="9475" width="40.375" style="172" customWidth="1"/>
    <col min="9476" max="9476" width="5.625" style="172" customWidth="1"/>
    <col min="9477" max="9477" width="8.625" style="172" customWidth="1"/>
    <col min="9478" max="9478" width="9.875" style="172" customWidth="1"/>
    <col min="9479" max="9479" width="13.875" style="172" customWidth="1"/>
    <col min="9480" max="9483" width="9.125" style="172" customWidth="1"/>
    <col min="9484" max="9484" width="75.375" style="172" customWidth="1"/>
    <col min="9485" max="9485" width="45.25390625" style="172" customWidth="1"/>
    <col min="9486" max="9728" width="9.125" style="172" customWidth="1"/>
    <col min="9729" max="9729" width="4.375" style="172" customWidth="1"/>
    <col min="9730" max="9730" width="11.625" style="172" customWidth="1"/>
    <col min="9731" max="9731" width="40.375" style="172" customWidth="1"/>
    <col min="9732" max="9732" width="5.625" style="172" customWidth="1"/>
    <col min="9733" max="9733" width="8.625" style="172" customWidth="1"/>
    <col min="9734" max="9734" width="9.875" style="172" customWidth="1"/>
    <col min="9735" max="9735" width="13.875" style="172" customWidth="1"/>
    <col min="9736" max="9739" width="9.125" style="172" customWidth="1"/>
    <col min="9740" max="9740" width="75.375" style="172" customWidth="1"/>
    <col min="9741" max="9741" width="45.25390625" style="172" customWidth="1"/>
    <col min="9742" max="9984" width="9.125" style="172" customWidth="1"/>
    <col min="9985" max="9985" width="4.375" style="172" customWidth="1"/>
    <col min="9986" max="9986" width="11.625" style="172" customWidth="1"/>
    <col min="9987" max="9987" width="40.375" style="172" customWidth="1"/>
    <col min="9988" max="9988" width="5.625" style="172" customWidth="1"/>
    <col min="9989" max="9989" width="8.625" style="172" customWidth="1"/>
    <col min="9990" max="9990" width="9.875" style="172" customWidth="1"/>
    <col min="9991" max="9991" width="13.875" style="172" customWidth="1"/>
    <col min="9992" max="9995" width="9.125" style="172" customWidth="1"/>
    <col min="9996" max="9996" width="75.375" style="172" customWidth="1"/>
    <col min="9997" max="9997" width="45.25390625" style="172" customWidth="1"/>
    <col min="9998" max="10240" width="9.125" style="172" customWidth="1"/>
    <col min="10241" max="10241" width="4.375" style="172" customWidth="1"/>
    <col min="10242" max="10242" width="11.625" style="172" customWidth="1"/>
    <col min="10243" max="10243" width="40.375" style="172" customWidth="1"/>
    <col min="10244" max="10244" width="5.625" style="172" customWidth="1"/>
    <col min="10245" max="10245" width="8.625" style="172" customWidth="1"/>
    <col min="10246" max="10246" width="9.875" style="172" customWidth="1"/>
    <col min="10247" max="10247" width="13.875" style="172" customWidth="1"/>
    <col min="10248" max="10251" width="9.125" style="172" customWidth="1"/>
    <col min="10252" max="10252" width="75.375" style="172" customWidth="1"/>
    <col min="10253" max="10253" width="45.25390625" style="172" customWidth="1"/>
    <col min="10254" max="10496" width="9.125" style="172" customWidth="1"/>
    <col min="10497" max="10497" width="4.375" style="172" customWidth="1"/>
    <col min="10498" max="10498" width="11.625" style="172" customWidth="1"/>
    <col min="10499" max="10499" width="40.375" style="172" customWidth="1"/>
    <col min="10500" max="10500" width="5.625" style="172" customWidth="1"/>
    <col min="10501" max="10501" width="8.625" style="172" customWidth="1"/>
    <col min="10502" max="10502" width="9.875" style="172" customWidth="1"/>
    <col min="10503" max="10503" width="13.875" style="172" customWidth="1"/>
    <col min="10504" max="10507" width="9.125" style="172" customWidth="1"/>
    <col min="10508" max="10508" width="75.375" style="172" customWidth="1"/>
    <col min="10509" max="10509" width="45.25390625" style="172" customWidth="1"/>
    <col min="10510" max="10752" width="9.125" style="172" customWidth="1"/>
    <col min="10753" max="10753" width="4.375" style="172" customWidth="1"/>
    <col min="10754" max="10754" width="11.625" style="172" customWidth="1"/>
    <col min="10755" max="10755" width="40.375" style="172" customWidth="1"/>
    <col min="10756" max="10756" width="5.625" style="172" customWidth="1"/>
    <col min="10757" max="10757" width="8.625" style="172" customWidth="1"/>
    <col min="10758" max="10758" width="9.875" style="172" customWidth="1"/>
    <col min="10759" max="10759" width="13.875" style="172" customWidth="1"/>
    <col min="10760" max="10763" width="9.125" style="172" customWidth="1"/>
    <col min="10764" max="10764" width="75.375" style="172" customWidth="1"/>
    <col min="10765" max="10765" width="45.25390625" style="172" customWidth="1"/>
    <col min="10766" max="11008" width="9.125" style="172" customWidth="1"/>
    <col min="11009" max="11009" width="4.375" style="172" customWidth="1"/>
    <col min="11010" max="11010" width="11.625" style="172" customWidth="1"/>
    <col min="11011" max="11011" width="40.375" style="172" customWidth="1"/>
    <col min="11012" max="11012" width="5.625" style="172" customWidth="1"/>
    <col min="11013" max="11013" width="8.625" style="172" customWidth="1"/>
    <col min="11014" max="11014" width="9.875" style="172" customWidth="1"/>
    <col min="11015" max="11015" width="13.875" style="172" customWidth="1"/>
    <col min="11016" max="11019" width="9.125" style="172" customWidth="1"/>
    <col min="11020" max="11020" width="75.375" style="172" customWidth="1"/>
    <col min="11021" max="11021" width="45.25390625" style="172" customWidth="1"/>
    <col min="11022" max="11264" width="9.125" style="172" customWidth="1"/>
    <col min="11265" max="11265" width="4.375" style="172" customWidth="1"/>
    <col min="11266" max="11266" width="11.625" style="172" customWidth="1"/>
    <col min="11267" max="11267" width="40.375" style="172" customWidth="1"/>
    <col min="11268" max="11268" width="5.625" style="172" customWidth="1"/>
    <col min="11269" max="11269" width="8.625" style="172" customWidth="1"/>
    <col min="11270" max="11270" width="9.875" style="172" customWidth="1"/>
    <col min="11271" max="11271" width="13.875" style="172" customWidth="1"/>
    <col min="11272" max="11275" width="9.125" style="172" customWidth="1"/>
    <col min="11276" max="11276" width="75.375" style="172" customWidth="1"/>
    <col min="11277" max="11277" width="45.25390625" style="172" customWidth="1"/>
    <col min="11278" max="11520" width="9.125" style="172" customWidth="1"/>
    <col min="11521" max="11521" width="4.375" style="172" customWidth="1"/>
    <col min="11522" max="11522" width="11.625" style="172" customWidth="1"/>
    <col min="11523" max="11523" width="40.375" style="172" customWidth="1"/>
    <col min="11524" max="11524" width="5.625" style="172" customWidth="1"/>
    <col min="11525" max="11525" width="8.625" style="172" customWidth="1"/>
    <col min="11526" max="11526" width="9.875" style="172" customWidth="1"/>
    <col min="11527" max="11527" width="13.875" style="172" customWidth="1"/>
    <col min="11528" max="11531" width="9.125" style="172" customWidth="1"/>
    <col min="11532" max="11532" width="75.375" style="172" customWidth="1"/>
    <col min="11533" max="11533" width="45.25390625" style="172" customWidth="1"/>
    <col min="11534" max="11776" width="9.125" style="172" customWidth="1"/>
    <col min="11777" max="11777" width="4.375" style="172" customWidth="1"/>
    <col min="11778" max="11778" width="11.625" style="172" customWidth="1"/>
    <col min="11779" max="11779" width="40.375" style="172" customWidth="1"/>
    <col min="11780" max="11780" width="5.625" style="172" customWidth="1"/>
    <col min="11781" max="11781" width="8.625" style="172" customWidth="1"/>
    <col min="11782" max="11782" width="9.875" style="172" customWidth="1"/>
    <col min="11783" max="11783" width="13.875" style="172" customWidth="1"/>
    <col min="11784" max="11787" width="9.125" style="172" customWidth="1"/>
    <col min="11788" max="11788" width="75.375" style="172" customWidth="1"/>
    <col min="11789" max="11789" width="45.25390625" style="172" customWidth="1"/>
    <col min="11790" max="12032" width="9.125" style="172" customWidth="1"/>
    <col min="12033" max="12033" width="4.375" style="172" customWidth="1"/>
    <col min="12034" max="12034" width="11.625" style="172" customWidth="1"/>
    <col min="12035" max="12035" width="40.375" style="172" customWidth="1"/>
    <col min="12036" max="12036" width="5.625" style="172" customWidth="1"/>
    <col min="12037" max="12037" width="8.625" style="172" customWidth="1"/>
    <col min="12038" max="12038" width="9.875" style="172" customWidth="1"/>
    <col min="12039" max="12039" width="13.875" style="172" customWidth="1"/>
    <col min="12040" max="12043" width="9.125" style="172" customWidth="1"/>
    <col min="12044" max="12044" width="75.375" style="172" customWidth="1"/>
    <col min="12045" max="12045" width="45.25390625" style="172" customWidth="1"/>
    <col min="12046" max="12288" width="9.125" style="172" customWidth="1"/>
    <col min="12289" max="12289" width="4.375" style="172" customWidth="1"/>
    <col min="12290" max="12290" width="11.625" style="172" customWidth="1"/>
    <col min="12291" max="12291" width="40.375" style="172" customWidth="1"/>
    <col min="12292" max="12292" width="5.625" style="172" customWidth="1"/>
    <col min="12293" max="12293" width="8.625" style="172" customWidth="1"/>
    <col min="12294" max="12294" width="9.875" style="172" customWidth="1"/>
    <col min="12295" max="12295" width="13.875" style="172" customWidth="1"/>
    <col min="12296" max="12299" width="9.125" style="172" customWidth="1"/>
    <col min="12300" max="12300" width="75.375" style="172" customWidth="1"/>
    <col min="12301" max="12301" width="45.25390625" style="172" customWidth="1"/>
    <col min="12302" max="12544" width="9.125" style="172" customWidth="1"/>
    <col min="12545" max="12545" width="4.375" style="172" customWidth="1"/>
    <col min="12546" max="12546" width="11.625" style="172" customWidth="1"/>
    <col min="12547" max="12547" width="40.375" style="172" customWidth="1"/>
    <col min="12548" max="12548" width="5.625" style="172" customWidth="1"/>
    <col min="12549" max="12549" width="8.625" style="172" customWidth="1"/>
    <col min="12550" max="12550" width="9.875" style="172" customWidth="1"/>
    <col min="12551" max="12551" width="13.875" style="172" customWidth="1"/>
    <col min="12552" max="12555" width="9.125" style="172" customWidth="1"/>
    <col min="12556" max="12556" width="75.375" style="172" customWidth="1"/>
    <col min="12557" max="12557" width="45.25390625" style="172" customWidth="1"/>
    <col min="12558" max="12800" width="9.125" style="172" customWidth="1"/>
    <col min="12801" max="12801" width="4.375" style="172" customWidth="1"/>
    <col min="12802" max="12802" width="11.625" style="172" customWidth="1"/>
    <col min="12803" max="12803" width="40.375" style="172" customWidth="1"/>
    <col min="12804" max="12804" width="5.625" style="172" customWidth="1"/>
    <col min="12805" max="12805" width="8.625" style="172" customWidth="1"/>
    <col min="12806" max="12806" width="9.875" style="172" customWidth="1"/>
    <col min="12807" max="12807" width="13.875" style="172" customWidth="1"/>
    <col min="12808" max="12811" width="9.125" style="172" customWidth="1"/>
    <col min="12812" max="12812" width="75.375" style="172" customWidth="1"/>
    <col min="12813" max="12813" width="45.25390625" style="172" customWidth="1"/>
    <col min="12814" max="13056" width="9.125" style="172" customWidth="1"/>
    <col min="13057" max="13057" width="4.375" style="172" customWidth="1"/>
    <col min="13058" max="13058" width="11.625" style="172" customWidth="1"/>
    <col min="13059" max="13059" width="40.375" style="172" customWidth="1"/>
    <col min="13060" max="13060" width="5.625" style="172" customWidth="1"/>
    <col min="13061" max="13061" width="8.625" style="172" customWidth="1"/>
    <col min="13062" max="13062" width="9.875" style="172" customWidth="1"/>
    <col min="13063" max="13063" width="13.875" style="172" customWidth="1"/>
    <col min="13064" max="13067" width="9.125" style="172" customWidth="1"/>
    <col min="13068" max="13068" width="75.375" style="172" customWidth="1"/>
    <col min="13069" max="13069" width="45.25390625" style="172" customWidth="1"/>
    <col min="13070" max="13312" width="9.125" style="172" customWidth="1"/>
    <col min="13313" max="13313" width="4.375" style="172" customWidth="1"/>
    <col min="13314" max="13314" width="11.625" style="172" customWidth="1"/>
    <col min="13315" max="13315" width="40.375" style="172" customWidth="1"/>
    <col min="13316" max="13316" width="5.625" style="172" customWidth="1"/>
    <col min="13317" max="13317" width="8.625" style="172" customWidth="1"/>
    <col min="13318" max="13318" width="9.875" style="172" customWidth="1"/>
    <col min="13319" max="13319" width="13.875" style="172" customWidth="1"/>
    <col min="13320" max="13323" width="9.125" style="172" customWidth="1"/>
    <col min="13324" max="13324" width="75.375" style="172" customWidth="1"/>
    <col min="13325" max="13325" width="45.25390625" style="172" customWidth="1"/>
    <col min="13326" max="13568" width="9.125" style="172" customWidth="1"/>
    <col min="13569" max="13569" width="4.375" style="172" customWidth="1"/>
    <col min="13570" max="13570" width="11.625" style="172" customWidth="1"/>
    <col min="13571" max="13571" width="40.375" style="172" customWidth="1"/>
    <col min="13572" max="13572" width="5.625" style="172" customWidth="1"/>
    <col min="13573" max="13573" width="8.625" style="172" customWidth="1"/>
    <col min="13574" max="13574" width="9.875" style="172" customWidth="1"/>
    <col min="13575" max="13575" width="13.875" style="172" customWidth="1"/>
    <col min="13576" max="13579" width="9.125" style="172" customWidth="1"/>
    <col min="13580" max="13580" width="75.375" style="172" customWidth="1"/>
    <col min="13581" max="13581" width="45.25390625" style="172" customWidth="1"/>
    <col min="13582" max="13824" width="9.125" style="172" customWidth="1"/>
    <col min="13825" max="13825" width="4.375" style="172" customWidth="1"/>
    <col min="13826" max="13826" width="11.625" style="172" customWidth="1"/>
    <col min="13827" max="13827" width="40.375" style="172" customWidth="1"/>
    <col min="13828" max="13828" width="5.625" style="172" customWidth="1"/>
    <col min="13829" max="13829" width="8.625" style="172" customWidth="1"/>
    <col min="13830" max="13830" width="9.875" style="172" customWidth="1"/>
    <col min="13831" max="13831" width="13.875" style="172" customWidth="1"/>
    <col min="13832" max="13835" width="9.125" style="172" customWidth="1"/>
    <col min="13836" max="13836" width="75.375" style="172" customWidth="1"/>
    <col min="13837" max="13837" width="45.25390625" style="172" customWidth="1"/>
    <col min="13838" max="14080" width="9.125" style="172" customWidth="1"/>
    <col min="14081" max="14081" width="4.375" style="172" customWidth="1"/>
    <col min="14082" max="14082" width="11.625" style="172" customWidth="1"/>
    <col min="14083" max="14083" width="40.375" style="172" customWidth="1"/>
    <col min="14084" max="14084" width="5.625" style="172" customWidth="1"/>
    <col min="14085" max="14085" width="8.625" style="172" customWidth="1"/>
    <col min="14086" max="14086" width="9.875" style="172" customWidth="1"/>
    <col min="14087" max="14087" width="13.875" style="172" customWidth="1"/>
    <col min="14088" max="14091" width="9.125" style="172" customWidth="1"/>
    <col min="14092" max="14092" width="75.375" style="172" customWidth="1"/>
    <col min="14093" max="14093" width="45.25390625" style="172" customWidth="1"/>
    <col min="14094" max="14336" width="9.125" style="172" customWidth="1"/>
    <col min="14337" max="14337" width="4.375" style="172" customWidth="1"/>
    <col min="14338" max="14338" width="11.625" style="172" customWidth="1"/>
    <col min="14339" max="14339" width="40.375" style="172" customWidth="1"/>
    <col min="14340" max="14340" width="5.625" style="172" customWidth="1"/>
    <col min="14341" max="14341" width="8.625" style="172" customWidth="1"/>
    <col min="14342" max="14342" width="9.875" style="172" customWidth="1"/>
    <col min="14343" max="14343" width="13.875" style="172" customWidth="1"/>
    <col min="14344" max="14347" width="9.125" style="172" customWidth="1"/>
    <col min="14348" max="14348" width="75.375" style="172" customWidth="1"/>
    <col min="14349" max="14349" width="45.25390625" style="172" customWidth="1"/>
    <col min="14350" max="14592" width="9.125" style="172" customWidth="1"/>
    <col min="14593" max="14593" width="4.375" style="172" customWidth="1"/>
    <col min="14594" max="14594" width="11.625" style="172" customWidth="1"/>
    <col min="14595" max="14595" width="40.375" style="172" customWidth="1"/>
    <col min="14596" max="14596" width="5.625" style="172" customWidth="1"/>
    <col min="14597" max="14597" width="8.625" style="172" customWidth="1"/>
    <col min="14598" max="14598" width="9.875" style="172" customWidth="1"/>
    <col min="14599" max="14599" width="13.875" style="172" customWidth="1"/>
    <col min="14600" max="14603" width="9.125" style="172" customWidth="1"/>
    <col min="14604" max="14604" width="75.375" style="172" customWidth="1"/>
    <col min="14605" max="14605" width="45.25390625" style="172" customWidth="1"/>
    <col min="14606" max="14848" width="9.125" style="172" customWidth="1"/>
    <col min="14849" max="14849" width="4.375" style="172" customWidth="1"/>
    <col min="14850" max="14850" width="11.625" style="172" customWidth="1"/>
    <col min="14851" max="14851" width="40.375" style="172" customWidth="1"/>
    <col min="14852" max="14852" width="5.625" style="172" customWidth="1"/>
    <col min="14853" max="14853" width="8.625" style="172" customWidth="1"/>
    <col min="14854" max="14854" width="9.875" style="172" customWidth="1"/>
    <col min="14855" max="14855" width="13.875" style="172" customWidth="1"/>
    <col min="14856" max="14859" width="9.125" style="172" customWidth="1"/>
    <col min="14860" max="14860" width="75.375" style="172" customWidth="1"/>
    <col min="14861" max="14861" width="45.25390625" style="172" customWidth="1"/>
    <col min="14862" max="15104" width="9.125" style="172" customWidth="1"/>
    <col min="15105" max="15105" width="4.375" style="172" customWidth="1"/>
    <col min="15106" max="15106" width="11.625" style="172" customWidth="1"/>
    <col min="15107" max="15107" width="40.375" style="172" customWidth="1"/>
    <col min="15108" max="15108" width="5.625" style="172" customWidth="1"/>
    <col min="15109" max="15109" width="8.625" style="172" customWidth="1"/>
    <col min="15110" max="15110" width="9.875" style="172" customWidth="1"/>
    <col min="15111" max="15111" width="13.875" style="172" customWidth="1"/>
    <col min="15112" max="15115" width="9.125" style="172" customWidth="1"/>
    <col min="15116" max="15116" width="75.375" style="172" customWidth="1"/>
    <col min="15117" max="15117" width="45.25390625" style="172" customWidth="1"/>
    <col min="15118" max="15360" width="9.125" style="172" customWidth="1"/>
    <col min="15361" max="15361" width="4.375" style="172" customWidth="1"/>
    <col min="15362" max="15362" width="11.625" style="172" customWidth="1"/>
    <col min="15363" max="15363" width="40.375" style="172" customWidth="1"/>
    <col min="15364" max="15364" width="5.625" style="172" customWidth="1"/>
    <col min="15365" max="15365" width="8.625" style="172" customWidth="1"/>
    <col min="15366" max="15366" width="9.875" style="172" customWidth="1"/>
    <col min="15367" max="15367" width="13.875" style="172" customWidth="1"/>
    <col min="15368" max="15371" width="9.125" style="172" customWidth="1"/>
    <col min="15372" max="15372" width="75.375" style="172" customWidth="1"/>
    <col min="15373" max="15373" width="45.25390625" style="172" customWidth="1"/>
    <col min="15374" max="15616" width="9.125" style="172" customWidth="1"/>
    <col min="15617" max="15617" width="4.375" style="172" customWidth="1"/>
    <col min="15618" max="15618" width="11.625" style="172" customWidth="1"/>
    <col min="15619" max="15619" width="40.375" style="172" customWidth="1"/>
    <col min="15620" max="15620" width="5.625" style="172" customWidth="1"/>
    <col min="15621" max="15621" width="8.625" style="172" customWidth="1"/>
    <col min="15622" max="15622" width="9.875" style="172" customWidth="1"/>
    <col min="15623" max="15623" width="13.875" style="172" customWidth="1"/>
    <col min="15624" max="15627" width="9.125" style="172" customWidth="1"/>
    <col min="15628" max="15628" width="75.375" style="172" customWidth="1"/>
    <col min="15629" max="15629" width="45.25390625" style="172" customWidth="1"/>
    <col min="15630" max="15872" width="9.125" style="172" customWidth="1"/>
    <col min="15873" max="15873" width="4.375" style="172" customWidth="1"/>
    <col min="15874" max="15874" width="11.625" style="172" customWidth="1"/>
    <col min="15875" max="15875" width="40.375" style="172" customWidth="1"/>
    <col min="15876" max="15876" width="5.625" style="172" customWidth="1"/>
    <col min="15877" max="15877" width="8.625" style="172" customWidth="1"/>
    <col min="15878" max="15878" width="9.875" style="172" customWidth="1"/>
    <col min="15879" max="15879" width="13.875" style="172" customWidth="1"/>
    <col min="15880" max="15883" width="9.125" style="172" customWidth="1"/>
    <col min="15884" max="15884" width="75.375" style="172" customWidth="1"/>
    <col min="15885" max="15885" width="45.25390625" style="172" customWidth="1"/>
    <col min="15886" max="16128" width="9.125" style="172" customWidth="1"/>
    <col min="16129" max="16129" width="4.375" style="172" customWidth="1"/>
    <col min="16130" max="16130" width="11.625" style="172" customWidth="1"/>
    <col min="16131" max="16131" width="40.375" style="172" customWidth="1"/>
    <col min="16132" max="16132" width="5.625" style="172" customWidth="1"/>
    <col min="16133" max="16133" width="8.625" style="172" customWidth="1"/>
    <col min="16134" max="16134" width="9.875" style="172" customWidth="1"/>
    <col min="16135" max="16135" width="13.875" style="172" customWidth="1"/>
    <col min="16136" max="16139" width="9.125" style="172" customWidth="1"/>
    <col min="16140" max="16140" width="75.375" style="172" customWidth="1"/>
    <col min="16141" max="16141" width="45.25390625" style="172" customWidth="1"/>
    <col min="16142" max="16384" width="9.125" style="172" customWidth="1"/>
  </cols>
  <sheetData>
    <row r="1" spans="1:7" ht="15.75">
      <c r="A1" s="418" t="s">
        <v>4</v>
      </c>
      <c r="B1" s="418"/>
      <c r="C1" s="418"/>
      <c r="D1" s="418"/>
      <c r="E1" s="418"/>
      <c r="F1" s="418"/>
      <c r="G1" s="418"/>
    </row>
    <row r="2" spans="2:7" ht="14.25" customHeight="1" thickBot="1">
      <c r="B2" s="173"/>
      <c r="C2" s="174"/>
      <c r="D2" s="174"/>
      <c r="E2" s="175"/>
      <c r="F2" s="176"/>
      <c r="G2" s="174"/>
    </row>
    <row r="3" spans="1:7" ht="13.5" thickTop="1">
      <c r="A3" s="419" t="s">
        <v>2</v>
      </c>
      <c r="B3" s="419"/>
      <c r="C3" s="420" t="s">
        <v>356</v>
      </c>
      <c r="D3" s="420"/>
      <c r="E3" s="420"/>
      <c r="F3" s="420"/>
      <c r="G3" s="420"/>
    </row>
    <row r="4" spans="1:7" ht="13.5" thickBot="1">
      <c r="A4" s="421" t="s">
        <v>357</v>
      </c>
      <c r="B4" s="421"/>
      <c r="C4" s="177" t="s">
        <v>829</v>
      </c>
      <c r="D4" s="178"/>
      <c r="E4" s="179"/>
      <c r="F4" s="180"/>
      <c r="G4" s="181"/>
    </row>
    <row r="5" spans="1:7" ht="14.25" thickBot="1" thickTop="1">
      <c r="A5" s="182"/>
      <c r="B5" s="183" t="s">
        <v>358</v>
      </c>
      <c r="C5" s="184" t="s">
        <v>487</v>
      </c>
      <c r="D5" s="185"/>
      <c r="E5" s="186"/>
      <c r="F5" s="187"/>
      <c r="G5" s="188"/>
    </row>
    <row r="6" spans="1:3" ht="13.5" thickTop="1">
      <c r="A6" s="189"/>
      <c r="B6" s="190"/>
      <c r="C6" s="190"/>
    </row>
    <row r="7" spans="1:7" ht="12.75">
      <c r="A7" s="193" t="s">
        <v>5</v>
      </c>
      <c r="B7" s="194" t="s">
        <v>6</v>
      </c>
      <c r="C7" s="194" t="s">
        <v>7</v>
      </c>
      <c r="D7" s="194" t="s">
        <v>8</v>
      </c>
      <c r="E7" s="194" t="s">
        <v>360</v>
      </c>
      <c r="F7" s="195" t="s">
        <v>361</v>
      </c>
      <c r="G7" s="379" t="s">
        <v>362</v>
      </c>
    </row>
    <row r="8" spans="1:15" ht="12.75">
      <c r="A8" s="353" t="s">
        <v>9</v>
      </c>
      <c r="B8" s="354" t="s">
        <v>488</v>
      </c>
      <c r="C8" s="355" t="s">
        <v>236</v>
      </c>
      <c r="D8" s="356"/>
      <c r="E8" s="357"/>
      <c r="F8" s="196"/>
      <c r="G8" s="380"/>
      <c r="O8" s="197">
        <v>1</v>
      </c>
    </row>
    <row r="9" spans="1:104" ht="12.75">
      <c r="A9" s="358"/>
      <c r="B9" s="359"/>
      <c r="C9" s="330" t="s">
        <v>489</v>
      </c>
      <c r="D9" s="360"/>
      <c r="E9" s="361"/>
      <c r="F9" s="199"/>
      <c r="G9" s="381"/>
      <c r="O9" s="197">
        <v>2</v>
      </c>
      <c r="AA9" s="172">
        <v>12</v>
      </c>
      <c r="AB9" s="172">
        <v>0</v>
      </c>
      <c r="AC9" s="172">
        <v>1</v>
      </c>
      <c r="AZ9" s="172">
        <v>4</v>
      </c>
      <c r="BA9" s="172">
        <f>IF(AZ9=1,G9,0)</f>
        <v>0</v>
      </c>
      <c r="BB9" s="172">
        <f>IF(AZ9=2,G9,0)</f>
        <v>0</v>
      </c>
      <c r="BC9" s="172">
        <f>IF(AZ9=3,G9,0)</f>
        <v>0</v>
      </c>
      <c r="BD9" s="172">
        <f>IF(AZ9=4,G9,0)</f>
        <v>0</v>
      </c>
      <c r="BE9" s="172">
        <f>IF(AZ9=5,G9,0)</f>
        <v>0</v>
      </c>
      <c r="CA9" s="197">
        <v>12</v>
      </c>
      <c r="CB9" s="197">
        <v>0</v>
      </c>
      <c r="CZ9" s="172">
        <v>0</v>
      </c>
    </row>
    <row r="10" spans="1:80" ht="22.5">
      <c r="A10" s="358">
        <v>1</v>
      </c>
      <c r="B10" s="359" t="s">
        <v>490</v>
      </c>
      <c r="C10" s="362" t="s">
        <v>830</v>
      </c>
      <c r="D10" s="363" t="s">
        <v>10</v>
      </c>
      <c r="E10" s="364">
        <v>15</v>
      </c>
      <c r="F10" s="352">
        <v>0</v>
      </c>
      <c r="G10" s="382">
        <f aca="true" t="shared" si="0" ref="G10:G20">E10*F10</f>
        <v>0</v>
      </c>
      <c r="O10" s="197"/>
      <c r="CA10" s="197"/>
      <c r="CB10" s="197"/>
    </row>
    <row r="11" spans="1:80" ht="33.75">
      <c r="A11" s="358">
        <v>2</v>
      </c>
      <c r="B11" s="359" t="s">
        <v>491</v>
      </c>
      <c r="C11" s="362" t="s">
        <v>831</v>
      </c>
      <c r="D11" s="363" t="s">
        <v>10</v>
      </c>
      <c r="E11" s="364">
        <v>2</v>
      </c>
      <c r="F11" s="352">
        <v>0</v>
      </c>
      <c r="G11" s="382">
        <f t="shared" si="0"/>
        <v>0</v>
      </c>
      <c r="O11" s="197"/>
      <c r="CA11" s="197"/>
      <c r="CB11" s="197"/>
    </row>
    <row r="12" spans="1:80" ht="45">
      <c r="A12" s="358">
        <v>3</v>
      </c>
      <c r="B12" s="359" t="s">
        <v>492</v>
      </c>
      <c r="C12" s="362" t="s">
        <v>832</v>
      </c>
      <c r="D12" s="363" t="s">
        <v>10</v>
      </c>
      <c r="E12" s="364">
        <v>2</v>
      </c>
      <c r="F12" s="352">
        <v>0</v>
      </c>
      <c r="G12" s="382">
        <f t="shared" si="0"/>
        <v>0</v>
      </c>
      <c r="O12" s="197"/>
      <c r="CA12" s="197"/>
      <c r="CB12" s="197"/>
    </row>
    <row r="13" spans="1:80" ht="33.75">
      <c r="A13" s="358">
        <v>4</v>
      </c>
      <c r="B13" s="359" t="s">
        <v>493</v>
      </c>
      <c r="C13" s="362" t="s">
        <v>833</v>
      </c>
      <c r="D13" s="363" t="s">
        <v>10</v>
      </c>
      <c r="E13" s="364">
        <v>18</v>
      </c>
      <c r="F13" s="352">
        <v>0</v>
      </c>
      <c r="G13" s="382">
        <f t="shared" si="0"/>
        <v>0</v>
      </c>
      <c r="O13" s="197"/>
      <c r="CA13" s="197"/>
      <c r="CB13" s="197"/>
    </row>
    <row r="14" spans="1:80" ht="33.75">
      <c r="A14" s="358">
        <v>5</v>
      </c>
      <c r="B14" s="359" t="s">
        <v>494</v>
      </c>
      <c r="C14" s="362" t="s">
        <v>834</v>
      </c>
      <c r="D14" s="363" t="s">
        <v>10</v>
      </c>
      <c r="E14" s="364">
        <v>26</v>
      </c>
      <c r="F14" s="352">
        <v>0</v>
      </c>
      <c r="G14" s="382">
        <f t="shared" si="0"/>
        <v>0</v>
      </c>
      <c r="O14" s="197"/>
      <c r="CA14" s="197"/>
      <c r="CB14" s="197"/>
    </row>
    <row r="15" spans="1:80" ht="22.5">
      <c r="A15" s="358">
        <v>6</v>
      </c>
      <c r="B15" s="359" t="s">
        <v>495</v>
      </c>
      <c r="C15" s="362" t="s">
        <v>835</v>
      </c>
      <c r="D15" s="363" t="s">
        <v>10</v>
      </c>
      <c r="E15" s="364">
        <v>27</v>
      </c>
      <c r="F15" s="352">
        <v>0</v>
      </c>
      <c r="G15" s="382">
        <f t="shared" si="0"/>
        <v>0</v>
      </c>
      <c r="O15" s="197"/>
      <c r="CA15" s="197"/>
      <c r="CB15" s="197"/>
    </row>
    <row r="16" spans="1:80" ht="22.5">
      <c r="A16" s="358">
        <v>7</v>
      </c>
      <c r="B16" s="359" t="s">
        <v>496</v>
      </c>
      <c r="C16" s="362" t="s">
        <v>836</v>
      </c>
      <c r="D16" s="363" t="s">
        <v>10</v>
      </c>
      <c r="E16" s="364">
        <v>8</v>
      </c>
      <c r="F16" s="352">
        <v>0</v>
      </c>
      <c r="G16" s="382">
        <f t="shared" si="0"/>
        <v>0</v>
      </c>
      <c r="O16" s="197"/>
      <c r="CA16" s="197"/>
      <c r="CB16" s="197"/>
    </row>
    <row r="17" spans="1:80" ht="22.5">
      <c r="A17" s="358">
        <v>8</v>
      </c>
      <c r="B17" s="359" t="s">
        <v>497</v>
      </c>
      <c r="C17" s="362" t="s">
        <v>837</v>
      </c>
      <c r="D17" s="363" t="s">
        <v>10</v>
      </c>
      <c r="E17" s="364">
        <v>1</v>
      </c>
      <c r="F17" s="352">
        <v>0</v>
      </c>
      <c r="G17" s="382">
        <f t="shared" si="0"/>
        <v>0</v>
      </c>
      <c r="O17" s="197"/>
      <c r="CA17" s="197"/>
      <c r="CB17" s="197"/>
    </row>
    <row r="18" spans="1:80" ht="33.75">
      <c r="A18" s="358">
        <v>9</v>
      </c>
      <c r="B18" s="359" t="s">
        <v>498</v>
      </c>
      <c r="C18" s="362" t="s">
        <v>838</v>
      </c>
      <c r="D18" s="363" t="s">
        <v>10</v>
      </c>
      <c r="E18" s="364">
        <v>1</v>
      </c>
      <c r="F18" s="352">
        <v>0</v>
      </c>
      <c r="G18" s="382">
        <f t="shared" si="0"/>
        <v>0</v>
      </c>
      <c r="O18" s="197"/>
      <c r="CA18" s="197"/>
      <c r="CB18" s="197"/>
    </row>
    <row r="19" spans="1:80" ht="33.75">
      <c r="A19" s="358">
        <v>10</v>
      </c>
      <c r="B19" s="359" t="s">
        <v>499</v>
      </c>
      <c r="C19" s="362" t="s">
        <v>838</v>
      </c>
      <c r="D19" s="363" t="s">
        <v>10</v>
      </c>
      <c r="E19" s="364">
        <v>4</v>
      </c>
      <c r="F19" s="352">
        <v>0</v>
      </c>
      <c r="G19" s="382">
        <f t="shared" si="0"/>
        <v>0</v>
      </c>
      <c r="O19" s="197"/>
      <c r="CA19" s="197"/>
      <c r="CB19" s="197"/>
    </row>
    <row r="20" spans="1:80" ht="33.75">
      <c r="A20" s="358">
        <v>11</v>
      </c>
      <c r="B20" s="359" t="s">
        <v>500</v>
      </c>
      <c r="C20" s="362" t="s">
        <v>838</v>
      </c>
      <c r="D20" s="363" t="s">
        <v>10</v>
      </c>
      <c r="E20" s="364">
        <v>1</v>
      </c>
      <c r="F20" s="352">
        <v>0</v>
      </c>
      <c r="G20" s="382">
        <f t="shared" si="0"/>
        <v>0</v>
      </c>
      <c r="O20" s="197"/>
      <c r="CA20" s="197"/>
      <c r="CB20" s="197"/>
    </row>
    <row r="21" spans="1:57" ht="12.75">
      <c r="A21" s="365"/>
      <c r="B21" s="366" t="s">
        <v>404</v>
      </c>
      <c r="C21" s="367" t="s">
        <v>489</v>
      </c>
      <c r="D21" s="368"/>
      <c r="E21" s="369"/>
      <c r="F21" s="201"/>
      <c r="G21" s="383">
        <f>SUM(G10:G20)</f>
        <v>0</v>
      </c>
      <c r="O21" s="197">
        <v>4</v>
      </c>
      <c r="BA21" s="202" t="e">
        <f>SUM(#REF!)</f>
        <v>#REF!</v>
      </c>
      <c r="BB21" s="202" t="e">
        <f>SUM(#REF!)</f>
        <v>#REF!</v>
      </c>
      <c r="BC21" s="202" t="e">
        <f>SUM(#REF!)</f>
        <v>#REF!</v>
      </c>
      <c r="BD21" s="202" t="e">
        <f>SUM(#REF!)</f>
        <v>#REF!</v>
      </c>
      <c r="BE21" s="202" t="e">
        <f>SUM(#REF!)</f>
        <v>#REF!</v>
      </c>
    </row>
    <row r="22" spans="1:80" ht="12.75">
      <c r="A22" s="358"/>
      <c r="B22" s="359"/>
      <c r="C22" s="330"/>
      <c r="D22" s="360"/>
      <c r="E22" s="361"/>
      <c r="F22" s="199"/>
      <c r="G22" s="381"/>
      <c r="O22" s="197"/>
      <c r="CA22" s="197"/>
      <c r="CB22" s="197"/>
    </row>
    <row r="23" spans="1:104" ht="67.5">
      <c r="A23" s="358"/>
      <c r="B23" s="359"/>
      <c r="C23" s="330" t="s">
        <v>501</v>
      </c>
      <c r="D23" s="360"/>
      <c r="E23" s="361"/>
      <c r="F23" s="199"/>
      <c r="G23" s="381"/>
      <c r="O23" s="197">
        <v>2</v>
      </c>
      <c r="AA23" s="172">
        <v>12</v>
      </c>
      <c r="AB23" s="172">
        <v>0</v>
      </c>
      <c r="AC23" s="172">
        <v>1</v>
      </c>
      <c r="AZ23" s="172">
        <v>4</v>
      </c>
      <c r="BA23" s="172">
        <f>IF(AZ23=1,G23,0)</f>
        <v>0</v>
      </c>
      <c r="BB23" s="172">
        <f>IF(AZ23=2,G23,0)</f>
        <v>0</v>
      </c>
      <c r="BC23" s="172">
        <f>IF(AZ23=3,G23,0)</f>
        <v>0</v>
      </c>
      <c r="BD23" s="172">
        <f>IF(AZ23=4,G23,0)</f>
        <v>0</v>
      </c>
      <c r="BE23" s="172">
        <f>IF(AZ23=5,G23,0)</f>
        <v>0</v>
      </c>
      <c r="CA23" s="197">
        <v>12</v>
      </c>
      <c r="CB23" s="197">
        <v>0</v>
      </c>
      <c r="CZ23" s="172">
        <v>0</v>
      </c>
    </row>
    <row r="24" spans="1:104" ht="12.75">
      <c r="A24" s="358"/>
      <c r="B24" s="359"/>
      <c r="C24" s="330" t="s">
        <v>502</v>
      </c>
      <c r="D24" s="360"/>
      <c r="E24" s="361"/>
      <c r="F24" s="199"/>
      <c r="G24" s="381"/>
      <c r="O24" s="197">
        <v>2</v>
      </c>
      <c r="AA24" s="172">
        <v>12</v>
      </c>
      <c r="AB24" s="172">
        <v>0</v>
      </c>
      <c r="AC24" s="172">
        <v>1</v>
      </c>
      <c r="AZ24" s="172">
        <v>4</v>
      </c>
      <c r="BA24" s="172">
        <f>IF(AZ24=1,G24,0)</f>
        <v>0</v>
      </c>
      <c r="BB24" s="172">
        <f>IF(AZ24=2,G24,0)</f>
        <v>0</v>
      </c>
      <c r="BC24" s="172">
        <f>IF(AZ24=3,G24,0)</f>
        <v>0</v>
      </c>
      <c r="BD24" s="172">
        <f>IF(AZ24=4,G24,0)</f>
        <v>0</v>
      </c>
      <c r="BE24" s="172">
        <f>IF(AZ24=5,G24,0)</f>
        <v>0</v>
      </c>
      <c r="CA24" s="197">
        <v>12</v>
      </c>
      <c r="CB24" s="197">
        <v>0</v>
      </c>
      <c r="CZ24" s="172">
        <v>0</v>
      </c>
    </row>
    <row r="25" spans="1:80" ht="12.75">
      <c r="A25" s="358">
        <v>17</v>
      </c>
      <c r="B25" s="359" t="s">
        <v>503</v>
      </c>
      <c r="C25" s="362" t="s">
        <v>504</v>
      </c>
      <c r="D25" s="363" t="s">
        <v>137</v>
      </c>
      <c r="E25" s="364">
        <v>5</v>
      </c>
      <c r="F25" s="352">
        <v>0</v>
      </c>
      <c r="G25" s="382">
        <f aca="true" t="shared" si="1" ref="G25:G63">E25*F25</f>
        <v>0</v>
      </c>
      <c r="O25" s="197"/>
      <c r="CA25" s="197"/>
      <c r="CB25" s="197"/>
    </row>
    <row r="26" spans="1:80" ht="12.75">
      <c r="A26" s="358">
        <v>18</v>
      </c>
      <c r="B26" s="359" t="s">
        <v>505</v>
      </c>
      <c r="C26" s="362" t="s">
        <v>506</v>
      </c>
      <c r="D26" s="363" t="s">
        <v>137</v>
      </c>
      <c r="E26" s="364">
        <v>5</v>
      </c>
      <c r="F26" s="352">
        <v>0</v>
      </c>
      <c r="G26" s="382">
        <f t="shared" si="1"/>
        <v>0</v>
      </c>
      <c r="O26" s="197"/>
      <c r="CA26" s="197"/>
      <c r="CB26" s="197"/>
    </row>
    <row r="27" spans="1:80" ht="12.75">
      <c r="A27" s="358">
        <v>19</v>
      </c>
      <c r="B27" s="359" t="s">
        <v>507</v>
      </c>
      <c r="C27" s="362" t="s">
        <v>508</v>
      </c>
      <c r="D27" s="363" t="s">
        <v>137</v>
      </c>
      <c r="E27" s="364">
        <v>10</v>
      </c>
      <c r="F27" s="352">
        <v>0</v>
      </c>
      <c r="G27" s="382">
        <f t="shared" si="1"/>
        <v>0</v>
      </c>
      <c r="O27" s="197"/>
      <c r="CA27" s="197"/>
      <c r="CB27" s="197"/>
    </row>
    <row r="28" spans="1:80" ht="12.75">
      <c r="A28" s="358">
        <v>20</v>
      </c>
      <c r="B28" s="359" t="s">
        <v>509</v>
      </c>
      <c r="C28" s="362" t="s">
        <v>510</v>
      </c>
      <c r="D28" s="363" t="s">
        <v>137</v>
      </c>
      <c r="E28" s="364">
        <v>5</v>
      </c>
      <c r="F28" s="352">
        <v>0</v>
      </c>
      <c r="G28" s="382">
        <f t="shared" si="1"/>
        <v>0</v>
      </c>
      <c r="O28" s="197"/>
      <c r="CA28" s="197"/>
      <c r="CB28" s="197"/>
    </row>
    <row r="29" spans="1:80" ht="12.75">
      <c r="A29" s="358">
        <v>21</v>
      </c>
      <c r="B29" s="359" t="s">
        <v>511</v>
      </c>
      <c r="C29" s="362" t="s">
        <v>512</v>
      </c>
      <c r="D29" s="363" t="s">
        <v>137</v>
      </c>
      <c r="E29" s="364">
        <v>5</v>
      </c>
      <c r="F29" s="352">
        <v>0</v>
      </c>
      <c r="G29" s="382">
        <f t="shared" si="1"/>
        <v>0</v>
      </c>
      <c r="O29" s="197"/>
      <c r="CA29" s="197"/>
      <c r="CB29" s="197"/>
    </row>
    <row r="30" spans="1:80" ht="12.75">
      <c r="A30" s="358">
        <v>22</v>
      </c>
      <c r="B30" s="359" t="s">
        <v>513</v>
      </c>
      <c r="C30" s="362" t="s">
        <v>512</v>
      </c>
      <c r="D30" s="363" t="s">
        <v>137</v>
      </c>
      <c r="E30" s="364">
        <v>5</v>
      </c>
      <c r="F30" s="352">
        <v>0</v>
      </c>
      <c r="G30" s="382">
        <f t="shared" si="1"/>
        <v>0</v>
      </c>
      <c r="O30" s="197"/>
      <c r="CA30" s="197"/>
      <c r="CB30" s="197"/>
    </row>
    <row r="31" spans="1:80" ht="12.75">
      <c r="A31" s="358">
        <v>23</v>
      </c>
      <c r="B31" s="359" t="s">
        <v>514</v>
      </c>
      <c r="C31" s="362" t="s">
        <v>515</v>
      </c>
      <c r="D31" s="363" t="s">
        <v>137</v>
      </c>
      <c r="E31" s="364">
        <v>5</v>
      </c>
      <c r="F31" s="352">
        <v>0</v>
      </c>
      <c r="G31" s="382">
        <f t="shared" si="1"/>
        <v>0</v>
      </c>
      <c r="O31" s="197"/>
      <c r="CA31" s="197"/>
      <c r="CB31" s="197"/>
    </row>
    <row r="32" spans="1:80" ht="12.75">
      <c r="A32" s="358">
        <v>24</v>
      </c>
      <c r="B32" s="359" t="s">
        <v>516</v>
      </c>
      <c r="C32" s="362" t="s">
        <v>517</v>
      </c>
      <c r="D32" s="363" t="s">
        <v>137</v>
      </c>
      <c r="E32" s="364">
        <v>5</v>
      </c>
      <c r="F32" s="352">
        <v>0</v>
      </c>
      <c r="G32" s="382">
        <f t="shared" si="1"/>
        <v>0</v>
      </c>
      <c r="O32" s="197"/>
      <c r="CA32" s="197"/>
      <c r="CB32" s="197"/>
    </row>
    <row r="33" spans="1:80" ht="12.75">
      <c r="A33" s="358">
        <v>25</v>
      </c>
      <c r="B33" s="359" t="s">
        <v>518</v>
      </c>
      <c r="C33" s="362" t="s">
        <v>519</v>
      </c>
      <c r="D33" s="363" t="s">
        <v>137</v>
      </c>
      <c r="E33" s="364">
        <v>5</v>
      </c>
      <c r="F33" s="352">
        <v>0</v>
      </c>
      <c r="G33" s="382">
        <f t="shared" si="1"/>
        <v>0</v>
      </c>
      <c r="O33" s="197"/>
      <c r="CA33" s="197"/>
      <c r="CB33" s="197"/>
    </row>
    <row r="34" spans="1:80" ht="12.75">
      <c r="A34" s="358">
        <v>26</v>
      </c>
      <c r="B34" s="359" t="s">
        <v>520</v>
      </c>
      <c r="C34" s="362" t="s">
        <v>521</v>
      </c>
      <c r="D34" s="363" t="s">
        <v>137</v>
      </c>
      <c r="E34" s="364">
        <v>5</v>
      </c>
      <c r="F34" s="352">
        <v>0</v>
      </c>
      <c r="G34" s="382">
        <f t="shared" si="1"/>
        <v>0</v>
      </c>
      <c r="O34" s="197"/>
      <c r="CA34" s="197"/>
      <c r="CB34" s="197"/>
    </row>
    <row r="35" spans="1:80" ht="12.75">
      <c r="A35" s="358">
        <v>27</v>
      </c>
      <c r="B35" s="359" t="s">
        <v>522</v>
      </c>
      <c r="C35" s="362" t="s">
        <v>523</v>
      </c>
      <c r="D35" s="363" t="s">
        <v>10</v>
      </c>
      <c r="E35" s="364">
        <v>10</v>
      </c>
      <c r="F35" s="352">
        <v>0</v>
      </c>
      <c r="G35" s="382">
        <f t="shared" si="1"/>
        <v>0</v>
      </c>
      <c r="O35" s="197"/>
      <c r="CA35" s="197"/>
      <c r="CB35" s="197"/>
    </row>
    <row r="36" spans="1:80" ht="12.75">
      <c r="A36" s="358">
        <v>28</v>
      </c>
      <c r="B36" s="359" t="s">
        <v>524</v>
      </c>
      <c r="C36" s="362" t="s">
        <v>525</v>
      </c>
      <c r="D36" s="363" t="s">
        <v>10</v>
      </c>
      <c r="E36" s="364">
        <v>10</v>
      </c>
      <c r="F36" s="352">
        <v>0</v>
      </c>
      <c r="G36" s="382">
        <f t="shared" si="1"/>
        <v>0</v>
      </c>
      <c r="O36" s="197"/>
      <c r="CA36" s="197"/>
      <c r="CB36" s="197"/>
    </row>
    <row r="37" spans="1:80" ht="12.75">
      <c r="A37" s="358">
        <v>29</v>
      </c>
      <c r="B37" s="359" t="s">
        <v>526</v>
      </c>
      <c r="C37" s="362" t="s">
        <v>527</v>
      </c>
      <c r="D37" s="363" t="s">
        <v>10</v>
      </c>
      <c r="E37" s="364">
        <v>10</v>
      </c>
      <c r="F37" s="352">
        <v>0</v>
      </c>
      <c r="G37" s="382">
        <f t="shared" si="1"/>
        <v>0</v>
      </c>
      <c r="O37" s="197"/>
      <c r="CA37" s="197"/>
      <c r="CB37" s="197"/>
    </row>
    <row r="38" spans="1:80" ht="12.75">
      <c r="A38" s="358">
        <v>30</v>
      </c>
      <c r="B38" s="359" t="s">
        <v>528</v>
      </c>
      <c r="C38" s="362" t="s">
        <v>529</v>
      </c>
      <c r="D38" s="363" t="s">
        <v>10</v>
      </c>
      <c r="E38" s="364">
        <v>10</v>
      </c>
      <c r="F38" s="352">
        <v>0</v>
      </c>
      <c r="G38" s="382">
        <f t="shared" si="1"/>
        <v>0</v>
      </c>
      <c r="O38" s="197"/>
      <c r="CA38" s="197"/>
      <c r="CB38" s="197"/>
    </row>
    <row r="39" spans="1:80" ht="12.75">
      <c r="A39" s="358">
        <v>31</v>
      </c>
      <c r="B39" s="359" t="s">
        <v>530</v>
      </c>
      <c r="C39" s="362" t="s">
        <v>531</v>
      </c>
      <c r="D39" s="363" t="s">
        <v>10</v>
      </c>
      <c r="E39" s="364">
        <v>10</v>
      </c>
      <c r="F39" s="352">
        <v>0</v>
      </c>
      <c r="G39" s="382">
        <f t="shared" si="1"/>
        <v>0</v>
      </c>
      <c r="O39" s="197"/>
      <c r="CA39" s="197"/>
      <c r="CB39" s="197"/>
    </row>
    <row r="40" spans="1:80" ht="12.75">
      <c r="A40" s="358">
        <v>32</v>
      </c>
      <c r="B40" s="359" t="s">
        <v>532</v>
      </c>
      <c r="C40" s="362" t="s">
        <v>533</v>
      </c>
      <c r="D40" s="363" t="s">
        <v>10</v>
      </c>
      <c r="E40" s="364">
        <v>25</v>
      </c>
      <c r="F40" s="352">
        <v>0</v>
      </c>
      <c r="G40" s="382">
        <f t="shared" si="1"/>
        <v>0</v>
      </c>
      <c r="O40" s="197"/>
      <c r="CA40" s="197"/>
      <c r="CB40" s="197"/>
    </row>
    <row r="41" spans="1:80" ht="12.75">
      <c r="A41" s="358">
        <v>33</v>
      </c>
      <c r="B41" s="359" t="s">
        <v>534</v>
      </c>
      <c r="C41" s="362" t="s">
        <v>535</v>
      </c>
      <c r="D41" s="363" t="s">
        <v>10</v>
      </c>
      <c r="E41" s="364">
        <v>25</v>
      </c>
      <c r="F41" s="352">
        <v>0</v>
      </c>
      <c r="G41" s="382">
        <f t="shared" si="1"/>
        <v>0</v>
      </c>
      <c r="O41" s="197"/>
      <c r="CA41" s="197"/>
      <c r="CB41" s="197"/>
    </row>
    <row r="42" spans="1:80" ht="12.75">
      <c r="A42" s="358">
        <v>34</v>
      </c>
      <c r="B42" s="359" t="s">
        <v>536</v>
      </c>
      <c r="C42" s="362" t="s">
        <v>537</v>
      </c>
      <c r="D42" s="363" t="s">
        <v>137</v>
      </c>
      <c r="E42" s="364">
        <v>5</v>
      </c>
      <c r="F42" s="352">
        <v>0</v>
      </c>
      <c r="G42" s="382">
        <f t="shared" si="1"/>
        <v>0</v>
      </c>
      <c r="O42" s="197"/>
      <c r="CA42" s="197"/>
      <c r="CB42" s="197"/>
    </row>
    <row r="43" spans="1:80" ht="12.75">
      <c r="A43" s="358">
        <v>35</v>
      </c>
      <c r="B43" s="359" t="s">
        <v>538</v>
      </c>
      <c r="C43" s="362" t="s">
        <v>539</v>
      </c>
      <c r="D43" s="363" t="s">
        <v>137</v>
      </c>
      <c r="E43" s="364">
        <v>5</v>
      </c>
      <c r="F43" s="352">
        <v>0</v>
      </c>
      <c r="G43" s="382">
        <f t="shared" si="1"/>
        <v>0</v>
      </c>
      <c r="O43" s="197"/>
      <c r="CA43" s="197"/>
      <c r="CB43" s="197"/>
    </row>
    <row r="44" spans="1:80" ht="12.75">
      <c r="A44" s="358">
        <v>36</v>
      </c>
      <c r="B44" s="359" t="s">
        <v>540</v>
      </c>
      <c r="C44" s="362" t="s">
        <v>541</v>
      </c>
      <c r="D44" s="363" t="s">
        <v>137</v>
      </c>
      <c r="E44" s="364">
        <v>5</v>
      </c>
      <c r="F44" s="352">
        <v>0</v>
      </c>
      <c r="G44" s="382">
        <f t="shared" si="1"/>
        <v>0</v>
      </c>
      <c r="O44" s="197"/>
      <c r="CA44" s="197"/>
      <c r="CB44" s="197"/>
    </row>
    <row r="45" spans="1:80" ht="12.75">
      <c r="A45" s="358">
        <v>37</v>
      </c>
      <c r="B45" s="359" t="s">
        <v>542</v>
      </c>
      <c r="C45" s="362" t="s">
        <v>543</v>
      </c>
      <c r="D45" s="363" t="s">
        <v>137</v>
      </c>
      <c r="E45" s="364">
        <v>5</v>
      </c>
      <c r="F45" s="352">
        <v>0</v>
      </c>
      <c r="G45" s="382">
        <f t="shared" si="1"/>
        <v>0</v>
      </c>
      <c r="O45" s="197"/>
      <c r="CA45" s="197"/>
      <c r="CB45" s="197"/>
    </row>
    <row r="46" spans="1:80" ht="12.75">
      <c r="A46" s="358">
        <v>38</v>
      </c>
      <c r="B46" s="359" t="s">
        <v>544</v>
      </c>
      <c r="C46" s="362" t="s">
        <v>545</v>
      </c>
      <c r="D46" s="363" t="s">
        <v>10</v>
      </c>
      <c r="E46" s="364">
        <v>10</v>
      </c>
      <c r="F46" s="352">
        <v>0</v>
      </c>
      <c r="G46" s="382">
        <f t="shared" si="1"/>
        <v>0</v>
      </c>
      <c r="O46" s="197"/>
      <c r="CA46" s="197"/>
      <c r="CB46" s="197"/>
    </row>
    <row r="47" spans="1:80" ht="12.75">
      <c r="A47" s="358">
        <v>39</v>
      </c>
      <c r="B47" s="359" t="s">
        <v>546</v>
      </c>
      <c r="C47" s="362" t="s">
        <v>547</v>
      </c>
      <c r="D47" s="363" t="s">
        <v>10</v>
      </c>
      <c r="E47" s="364">
        <v>15</v>
      </c>
      <c r="F47" s="352">
        <v>0</v>
      </c>
      <c r="G47" s="382">
        <f t="shared" si="1"/>
        <v>0</v>
      </c>
      <c r="O47" s="197"/>
      <c r="CA47" s="197"/>
      <c r="CB47" s="197"/>
    </row>
    <row r="48" spans="1:80" ht="12.75">
      <c r="A48" s="358">
        <v>40</v>
      </c>
      <c r="B48" s="359" t="s">
        <v>548</v>
      </c>
      <c r="C48" s="362" t="s">
        <v>549</v>
      </c>
      <c r="D48" s="363" t="s">
        <v>10</v>
      </c>
      <c r="E48" s="364">
        <v>10</v>
      </c>
      <c r="F48" s="352">
        <v>0</v>
      </c>
      <c r="G48" s="382">
        <f t="shared" si="1"/>
        <v>0</v>
      </c>
      <c r="O48" s="197"/>
      <c r="CA48" s="197"/>
      <c r="CB48" s="197"/>
    </row>
    <row r="49" spans="1:80" ht="12.75">
      <c r="A49" s="358">
        <v>41</v>
      </c>
      <c r="B49" s="359" t="s">
        <v>550</v>
      </c>
      <c r="C49" s="362" t="s">
        <v>551</v>
      </c>
      <c r="D49" s="363" t="s">
        <v>10</v>
      </c>
      <c r="E49" s="364">
        <v>15</v>
      </c>
      <c r="F49" s="352">
        <v>0</v>
      </c>
      <c r="G49" s="382">
        <f t="shared" si="1"/>
        <v>0</v>
      </c>
      <c r="O49" s="197"/>
      <c r="CA49" s="197"/>
      <c r="CB49" s="197"/>
    </row>
    <row r="50" spans="1:80" ht="12.75">
      <c r="A50" s="358">
        <v>42</v>
      </c>
      <c r="B50" s="359" t="s">
        <v>552</v>
      </c>
      <c r="C50" s="362" t="s">
        <v>553</v>
      </c>
      <c r="D50" s="363" t="s">
        <v>10</v>
      </c>
      <c r="E50" s="364">
        <v>10</v>
      </c>
      <c r="F50" s="352">
        <v>0</v>
      </c>
      <c r="G50" s="382">
        <f t="shared" si="1"/>
        <v>0</v>
      </c>
      <c r="O50" s="197"/>
      <c r="CA50" s="197"/>
      <c r="CB50" s="197"/>
    </row>
    <row r="51" spans="1:80" ht="12.75">
      <c r="A51" s="358">
        <v>43</v>
      </c>
      <c r="B51" s="359" t="s">
        <v>554</v>
      </c>
      <c r="C51" s="362" t="s">
        <v>555</v>
      </c>
      <c r="D51" s="363" t="s">
        <v>10</v>
      </c>
      <c r="E51" s="364">
        <v>5</v>
      </c>
      <c r="F51" s="352">
        <v>0</v>
      </c>
      <c r="G51" s="382">
        <f t="shared" si="1"/>
        <v>0</v>
      </c>
      <c r="O51" s="197"/>
      <c r="CA51" s="197"/>
      <c r="CB51" s="197"/>
    </row>
    <row r="52" spans="1:80" ht="12.75">
      <c r="A52" s="358">
        <v>44</v>
      </c>
      <c r="B52" s="359" t="s">
        <v>556</v>
      </c>
      <c r="C52" s="362" t="s">
        <v>557</v>
      </c>
      <c r="D52" s="363" t="s">
        <v>10</v>
      </c>
      <c r="E52" s="364">
        <v>5</v>
      </c>
      <c r="F52" s="352">
        <v>0</v>
      </c>
      <c r="G52" s="382">
        <f t="shared" si="1"/>
        <v>0</v>
      </c>
      <c r="O52" s="197"/>
      <c r="CA52" s="197"/>
      <c r="CB52" s="197"/>
    </row>
    <row r="53" spans="1:80" ht="12.75">
      <c r="A53" s="358">
        <v>45</v>
      </c>
      <c r="B53" s="359" t="s">
        <v>558</v>
      </c>
      <c r="C53" s="362" t="s">
        <v>559</v>
      </c>
      <c r="D53" s="363" t="s">
        <v>10</v>
      </c>
      <c r="E53" s="364">
        <v>20</v>
      </c>
      <c r="F53" s="352">
        <v>0</v>
      </c>
      <c r="G53" s="382">
        <f t="shared" si="1"/>
        <v>0</v>
      </c>
      <c r="O53" s="197"/>
      <c r="CA53" s="197"/>
      <c r="CB53" s="197"/>
    </row>
    <row r="54" spans="1:80" ht="12.75">
      <c r="A54" s="358">
        <v>46</v>
      </c>
      <c r="B54" s="359" t="s">
        <v>560</v>
      </c>
      <c r="C54" s="362" t="s">
        <v>561</v>
      </c>
      <c r="D54" s="363" t="s">
        <v>10</v>
      </c>
      <c r="E54" s="364">
        <v>10</v>
      </c>
      <c r="F54" s="352">
        <v>0</v>
      </c>
      <c r="G54" s="382">
        <f t="shared" si="1"/>
        <v>0</v>
      </c>
      <c r="O54" s="197"/>
      <c r="CA54" s="197"/>
      <c r="CB54" s="197"/>
    </row>
    <row r="55" spans="1:80" ht="12.75">
      <c r="A55" s="358">
        <v>47</v>
      </c>
      <c r="B55" s="359" t="s">
        <v>562</v>
      </c>
      <c r="C55" s="362" t="s">
        <v>563</v>
      </c>
      <c r="D55" s="363" t="s">
        <v>10</v>
      </c>
      <c r="E55" s="364">
        <v>10</v>
      </c>
      <c r="F55" s="352">
        <v>0</v>
      </c>
      <c r="G55" s="382">
        <f t="shared" si="1"/>
        <v>0</v>
      </c>
      <c r="O55" s="197"/>
      <c r="CA55" s="197"/>
      <c r="CB55" s="197"/>
    </row>
    <row r="56" spans="1:80" ht="12.75">
      <c r="A56" s="358">
        <v>48</v>
      </c>
      <c r="B56" s="359" t="s">
        <v>564</v>
      </c>
      <c r="C56" s="362" t="s">
        <v>565</v>
      </c>
      <c r="D56" s="363" t="s">
        <v>10</v>
      </c>
      <c r="E56" s="364">
        <v>10</v>
      </c>
      <c r="F56" s="352">
        <v>0</v>
      </c>
      <c r="G56" s="382">
        <f t="shared" si="1"/>
        <v>0</v>
      </c>
      <c r="O56" s="197"/>
      <c r="CA56" s="197"/>
      <c r="CB56" s="197"/>
    </row>
    <row r="57" spans="1:80" ht="12.75">
      <c r="A57" s="358">
        <v>49</v>
      </c>
      <c r="B57" s="359" t="s">
        <v>566</v>
      </c>
      <c r="C57" s="362" t="s">
        <v>567</v>
      </c>
      <c r="D57" s="363" t="s">
        <v>10</v>
      </c>
      <c r="E57" s="364">
        <v>10</v>
      </c>
      <c r="F57" s="352">
        <v>0</v>
      </c>
      <c r="G57" s="382">
        <f t="shared" si="1"/>
        <v>0</v>
      </c>
      <c r="O57" s="197"/>
      <c r="CA57" s="197"/>
      <c r="CB57" s="197"/>
    </row>
    <row r="58" spans="1:80" ht="12.75">
      <c r="A58" s="358">
        <v>50</v>
      </c>
      <c r="B58" s="359" t="s">
        <v>568</v>
      </c>
      <c r="C58" s="362" t="s">
        <v>569</v>
      </c>
      <c r="D58" s="363" t="s">
        <v>10</v>
      </c>
      <c r="E58" s="364">
        <v>10</v>
      </c>
      <c r="F58" s="352">
        <v>0</v>
      </c>
      <c r="G58" s="382">
        <f t="shared" si="1"/>
        <v>0</v>
      </c>
      <c r="O58" s="197"/>
      <c r="CA58" s="197"/>
      <c r="CB58" s="197"/>
    </row>
    <row r="59" spans="1:80" ht="12.75">
      <c r="A59" s="358">
        <v>51</v>
      </c>
      <c r="B59" s="359" t="s">
        <v>570</v>
      </c>
      <c r="C59" s="362" t="s">
        <v>571</v>
      </c>
      <c r="D59" s="363" t="s">
        <v>10</v>
      </c>
      <c r="E59" s="364">
        <v>15</v>
      </c>
      <c r="F59" s="352">
        <v>0</v>
      </c>
      <c r="G59" s="382">
        <f t="shared" si="1"/>
        <v>0</v>
      </c>
      <c r="O59" s="197"/>
      <c r="CA59" s="197"/>
      <c r="CB59" s="197"/>
    </row>
    <row r="60" spans="1:80" ht="12.75">
      <c r="A60" s="358">
        <v>52</v>
      </c>
      <c r="B60" s="359" t="s">
        <v>572</v>
      </c>
      <c r="C60" s="362" t="s">
        <v>573</v>
      </c>
      <c r="D60" s="363" t="s">
        <v>10</v>
      </c>
      <c r="E60" s="364">
        <v>4</v>
      </c>
      <c r="F60" s="352">
        <v>0</v>
      </c>
      <c r="G60" s="382">
        <f t="shared" si="1"/>
        <v>0</v>
      </c>
      <c r="O60" s="197"/>
      <c r="CA60" s="197"/>
      <c r="CB60" s="197"/>
    </row>
    <row r="61" spans="1:80" ht="12.75">
      <c r="A61" s="358">
        <v>53</v>
      </c>
      <c r="B61" s="359" t="s">
        <v>574</v>
      </c>
      <c r="C61" s="362" t="s">
        <v>575</v>
      </c>
      <c r="D61" s="363" t="s">
        <v>10</v>
      </c>
      <c r="E61" s="364">
        <v>25</v>
      </c>
      <c r="F61" s="352">
        <v>0</v>
      </c>
      <c r="G61" s="382">
        <f t="shared" si="1"/>
        <v>0</v>
      </c>
      <c r="O61" s="197"/>
      <c r="CA61" s="197"/>
      <c r="CB61" s="197"/>
    </row>
    <row r="62" spans="1:80" ht="12.75">
      <c r="A62" s="358">
        <v>54</v>
      </c>
      <c r="B62" s="359" t="s">
        <v>576</v>
      </c>
      <c r="C62" s="362" t="s">
        <v>577</v>
      </c>
      <c r="D62" s="363" t="s">
        <v>10</v>
      </c>
      <c r="E62" s="364">
        <v>25</v>
      </c>
      <c r="F62" s="352">
        <v>0</v>
      </c>
      <c r="G62" s="382">
        <f t="shared" si="1"/>
        <v>0</v>
      </c>
      <c r="O62" s="197"/>
      <c r="CA62" s="197"/>
      <c r="CB62" s="197"/>
    </row>
    <row r="63" spans="1:80" ht="12.75">
      <c r="A63" s="358">
        <v>55</v>
      </c>
      <c r="B63" s="359" t="s">
        <v>578</v>
      </c>
      <c r="C63" s="362" t="s">
        <v>579</v>
      </c>
      <c r="D63" s="363" t="s">
        <v>10</v>
      </c>
      <c r="E63" s="364">
        <v>25</v>
      </c>
      <c r="F63" s="352">
        <v>0</v>
      </c>
      <c r="G63" s="382">
        <f t="shared" si="1"/>
        <v>0</v>
      </c>
      <c r="O63" s="197"/>
      <c r="CA63" s="197"/>
      <c r="CB63" s="197"/>
    </row>
    <row r="64" spans="1:57" ht="12.75">
      <c r="A64" s="365"/>
      <c r="B64" s="366" t="s">
        <v>404</v>
      </c>
      <c r="C64" s="367" t="s">
        <v>502</v>
      </c>
      <c r="D64" s="368"/>
      <c r="E64" s="369"/>
      <c r="F64" s="201"/>
      <c r="G64" s="383">
        <f>SUM(G25:G63)</f>
        <v>0</v>
      </c>
      <c r="O64" s="197">
        <v>4</v>
      </c>
      <c r="BA64" s="202" t="e">
        <f>SUM(#REF!)</f>
        <v>#REF!</v>
      </c>
      <c r="BB64" s="202" t="e">
        <f>SUM(#REF!)</f>
        <v>#REF!</v>
      </c>
      <c r="BC64" s="202" t="e">
        <f>SUM(#REF!)</f>
        <v>#REF!</v>
      </c>
      <c r="BD64" s="202" t="e">
        <f>SUM(#REF!)</f>
        <v>#REF!</v>
      </c>
      <c r="BE64" s="202" t="e">
        <f>SUM(#REF!)</f>
        <v>#REF!</v>
      </c>
    </row>
    <row r="65" spans="1:80" ht="12.75">
      <c r="A65" s="358"/>
      <c r="B65" s="359"/>
      <c r="C65" s="362"/>
      <c r="D65" s="363"/>
      <c r="E65" s="364"/>
      <c r="F65" s="200"/>
      <c r="G65" s="382"/>
      <c r="O65" s="197"/>
      <c r="CA65" s="197"/>
      <c r="CB65" s="197"/>
    </row>
    <row r="66" spans="1:104" ht="12.75">
      <c r="A66" s="358"/>
      <c r="B66" s="359"/>
      <c r="C66" s="330" t="s">
        <v>580</v>
      </c>
      <c r="D66" s="360"/>
      <c r="E66" s="361"/>
      <c r="F66" s="199"/>
      <c r="G66" s="381"/>
      <c r="O66" s="197">
        <v>2</v>
      </c>
      <c r="AA66" s="172">
        <v>12</v>
      </c>
      <c r="AB66" s="172">
        <v>0</v>
      </c>
      <c r="AC66" s="172">
        <v>1</v>
      </c>
      <c r="AZ66" s="172">
        <v>4</v>
      </c>
      <c r="BA66" s="172">
        <f>IF(AZ66=1,G66,0)</f>
        <v>0</v>
      </c>
      <c r="BB66" s="172">
        <f>IF(AZ66=2,G66,0)</f>
        <v>0</v>
      </c>
      <c r="BC66" s="172">
        <f>IF(AZ66=3,G66,0)</f>
        <v>0</v>
      </c>
      <c r="BD66" s="172">
        <f>IF(AZ66=4,G66,0)</f>
        <v>0</v>
      </c>
      <c r="BE66" s="172">
        <f>IF(AZ66=5,G66,0)</f>
        <v>0</v>
      </c>
      <c r="CA66" s="197">
        <v>12</v>
      </c>
      <c r="CB66" s="197">
        <v>0</v>
      </c>
      <c r="CZ66" s="172">
        <v>0</v>
      </c>
    </row>
    <row r="67" spans="1:80" ht="12.75">
      <c r="A67" s="358">
        <v>56</v>
      </c>
      <c r="B67" s="359" t="s">
        <v>581</v>
      </c>
      <c r="C67" s="362" t="s">
        <v>479</v>
      </c>
      <c r="D67" s="363" t="s">
        <v>480</v>
      </c>
      <c r="E67" s="364">
        <v>1</v>
      </c>
      <c r="F67" s="352">
        <v>0</v>
      </c>
      <c r="G67" s="382">
        <f>E67*F67</f>
        <v>0</v>
      </c>
      <c r="O67" s="197"/>
      <c r="CA67" s="197"/>
      <c r="CB67" s="197"/>
    </row>
    <row r="68" spans="1:80" ht="12.75">
      <c r="A68" s="358">
        <v>57</v>
      </c>
      <c r="B68" s="359" t="s">
        <v>582</v>
      </c>
      <c r="C68" s="362" t="s">
        <v>583</v>
      </c>
      <c r="D68" s="363" t="s">
        <v>10</v>
      </c>
      <c r="E68" s="364">
        <v>100</v>
      </c>
      <c r="F68" s="352">
        <v>0</v>
      </c>
      <c r="G68" s="382">
        <f>E68*F68</f>
        <v>0</v>
      </c>
      <c r="O68" s="197"/>
      <c r="CA68" s="197"/>
      <c r="CB68" s="197"/>
    </row>
    <row r="69" spans="1:57" ht="12.75">
      <c r="A69" s="365"/>
      <c r="B69" s="366" t="s">
        <v>404</v>
      </c>
      <c r="C69" s="367" t="s">
        <v>580</v>
      </c>
      <c r="D69" s="368"/>
      <c r="E69" s="369"/>
      <c r="F69" s="201"/>
      <c r="G69" s="383">
        <f>SUM(G67:G68)</f>
        <v>0</v>
      </c>
      <c r="O69" s="197">
        <v>4</v>
      </c>
      <c r="BA69" s="202" t="e">
        <f>SUM(#REF!)</f>
        <v>#REF!</v>
      </c>
      <c r="BB69" s="202" t="e">
        <f>SUM(#REF!)</f>
        <v>#REF!</v>
      </c>
      <c r="BC69" s="202" t="e">
        <f>SUM(#REF!)</f>
        <v>#REF!</v>
      </c>
      <c r="BD69" s="202" t="e">
        <f>SUM(#REF!)</f>
        <v>#REF!</v>
      </c>
      <c r="BE69" s="202" t="e">
        <f>SUM(#REF!)</f>
        <v>#REF!</v>
      </c>
    </row>
    <row r="70" spans="1:80" ht="12.75">
      <c r="A70" s="358"/>
      <c r="B70" s="359"/>
      <c r="C70" s="370"/>
      <c r="D70" s="371"/>
      <c r="E70" s="372"/>
      <c r="F70" s="211"/>
      <c r="G70" s="381"/>
      <c r="O70" s="197"/>
      <c r="CA70" s="197"/>
      <c r="CB70" s="197"/>
    </row>
    <row r="71" spans="1:104" ht="12.75">
      <c r="A71" s="358"/>
      <c r="B71" s="359"/>
      <c r="C71" s="330" t="s">
        <v>584</v>
      </c>
      <c r="D71" s="360"/>
      <c r="E71" s="361"/>
      <c r="F71" s="199"/>
      <c r="G71" s="381"/>
      <c r="O71" s="197">
        <v>2</v>
      </c>
      <c r="AA71" s="172">
        <v>12</v>
      </c>
      <c r="AB71" s="172">
        <v>0</v>
      </c>
      <c r="AC71" s="172">
        <v>1</v>
      </c>
      <c r="AZ71" s="172">
        <v>4</v>
      </c>
      <c r="BA71" s="172">
        <f>IF(AZ71=1,G71,0)</f>
        <v>0</v>
      </c>
      <c r="BB71" s="172">
        <f>IF(AZ71=2,G71,0)</f>
        <v>0</v>
      </c>
      <c r="BC71" s="172">
        <f>IF(AZ71=3,G71,0)</f>
        <v>0</v>
      </c>
      <c r="BD71" s="172">
        <f>IF(AZ71=4,G71,0)</f>
        <v>0</v>
      </c>
      <c r="BE71" s="172">
        <f>IF(AZ71=5,G71,0)</f>
        <v>0</v>
      </c>
      <c r="CA71" s="197">
        <v>12</v>
      </c>
      <c r="CB71" s="197">
        <v>0</v>
      </c>
      <c r="CZ71" s="172">
        <v>0</v>
      </c>
    </row>
    <row r="72" spans="1:80" ht="12.75">
      <c r="A72" s="358">
        <v>58</v>
      </c>
      <c r="B72" s="359" t="s">
        <v>585</v>
      </c>
      <c r="C72" s="362" t="s">
        <v>586</v>
      </c>
      <c r="D72" s="363" t="s">
        <v>480</v>
      </c>
      <c r="E72" s="364">
        <v>1</v>
      </c>
      <c r="F72" s="352">
        <v>0</v>
      </c>
      <c r="G72" s="382">
        <f aca="true" t="shared" si="2" ref="G72:G125">E72*F72</f>
        <v>0</v>
      </c>
      <c r="O72" s="197"/>
      <c r="CA72" s="197"/>
      <c r="CB72" s="197"/>
    </row>
    <row r="73" spans="1:57" ht="12.75">
      <c r="A73" s="365"/>
      <c r="B73" s="366" t="s">
        <v>404</v>
      </c>
      <c r="C73" s="367" t="s">
        <v>584</v>
      </c>
      <c r="D73" s="368"/>
      <c r="E73" s="369"/>
      <c r="F73" s="201"/>
      <c r="G73" s="383">
        <f>SUM(G71:G72)</f>
        <v>0</v>
      </c>
      <c r="O73" s="197">
        <v>4</v>
      </c>
      <c r="BA73" s="202" t="e">
        <f>SUM(#REF!)</f>
        <v>#REF!</v>
      </c>
      <c r="BB73" s="202" t="e">
        <f>SUM(#REF!)</f>
        <v>#REF!</v>
      </c>
      <c r="BC73" s="202" t="e">
        <f>SUM(#REF!)</f>
        <v>#REF!</v>
      </c>
      <c r="BD73" s="202" t="e">
        <f>SUM(#REF!)</f>
        <v>#REF!</v>
      </c>
      <c r="BE73" s="202" t="e">
        <f>SUM(#REF!)</f>
        <v>#REF!</v>
      </c>
    </row>
    <row r="74" spans="1:80" ht="12.75">
      <c r="A74" s="358"/>
      <c r="B74" s="359"/>
      <c r="C74" s="370"/>
      <c r="D74" s="371"/>
      <c r="E74" s="372"/>
      <c r="F74" s="211"/>
      <c r="G74" s="381"/>
      <c r="O74" s="197"/>
      <c r="CA74" s="197"/>
      <c r="CB74" s="197"/>
    </row>
    <row r="75" spans="1:104" ht="12.75">
      <c r="A75" s="358"/>
      <c r="B75" s="359"/>
      <c r="C75" s="330" t="s">
        <v>587</v>
      </c>
      <c r="D75" s="360"/>
      <c r="E75" s="361"/>
      <c r="F75" s="199"/>
      <c r="G75" s="382"/>
      <c r="O75" s="197">
        <v>2</v>
      </c>
      <c r="AA75" s="172">
        <v>12</v>
      </c>
      <c r="AB75" s="172">
        <v>0</v>
      </c>
      <c r="AC75" s="172">
        <v>1</v>
      </c>
      <c r="AZ75" s="172">
        <v>4</v>
      </c>
      <c r="BA75" s="172">
        <f>IF(AZ75=1,G75,0)</f>
        <v>0</v>
      </c>
      <c r="BB75" s="172">
        <f>IF(AZ75=2,G75,0)</f>
        <v>0</v>
      </c>
      <c r="BC75" s="172">
        <f>IF(AZ75=3,G75,0)</f>
        <v>0</v>
      </c>
      <c r="BD75" s="172">
        <f>IF(AZ75=4,G75,0)</f>
        <v>0</v>
      </c>
      <c r="BE75" s="172">
        <f>IF(AZ75=5,G75,0)</f>
        <v>0</v>
      </c>
      <c r="CA75" s="197">
        <v>12</v>
      </c>
      <c r="CB75" s="197">
        <v>0</v>
      </c>
      <c r="CZ75" s="172">
        <v>0</v>
      </c>
    </row>
    <row r="76" spans="1:80" ht="12.75">
      <c r="A76" s="358">
        <v>59</v>
      </c>
      <c r="B76" s="359" t="s">
        <v>588</v>
      </c>
      <c r="C76" s="334" t="s">
        <v>589</v>
      </c>
      <c r="D76" s="363" t="s">
        <v>137</v>
      </c>
      <c r="E76" s="364">
        <v>50</v>
      </c>
      <c r="F76" s="352">
        <v>0</v>
      </c>
      <c r="G76" s="382">
        <f t="shared" si="2"/>
        <v>0</v>
      </c>
      <c r="O76" s="197"/>
      <c r="CA76" s="197"/>
      <c r="CB76" s="197"/>
    </row>
    <row r="77" spans="1:80" ht="12.75">
      <c r="A77" s="358">
        <v>60</v>
      </c>
      <c r="B77" s="359" t="s">
        <v>590</v>
      </c>
      <c r="C77" s="334" t="s">
        <v>591</v>
      </c>
      <c r="D77" s="363" t="s">
        <v>137</v>
      </c>
      <c r="E77" s="364">
        <v>50</v>
      </c>
      <c r="F77" s="352">
        <v>0</v>
      </c>
      <c r="G77" s="382">
        <f t="shared" si="2"/>
        <v>0</v>
      </c>
      <c r="O77" s="197"/>
      <c r="CA77" s="197"/>
      <c r="CB77" s="197"/>
    </row>
    <row r="78" spans="1:80" ht="12.75">
      <c r="A78" s="358">
        <v>61</v>
      </c>
      <c r="B78" s="359" t="s">
        <v>592</v>
      </c>
      <c r="C78" s="334" t="s">
        <v>593</v>
      </c>
      <c r="D78" s="363" t="s">
        <v>137</v>
      </c>
      <c r="E78" s="364">
        <v>45</v>
      </c>
      <c r="F78" s="352">
        <v>0</v>
      </c>
      <c r="G78" s="382">
        <f t="shared" si="2"/>
        <v>0</v>
      </c>
      <c r="O78" s="197"/>
      <c r="CA78" s="197"/>
      <c r="CB78" s="197"/>
    </row>
    <row r="79" spans="1:80" ht="12.75">
      <c r="A79" s="358">
        <v>62</v>
      </c>
      <c r="B79" s="359" t="s">
        <v>594</v>
      </c>
      <c r="C79" s="334" t="s">
        <v>595</v>
      </c>
      <c r="D79" s="363" t="s">
        <v>137</v>
      </c>
      <c r="E79" s="364">
        <v>40</v>
      </c>
      <c r="F79" s="352">
        <v>0</v>
      </c>
      <c r="G79" s="382">
        <f t="shared" si="2"/>
        <v>0</v>
      </c>
      <c r="O79" s="197"/>
      <c r="CA79" s="197"/>
      <c r="CB79" s="197"/>
    </row>
    <row r="80" spans="1:80" ht="12.75">
      <c r="A80" s="358">
        <v>63</v>
      </c>
      <c r="B80" s="359" t="s">
        <v>596</v>
      </c>
      <c r="C80" s="334" t="s">
        <v>597</v>
      </c>
      <c r="D80" s="363" t="s">
        <v>137</v>
      </c>
      <c r="E80" s="364">
        <v>30</v>
      </c>
      <c r="F80" s="352">
        <v>0</v>
      </c>
      <c r="G80" s="382">
        <f t="shared" si="2"/>
        <v>0</v>
      </c>
      <c r="O80" s="197"/>
      <c r="CA80" s="197"/>
      <c r="CB80" s="197"/>
    </row>
    <row r="81" spans="1:80" ht="12.75">
      <c r="A81" s="358">
        <v>64</v>
      </c>
      <c r="B81" s="359" t="s">
        <v>598</v>
      </c>
      <c r="C81" s="334" t="s">
        <v>599</v>
      </c>
      <c r="D81" s="363" t="s">
        <v>137</v>
      </c>
      <c r="E81" s="364">
        <v>40</v>
      </c>
      <c r="F81" s="352">
        <v>0</v>
      </c>
      <c r="G81" s="382">
        <f t="shared" si="2"/>
        <v>0</v>
      </c>
      <c r="O81" s="197"/>
      <c r="CA81" s="197"/>
      <c r="CB81" s="197"/>
    </row>
    <row r="82" spans="1:80" ht="12.75">
      <c r="A82" s="358">
        <v>65</v>
      </c>
      <c r="B82" s="359" t="s">
        <v>600</v>
      </c>
      <c r="C82" s="334" t="s">
        <v>601</v>
      </c>
      <c r="D82" s="363" t="s">
        <v>137</v>
      </c>
      <c r="E82" s="364">
        <v>25</v>
      </c>
      <c r="F82" s="352">
        <v>0</v>
      </c>
      <c r="G82" s="382">
        <f t="shared" si="2"/>
        <v>0</v>
      </c>
      <c r="O82" s="197"/>
      <c r="CA82" s="197"/>
      <c r="CB82" s="197"/>
    </row>
    <row r="83" spans="1:80" ht="12.75">
      <c r="A83" s="358">
        <v>66</v>
      </c>
      <c r="B83" s="359" t="s">
        <v>602</v>
      </c>
      <c r="C83" s="334" t="s">
        <v>603</v>
      </c>
      <c r="D83" s="363" t="s">
        <v>137</v>
      </c>
      <c r="E83" s="364">
        <v>35</v>
      </c>
      <c r="F83" s="352">
        <v>0</v>
      </c>
      <c r="G83" s="382">
        <f t="shared" si="2"/>
        <v>0</v>
      </c>
      <c r="O83" s="197"/>
      <c r="CA83" s="197"/>
      <c r="CB83" s="197"/>
    </row>
    <row r="84" spans="1:80" ht="12.75">
      <c r="A84" s="358">
        <v>67</v>
      </c>
      <c r="B84" s="359" t="s">
        <v>604</v>
      </c>
      <c r="C84" s="334" t="s">
        <v>605</v>
      </c>
      <c r="D84" s="363" t="s">
        <v>10</v>
      </c>
      <c r="E84" s="364">
        <v>160</v>
      </c>
      <c r="F84" s="352">
        <v>0</v>
      </c>
      <c r="G84" s="382">
        <f t="shared" si="2"/>
        <v>0</v>
      </c>
      <c r="O84" s="197"/>
      <c r="CA84" s="197"/>
      <c r="CB84" s="197"/>
    </row>
    <row r="85" spans="1:80" ht="12.75">
      <c r="A85" s="358">
        <v>68</v>
      </c>
      <c r="B85" s="359" t="s">
        <v>606</v>
      </c>
      <c r="C85" s="334" t="s">
        <v>607</v>
      </c>
      <c r="D85" s="363" t="s">
        <v>10</v>
      </c>
      <c r="E85" s="364">
        <v>80</v>
      </c>
      <c r="F85" s="352">
        <v>0</v>
      </c>
      <c r="G85" s="382">
        <f t="shared" si="2"/>
        <v>0</v>
      </c>
      <c r="O85" s="197"/>
      <c r="CA85" s="197"/>
      <c r="CB85" s="197"/>
    </row>
    <row r="86" spans="1:80" ht="12.75">
      <c r="A86" s="358">
        <v>69</v>
      </c>
      <c r="B86" s="359" t="s">
        <v>608</v>
      </c>
      <c r="C86" s="334" t="s">
        <v>609</v>
      </c>
      <c r="D86" s="363" t="s">
        <v>10</v>
      </c>
      <c r="E86" s="364">
        <v>60</v>
      </c>
      <c r="F86" s="352">
        <v>0</v>
      </c>
      <c r="G86" s="382">
        <f t="shared" si="2"/>
        <v>0</v>
      </c>
      <c r="O86" s="197"/>
      <c r="CA86" s="197"/>
      <c r="CB86" s="197"/>
    </row>
    <row r="87" spans="1:80" ht="12.75">
      <c r="A87" s="358">
        <v>70</v>
      </c>
      <c r="B87" s="359" t="s">
        <v>610</v>
      </c>
      <c r="C87" s="334" t="s">
        <v>611</v>
      </c>
      <c r="D87" s="363" t="s">
        <v>10</v>
      </c>
      <c r="E87" s="364">
        <v>249</v>
      </c>
      <c r="F87" s="352">
        <v>0</v>
      </c>
      <c r="G87" s="382">
        <f t="shared" si="2"/>
        <v>0</v>
      </c>
      <c r="O87" s="197"/>
      <c r="CA87" s="197"/>
      <c r="CB87" s="197"/>
    </row>
    <row r="88" spans="1:80" ht="12.75">
      <c r="A88" s="358">
        <v>71</v>
      </c>
      <c r="B88" s="359" t="s">
        <v>612</v>
      </c>
      <c r="C88" s="334" t="s">
        <v>613</v>
      </c>
      <c r="D88" s="363" t="s">
        <v>10</v>
      </c>
      <c r="E88" s="364">
        <v>50</v>
      </c>
      <c r="F88" s="352">
        <v>0</v>
      </c>
      <c r="G88" s="382">
        <f t="shared" si="2"/>
        <v>0</v>
      </c>
      <c r="O88" s="197"/>
      <c r="CA88" s="197"/>
      <c r="CB88" s="197"/>
    </row>
    <row r="89" spans="1:80" ht="12.75">
      <c r="A89" s="358">
        <v>72</v>
      </c>
      <c r="B89" s="359" t="s">
        <v>614</v>
      </c>
      <c r="C89" s="334" t="s">
        <v>615</v>
      </c>
      <c r="D89" s="363" t="s">
        <v>10</v>
      </c>
      <c r="E89" s="364">
        <v>180</v>
      </c>
      <c r="F89" s="352">
        <v>0</v>
      </c>
      <c r="G89" s="382">
        <f t="shared" si="2"/>
        <v>0</v>
      </c>
      <c r="O89" s="197"/>
      <c r="CA89" s="197"/>
      <c r="CB89" s="197"/>
    </row>
    <row r="90" spans="1:80" ht="12.75">
      <c r="A90" s="358">
        <v>73</v>
      </c>
      <c r="B90" s="359" t="s">
        <v>616</v>
      </c>
      <c r="C90" s="334" t="s">
        <v>617</v>
      </c>
      <c r="D90" s="363" t="s">
        <v>10</v>
      </c>
      <c r="E90" s="364">
        <v>20</v>
      </c>
      <c r="F90" s="352">
        <v>0</v>
      </c>
      <c r="G90" s="382">
        <f t="shared" si="2"/>
        <v>0</v>
      </c>
      <c r="O90" s="197"/>
      <c r="CA90" s="197"/>
      <c r="CB90" s="197"/>
    </row>
    <row r="91" spans="1:80" ht="12.75">
      <c r="A91" s="358">
        <v>74</v>
      </c>
      <c r="B91" s="359" t="s">
        <v>618</v>
      </c>
      <c r="C91" s="334" t="s">
        <v>619</v>
      </c>
      <c r="D91" s="363" t="s">
        <v>10</v>
      </c>
      <c r="E91" s="364">
        <v>20</v>
      </c>
      <c r="F91" s="352">
        <v>0</v>
      </c>
      <c r="G91" s="382">
        <f t="shared" si="2"/>
        <v>0</v>
      </c>
      <c r="O91" s="197"/>
      <c r="CA91" s="197"/>
      <c r="CB91" s="197"/>
    </row>
    <row r="92" spans="1:80" ht="12.75">
      <c r="A92" s="358">
        <v>75</v>
      </c>
      <c r="B92" s="359" t="s">
        <v>620</v>
      </c>
      <c r="C92" s="334" t="s">
        <v>621</v>
      </c>
      <c r="D92" s="363" t="s">
        <v>10</v>
      </c>
      <c r="E92" s="364">
        <v>12</v>
      </c>
      <c r="F92" s="352">
        <v>0</v>
      </c>
      <c r="G92" s="382">
        <f t="shared" si="2"/>
        <v>0</v>
      </c>
      <c r="O92" s="197"/>
      <c r="CA92" s="197"/>
      <c r="CB92" s="197"/>
    </row>
    <row r="93" spans="1:80" ht="12.75">
      <c r="A93" s="358">
        <v>76</v>
      </c>
      <c r="B93" s="359" t="s">
        <v>622</v>
      </c>
      <c r="C93" s="334" t="s">
        <v>623</v>
      </c>
      <c r="D93" s="363" t="s">
        <v>10</v>
      </c>
      <c r="E93" s="364">
        <v>24</v>
      </c>
      <c r="F93" s="352">
        <v>0</v>
      </c>
      <c r="G93" s="382">
        <f t="shared" si="2"/>
        <v>0</v>
      </c>
      <c r="O93" s="197"/>
      <c r="CA93" s="197"/>
      <c r="CB93" s="197"/>
    </row>
    <row r="94" spans="1:80" ht="12.75">
      <c r="A94" s="358">
        <v>77</v>
      </c>
      <c r="B94" s="359" t="s">
        <v>624</v>
      </c>
      <c r="C94" s="334" t="s">
        <v>625</v>
      </c>
      <c r="D94" s="363" t="s">
        <v>10</v>
      </c>
      <c r="E94" s="364">
        <v>5</v>
      </c>
      <c r="F94" s="352">
        <v>0</v>
      </c>
      <c r="G94" s="382">
        <f t="shared" si="2"/>
        <v>0</v>
      </c>
      <c r="O94" s="197"/>
      <c r="CA94" s="197"/>
      <c r="CB94" s="197"/>
    </row>
    <row r="95" spans="1:80" ht="22.5">
      <c r="A95" s="358">
        <v>78</v>
      </c>
      <c r="B95" s="359" t="s">
        <v>626</v>
      </c>
      <c r="C95" s="334" t="s">
        <v>627</v>
      </c>
      <c r="D95" s="363" t="s">
        <v>10</v>
      </c>
      <c r="E95" s="364">
        <v>10</v>
      </c>
      <c r="F95" s="352">
        <v>0</v>
      </c>
      <c r="G95" s="382">
        <f t="shared" si="2"/>
        <v>0</v>
      </c>
      <c r="O95" s="197"/>
      <c r="CA95" s="197"/>
      <c r="CB95" s="197"/>
    </row>
    <row r="96" spans="1:80" ht="12.75">
      <c r="A96" s="358">
        <v>79</v>
      </c>
      <c r="B96" s="359" t="s">
        <v>628</v>
      </c>
      <c r="C96" s="334" t="s">
        <v>629</v>
      </c>
      <c r="D96" s="363" t="s">
        <v>10</v>
      </c>
      <c r="E96" s="364">
        <v>10</v>
      </c>
      <c r="F96" s="352">
        <v>0</v>
      </c>
      <c r="G96" s="382">
        <f t="shared" si="2"/>
        <v>0</v>
      </c>
      <c r="O96" s="197"/>
      <c r="CA96" s="197"/>
      <c r="CB96" s="197"/>
    </row>
    <row r="97" spans="1:80" ht="12.75">
      <c r="A97" s="358">
        <v>80</v>
      </c>
      <c r="B97" s="359" t="s">
        <v>630</v>
      </c>
      <c r="C97" s="334" t="s">
        <v>631</v>
      </c>
      <c r="D97" s="363" t="s">
        <v>10</v>
      </c>
      <c r="E97" s="364">
        <v>6</v>
      </c>
      <c r="F97" s="352">
        <v>0</v>
      </c>
      <c r="G97" s="382">
        <f t="shared" si="2"/>
        <v>0</v>
      </c>
      <c r="O97" s="197"/>
      <c r="CA97" s="197"/>
      <c r="CB97" s="197"/>
    </row>
    <row r="98" spans="1:80" ht="12.75">
      <c r="A98" s="358">
        <v>81</v>
      </c>
      <c r="B98" s="359" t="s">
        <v>632</v>
      </c>
      <c r="C98" s="334" t="s">
        <v>633</v>
      </c>
      <c r="D98" s="363" t="s">
        <v>10</v>
      </c>
      <c r="E98" s="364">
        <v>50</v>
      </c>
      <c r="F98" s="352">
        <v>0</v>
      </c>
      <c r="G98" s="382">
        <f t="shared" si="2"/>
        <v>0</v>
      </c>
      <c r="O98" s="197"/>
      <c r="CA98" s="197"/>
      <c r="CB98" s="197"/>
    </row>
    <row r="99" spans="1:80" ht="12.75">
      <c r="A99" s="358">
        <v>82</v>
      </c>
      <c r="B99" s="359" t="s">
        <v>634</v>
      </c>
      <c r="C99" s="334" t="s">
        <v>635</v>
      </c>
      <c r="D99" s="363" t="s">
        <v>10</v>
      </c>
      <c r="E99" s="364">
        <v>20</v>
      </c>
      <c r="F99" s="352">
        <v>0</v>
      </c>
      <c r="G99" s="382">
        <f t="shared" si="2"/>
        <v>0</v>
      </c>
      <c r="O99" s="197"/>
      <c r="CA99" s="197"/>
      <c r="CB99" s="197"/>
    </row>
    <row r="100" spans="1:80" ht="12.75">
      <c r="A100" s="358">
        <v>83</v>
      </c>
      <c r="B100" s="359" t="s">
        <v>636</v>
      </c>
      <c r="C100" s="334" t="s">
        <v>637</v>
      </c>
      <c r="D100" s="363" t="s">
        <v>10</v>
      </c>
      <c r="E100" s="364">
        <v>15</v>
      </c>
      <c r="F100" s="352">
        <v>0</v>
      </c>
      <c r="G100" s="382">
        <f t="shared" si="2"/>
        <v>0</v>
      </c>
      <c r="O100" s="197"/>
      <c r="CA100" s="197"/>
      <c r="CB100" s="197"/>
    </row>
    <row r="101" spans="1:80" ht="12.75">
      <c r="A101" s="358">
        <v>84</v>
      </c>
      <c r="B101" s="359" t="s">
        <v>638</v>
      </c>
      <c r="C101" s="334" t="s">
        <v>639</v>
      </c>
      <c r="D101" s="363" t="s">
        <v>10</v>
      </c>
      <c r="E101" s="364">
        <v>20</v>
      </c>
      <c r="F101" s="352">
        <v>0</v>
      </c>
      <c r="G101" s="382">
        <f t="shared" si="2"/>
        <v>0</v>
      </c>
      <c r="O101" s="197"/>
      <c r="CA101" s="197"/>
      <c r="CB101" s="197"/>
    </row>
    <row r="102" spans="1:80" ht="12.75">
      <c r="A102" s="358">
        <v>85</v>
      </c>
      <c r="B102" s="359" t="s">
        <v>640</v>
      </c>
      <c r="C102" s="334" t="s">
        <v>641</v>
      </c>
      <c r="D102" s="363" t="s">
        <v>10</v>
      </c>
      <c r="E102" s="364">
        <v>20</v>
      </c>
      <c r="F102" s="352">
        <v>0</v>
      </c>
      <c r="G102" s="382">
        <f t="shared" si="2"/>
        <v>0</v>
      </c>
      <c r="O102" s="197"/>
      <c r="CA102" s="197"/>
      <c r="CB102" s="197"/>
    </row>
    <row r="103" spans="1:80" ht="12.75">
      <c r="A103" s="358">
        <v>86</v>
      </c>
      <c r="B103" s="359" t="s">
        <v>642</v>
      </c>
      <c r="C103" s="334" t="s">
        <v>643</v>
      </c>
      <c r="D103" s="363" t="s">
        <v>10</v>
      </c>
      <c r="E103" s="364">
        <v>10</v>
      </c>
      <c r="F103" s="352">
        <v>0</v>
      </c>
      <c r="G103" s="382">
        <f t="shared" si="2"/>
        <v>0</v>
      </c>
      <c r="O103" s="197"/>
      <c r="CA103" s="197"/>
      <c r="CB103" s="197"/>
    </row>
    <row r="104" spans="1:80" ht="12.75">
      <c r="A104" s="358">
        <v>87</v>
      </c>
      <c r="B104" s="359" t="s">
        <v>644</v>
      </c>
      <c r="C104" s="334" t="s">
        <v>645</v>
      </c>
      <c r="D104" s="363" t="s">
        <v>10</v>
      </c>
      <c r="E104" s="364">
        <v>20</v>
      </c>
      <c r="F104" s="352">
        <v>0</v>
      </c>
      <c r="G104" s="382">
        <f t="shared" si="2"/>
        <v>0</v>
      </c>
      <c r="O104" s="197"/>
      <c r="CA104" s="197"/>
      <c r="CB104" s="197"/>
    </row>
    <row r="105" spans="1:80" ht="12.75">
      <c r="A105" s="358">
        <v>88</v>
      </c>
      <c r="B105" s="359" t="s">
        <v>646</v>
      </c>
      <c r="C105" s="334" t="s">
        <v>647</v>
      </c>
      <c r="D105" s="363" t="s">
        <v>10</v>
      </c>
      <c r="E105" s="364">
        <v>20</v>
      </c>
      <c r="F105" s="352">
        <v>0</v>
      </c>
      <c r="G105" s="382">
        <f t="shared" si="2"/>
        <v>0</v>
      </c>
      <c r="O105" s="197"/>
      <c r="CA105" s="197"/>
      <c r="CB105" s="197"/>
    </row>
    <row r="106" spans="1:80" ht="12.75">
      <c r="A106" s="358">
        <v>89</v>
      </c>
      <c r="B106" s="359" t="s">
        <v>648</v>
      </c>
      <c r="C106" s="334" t="s">
        <v>649</v>
      </c>
      <c r="D106" s="363" t="s">
        <v>137</v>
      </c>
      <c r="E106" s="364">
        <v>30</v>
      </c>
      <c r="F106" s="352">
        <v>0</v>
      </c>
      <c r="G106" s="382">
        <f t="shared" si="2"/>
        <v>0</v>
      </c>
      <c r="O106" s="197"/>
      <c r="CA106" s="197"/>
      <c r="CB106" s="197"/>
    </row>
    <row r="107" spans="1:80" ht="12.75">
      <c r="A107" s="358">
        <v>90</v>
      </c>
      <c r="B107" s="359" t="s">
        <v>650</v>
      </c>
      <c r="C107" s="334" t="s">
        <v>651</v>
      </c>
      <c r="D107" s="363" t="s">
        <v>137</v>
      </c>
      <c r="E107" s="364">
        <v>30</v>
      </c>
      <c r="F107" s="352">
        <v>0</v>
      </c>
      <c r="G107" s="382">
        <f>E107*F107</f>
        <v>0</v>
      </c>
      <c r="O107" s="197"/>
      <c r="CA107" s="197"/>
      <c r="CB107" s="197"/>
    </row>
    <row r="108" spans="1:80" ht="12.75">
      <c r="A108" s="358">
        <v>91</v>
      </c>
      <c r="B108" s="359" t="s">
        <v>652</v>
      </c>
      <c r="C108" s="334" t="s">
        <v>653</v>
      </c>
      <c r="D108" s="363" t="s">
        <v>137</v>
      </c>
      <c r="E108" s="364">
        <v>15</v>
      </c>
      <c r="F108" s="352">
        <v>0</v>
      </c>
      <c r="G108" s="382">
        <f t="shared" si="2"/>
        <v>0</v>
      </c>
      <c r="O108" s="197"/>
      <c r="CA108" s="197"/>
      <c r="CB108" s="197"/>
    </row>
    <row r="109" spans="1:80" ht="12.75">
      <c r="A109" s="358">
        <v>92</v>
      </c>
      <c r="B109" s="359" t="s">
        <v>654</v>
      </c>
      <c r="C109" s="334" t="s">
        <v>655</v>
      </c>
      <c r="D109" s="363" t="s">
        <v>137</v>
      </c>
      <c r="E109" s="364">
        <v>10</v>
      </c>
      <c r="F109" s="352">
        <v>0</v>
      </c>
      <c r="G109" s="382">
        <f t="shared" si="2"/>
        <v>0</v>
      </c>
      <c r="O109" s="197"/>
      <c r="CA109" s="197"/>
      <c r="CB109" s="197"/>
    </row>
    <row r="110" spans="1:80" ht="12.75">
      <c r="A110" s="358">
        <v>93</v>
      </c>
      <c r="B110" s="359" t="s">
        <v>656</v>
      </c>
      <c r="C110" s="334" t="s">
        <v>657</v>
      </c>
      <c r="D110" s="363" t="s">
        <v>137</v>
      </c>
      <c r="E110" s="364">
        <v>15</v>
      </c>
      <c r="F110" s="352">
        <v>0</v>
      </c>
      <c r="G110" s="382">
        <f t="shared" si="2"/>
        <v>0</v>
      </c>
      <c r="O110" s="197"/>
      <c r="CA110" s="197"/>
      <c r="CB110" s="197"/>
    </row>
    <row r="111" spans="1:80" ht="12.75">
      <c r="A111" s="358">
        <v>94</v>
      </c>
      <c r="B111" s="359" t="s">
        <v>658</v>
      </c>
      <c r="C111" s="334" t="s">
        <v>659</v>
      </c>
      <c r="D111" s="363" t="s">
        <v>137</v>
      </c>
      <c r="E111" s="364">
        <v>20</v>
      </c>
      <c r="F111" s="352">
        <v>0</v>
      </c>
      <c r="G111" s="382">
        <f t="shared" si="2"/>
        <v>0</v>
      </c>
      <c r="O111" s="197"/>
      <c r="CA111" s="197"/>
      <c r="CB111" s="197"/>
    </row>
    <row r="112" spans="1:80" ht="12.75">
      <c r="A112" s="358">
        <v>95</v>
      </c>
      <c r="B112" s="359" t="s">
        <v>660</v>
      </c>
      <c r="C112" s="334" t="s">
        <v>661</v>
      </c>
      <c r="D112" s="363" t="s">
        <v>137</v>
      </c>
      <c r="E112" s="364">
        <v>20</v>
      </c>
      <c r="F112" s="352">
        <v>0</v>
      </c>
      <c r="G112" s="382">
        <f t="shared" si="2"/>
        <v>0</v>
      </c>
      <c r="O112" s="197"/>
      <c r="CA112" s="197"/>
      <c r="CB112" s="197"/>
    </row>
    <row r="113" spans="1:80" ht="12.75">
      <c r="A113" s="358">
        <v>96</v>
      </c>
      <c r="B113" s="359" t="s">
        <v>662</v>
      </c>
      <c r="C113" s="334" t="s">
        <v>663</v>
      </c>
      <c r="D113" s="363" t="s">
        <v>137</v>
      </c>
      <c r="E113" s="364">
        <v>20</v>
      </c>
      <c r="F113" s="352">
        <v>0</v>
      </c>
      <c r="G113" s="382">
        <f t="shared" si="2"/>
        <v>0</v>
      </c>
      <c r="O113" s="197"/>
      <c r="CA113" s="197"/>
      <c r="CB113" s="197"/>
    </row>
    <row r="114" spans="1:80" ht="12.75">
      <c r="A114" s="358">
        <v>97</v>
      </c>
      <c r="B114" s="359" t="s">
        <v>664</v>
      </c>
      <c r="C114" s="334" t="s">
        <v>665</v>
      </c>
      <c r="D114" s="363" t="s">
        <v>137</v>
      </c>
      <c r="E114" s="364">
        <v>15</v>
      </c>
      <c r="F114" s="352">
        <v>0</v>
      </c>
      <c r="G114" s="382">
        <f t="shared" si="2"/>
        <v>0</v>
      </c>
      <c r="O114" s="197"/>
      <c r="CA114" s="197"/>
      <c r="CB114" s="197"/>
    </row>
    <row r="115" spans="1:80" ht="12.75">
      <c r="A115" s="358">
        <v>98</v>
      </c>
      <c r="B115" s="359" t="s">
        <v>666</v>
      </c>
      <c r="C115" s="334" t="s">
        <v>667</v>
      </c>
      <c r="D115" s="363" t="s">
        <v>137</v>
      </c>
      <c r="E115" s="364">
        <v>10</v>
      </c>
      <c r="F115" s="352">
        <v>0</v>
      </c>
      <c r="G115" s="382">
        <f t="shared" si="2"/>
        <v>0</v>
      </c>
      <c r="O115" s="197"/>
      <c r="CA115" s="197"/>
      <c r="CB115" s="197"/>
    </row>
    <row r="116" spans="1:80" ht="12.75">
      <c r="A116" s="358">
        <v>99</v>
      </c>
      <c r="B116" s="359" t="s">
        <v>668</v>
      </c>
      <c r="C116" s="334" t="s">
        <v>669</v>
      </c>
      <c r="D116" s="363" t="s">
        <v>137</v>
      </c>
      <c r="E116" s="364">
        <v>60</v>
      </c>
      <c r="F116" s="352">
        <v>0</v>
      </c>
      <c r="G116" s="382">
        <f t="shared" si="2"/>
        <v>0</v>
      </c>
      <c r="O116" s="197"/>
      <c r="CA116" s="197"/>
      <c r="CB116" s="197"/>
    </row>
    <row r="117" spans="1:80" ht="12.75">
      <c r="A117" s="358">
        <v>100</v>
      </c>
      <c r="B117" s="359" t="s">
        <v>670</v>
      </c>
      <c r="C117" s="334" t="s">
        <v>671</v>
      </c>
      <c r="D117" s="363" t="s">
        <v>137</v>
      </c>
      <c r="E117" s="364">
        <v>40</v>
      </c>
      <c r="F117" s="352">
        <v>0</v>
      </c>
      <c r="G117" s="382">
        <f t="shared" si="2"/>
        <v>0</v>
      </c>
      <c r="O117" s="197"/>
      <c r="CA117" s="197"/>
      <c r="CB117" s="197"/>
    </row>
    <row r="118" spans="1:80" ht="12.75">
      <c r="A118" s="358">
        <v>101</v>
      </c>
      <c r="B118" s="359" t="s">
        <v>672</v>
      </c>
      <c r="C118" s="334" t="s">
        <v>673</v>
      </c>
      <c r="D118" s="363" t="s">
        <v>137</v>
      </c>
      <c r="E118" s="364">
        <v>40</v>
      </c>
      <c r="F118" s="352">
        <v>0</v>
      </c>
      <c r="G118" s="382">
        <f t="shared" si="2"/>
        <v>0</v>
      </c>
      <c r="O118" s="197"/>
      <c r="CA118" s="197"/>
      <c r="CB118" s="197"/>
    </row>
    <row r="119" spans="1:80" ht="12.75">
      <c r="A119" s="358">
        <v>102</v>
      </c>
      <c r="B119" s="359" t="s">
        <v>674</v>
      </c>
      <c r="C119" s="334" t="s">
        <v>675</v>
      </c>
      <c r="D119" s="363" t="s">
        <v>137</v>
      </c>
      <c r="E119" s="364">
        <v>35</v>
      </c>
      <c r="F119" s="352">
        <v>0</v>
      </c>
      <c r="G119" s="382">
        <f t="shared" si="2"/>
        <v>0</v>
      </c>
      <c r="O119" s="197"/>
      <c r="CA119" s="197"/>
      <c r="CB119" s="197"/>
    </row>
    <row r="120" spans="1:80" ht="12.75">
      <c r="A120" s="358">
        <v>103</v>
      </c>
      <c r="B120" s="359" t="s">
        <v>676</v>
      </c>
      <c r="C120" s="334" t="s">
        <v>677</v>
      </c>
      <c r="D120" s="363" t="s">
        <v>137</v>
      </c>
      <c r="E120" s="364">
        <v>37</v>
      </c>
      <c r="F120" s="352">
        <v>0</v>
      </c>
      <c r="G120" s="382">
        <f t="shared" si="2"/>
        <v>0</v>
      </c>
      <c r="O120" s="197"/>
      <c r="CA120" s="197"/>
      <c r="CB120" s="197"/>
    </row>
    <row r="121" spans="1:80" ht="12.75">
      <c r="A121" s="358">
        <v>104</v>
      </c>
      <c r="B121" s="359" t="s">
        <v>678</v>
      </c>
      <c r="C121" s="334" t="s">
        <v>679</v>
      </c>
      <c r="D121" s="363" t="s">
        <v>137</v>
      </c>
      <c r="E121" s="364">
        <v>20</v>
      </c>
      <c r="F121" s="352">
        <v>0</v>
      </c>
      <c r="G121" s="382">
        <f t="shared" si="2"/>
        <v>0</v>
      </c>
      <c r="O121" s="197"/>
      <c r="CA121" s="197"/>
      <c r="CB121" s="197"/>
    </row>
    <row r="122" spans="1:80" ht="12.75">
      <c r="A122" s="358">
        <v>105</v>
      </c>
      <c r="B122" s="359" t="s">
        <v>680</v>
      </c>
      <c r="C122" s="334" t="s">
        <v>681</v>
      </c>
      <c r="D122" s="363" t="s">
        <v>137</v>
      </c>
      <c r="E122" s="364">
        <v>20</v>
      </c>
      <c r="F122" s="352">
        <v>0</v>
      </c>
      <c r="G122" s="382">
        <f t="shared" si="2"/>
        <v>0</v>
      </c>
      <c r="O122" s="197"/>
      <c r="CA122" s="197"/>
      <c r="CB122" s="197"/>
    </row>
    <row r="123" spans="1:80" ht="12.75">
      <c r="A123" s="358">
        <v>106</v>
      </c>
      <c r="B123" s="359" t="s">
        <v>682</v>
      </c>
      <c r="C123" s="334" t="s">
        <v>684</v>
      </c>
      <c r="D123" s="363" t="s">
        <v>10</v>
      </c>
      <c r="E123" s="364">
        <v>6</v>
      </c>
      <c r="F123" s="352">
        <v>0</v>
      </c>
      <c r="G123" s="382">
        <f t="shared" si="2"/>
        <v>0</v>
      </c>
      <c r="O123" s="197"/>
      <c r="CA123" s="197"/>
      <c r="CB123" s="197"/>
    </row>
    <row r="124" spans="1:80" ht="12.75">
      <c r="A124" s="358">
        <v>107</v>
      </c>
      <c r="B124" s="359" t="s">
        <v>683</v>
      </c>
      <c r="C124" s="334" t="s">
        <v>686</v>
      </c>
      <c r="D124" s="363" t="s">
        <v>10</v>
      </c>
      <c r="E124" s="364">
        <v>10</v>
      </c>
      <c r="F124" s="352">
        <v>0</v>
      </c>
      <c r="G124" s="382">
        <f t="shared" si="2"/>
        <v>0</v>
      </c>
      <c r="O124" s="197"/>
      <c r="CA124" s="197"/>
      <c r="CB124" s="197"/>
    </row>
    <row r="125" spans="1:80" ht="12.75">
      <c r="A125" s="358">
        <v>108</v>
      </c>
      <c r="B125" s="359" t="s">
        <v>685</v>
      </c>
      <c r="C125" s="334" t="s">
        <v>688</v>
      </c>
      <c r="D125" s="363" t="s">
        <v>10</v>
      </c>
      <c r="E125" s="364">
        <v>41</v>
      </c>
      <c r="F125" s="352">
        <v>0</v>
      </c>
      <c r="G125" s="382">
        <f t="shared" si="2"/>
        <v>0</v>
      </c>
      <c r="O125" s="197"/>
      <c r="CA125" s="197"/>
      <c r="CB125" s="197"/>
    </row>
    <row r="126" spans="1:57" ht="12.75">
      <c r="A126" s="365"/>
      <c r="B126" s="366" t="s">
        <v>404</v>
      </c>
      <c r="C126" s="367" t="s">
        <v>587</v>
      </c>
      <c r="D126" s="368"/>
      <c r="E126" s="369"/>
      <c r="F126" s="201"/>
      <c r="G126" s="383">
        <f>SUM(G76:G125)</f>
        <v>0</v>
      </c>
      <c r="O126" s="197">
        <v>4</v>
      </c>
      <c r="BA126" s="202" t="e">
        <f>SUM(#REF!)</f>
        <v>#REF!</v>
      </c>
      <c r="BB126" s="202" t="e">
        <f>SUM(#REF!)</f>
        <v>#REF!</v>
      </c>
      <c r="BC126" s="202" t="e">
        <f>SUM(#REF!)</f>
        <v>#REF!</v>
      </c>
      <c r="BD126" s="202" t="e">
        <f>SUM(#REF!)</f>
        <v>#REF!</v>
      </c>
      <c r="BE126" s="202" t="e">
        <f>SUM(#REF!)</f>
        <v>#REF!</v>
      </c>
    </row>
    <row r="127" spans="1:80" ht="12.75">
      <c r="A127" s="358"/>
      <c r="B127" s="359"/>
      <c r="C127" s="334"/>
      <c r="D127" s="363"/>
      <c r="E127" s="364"/>
      <c r="F127" s="200"/>
      <c r="G127" s="382"/>
      <c r="O127" s="197"/>
      <c r="CA127" s="197"/>
      <c r="CB127" s="197"/>
    </row>
    <row r="128" spans="1:104" ht="12.75">
      <c r="A128" s="358"/>
      <c r="B128" s="359"/>
      <c r="C128" s="330" t="s">
        <v>689</v>
      </c>
      <c r="D128" s="360"/>
      <c r="E128" s="361"/>
      <c r="F128" s="199"/>
      <c r="G128" s="382"/>
      <c r="O128" s="197">
        <v>2</v>
      </c>
      <c r="AA128" s="172">
        <v>12</v>
      </c>
      <c r="AB128" s="172">
        <v>0</v>
      </c>
      <c r="AC128" s="172">
        <v>1</v>
      </c>
      <c r="AZ128" s="172">
        <v>4</v>
      </c>
      <c r="BA128" s="172">
        <f>IF(AZ128=1,G128,0)</f>
        <v>0</v>
      </c>
      <c r="BB128" s="172">
        <f>IF(AZ128=2,G128,0)</f>
        <v>0</v>
      </c>
      <c r="BC128" s="172">
        <f>IF(AZ128=3,G128,0)</f>
        <v>0</v>
      </c>
      <c r="BD128" s="172">
        <f>IF(AZ128=4,G128,0)</f>
        <v>0</v>
      </c>
      <c r="BE128" s="172">
        <f>IF(AZ128=5,G128,0)</f>
        <v>0</v>
      </c>
      <c r="CA128" s="197">
        <v>12</v>
      </c>
      <c r="CB128" s="197">
        <v>0</v>
      </c>
      <c r="CZ128" s="172">
        <v>0</v>
      </c>
    </row>
    <row r="129" spans="1:80" ht="12.75">
      <c r="A129" s="358">
        <v>109</v>
      </c>
      <c r="B129" s="359" t="s">
        <v>687</v>
      </c>
      <c r="C129" s="334" t="s">
        <v>691</v>
      </c>
      <c r="D129" s="363" t="s">
        <v>10</v>
      </c>
      <c r="E129" s="364">
        <v>1</v>
      </c>
      <c r="F129" s="352">
        <v>0</v>
      </c>
      <c r="G129" s="382">
        <f>E129*F129</f>
        <v>0</v>
      </c>
      <c r="O129" s="197"/>
      <c r="CA129" s="197"/>
      <c r="CB129" s="197"/>
    </row>
    <row r="130" spans="1:80" ht="12.75">
      <c r="A130" s="358">
        <v>110</v>
      </c>
      <c r="B130" s="359" t="s">
        <v>690</v>
      </c>
      <c r="C130" s="334" t="s">
        <v>693</v>
      </c>
      <c r="D130" s="363" t="s">
        <v>10</v>
      </c>
      <c r="E130" s="364">
        <v>1</v>
      </c>
      <c r="F130" s="352">
        <v>0</v>
      </c>
      <c r="G130" s="382">
        <f>E130*F130</f>
        <v>0</v>
      </c>
      <c r="O130" s="197"/>
      <c r="CA130" s="197"/>
      <c r="CB130" s="197"/>
    </row>
    <row r="131" spans="1:57" ht="12.75">
      <c r="A131" s="365"/>
      <c r="B131" s="366" t="s">
        <v>404</v>
      </c>
      <c r="C131" s="367" t="s">
        <v>689</v>
      </c>
      <c r="D131" s="368"/>
      <c r="E131" s="369"/>
      <c r="F131" s="201"/>
      <c r="G131" s="383">
        <f>SUM(G129:G130)</f>
        <v>0</v>
      </c>
      <c r="O131" s="197">
        <v>4</v>
      </c>
      <c r="BA131" s="202" t="e">
        <f>SUM(#REF!)</f>
        <v>#REF!</v>
      </c>
      <c r="BB131" s="202" t="e">
        <f>SUM(#REF!)</f>
        <v>#REF!</v>
      </c>
      <c r="BC131" s="202" t="e">
        <f>SUM(#REF!)</f>
        <v>#REF!</v>
      </c>
      <c r="BD131" s="202" t="e">
        <f>SUM(#REF!)</f>
        <v>#REF!</v>
      </c>
      <c r="BE131" s="202" t="e">
        <f>SUM(#REF!)</f>
        <v>#REF!</v>
      </c>
    </row>
    <row r="132" spans="1:80" ht="12.75">
      <c r="A132" s="358"/>
      <c r="B132" s="359"/>
      <c r="C132" s="334"/>
      <c r="D132" s="363"/>
      <c r="E132" s="364"/>
      <c r="F132" s="200"/>
      <c r="G132" s="382"/>
      <c r="O132" s="197"/>
      <c r="CA132" s="197"/>
      <c r="CB132" s="197"/>
    </row>
    <row r="133" spans="1:80" ht="22.5">
      <c r="A133" s="358">
        <v>111</v>
      </c>
      <c r="B133" s="359" t="s">
        <v>692</v>
      </c>
      <c r="C133" s="362" t="s">
        <v>695</v>
      </c>
      <c r="D133" s="363" t="s">
        <v>368</v>
      </c>
      <c r="E133" s="364">
        <v>1</v>
      </c>
      <c r="F133" s="352">
        <v>0</v>
      </c>
      <c r="G133" s="382">
        <f>E133*F133</f>
        <v>0</v>
      </c>
      <c r="O133" s="197"/>
      <c r="CA133" s="197"/>
      <c r="CB133" s="197"/>
    </row>
    <row r="134" spans="1:80" ht="12.75">
      <c r="A134" s="358">
        <v>112</v>
      </c>
      <c r="B134" s="359" t="s">
        <v>694</v>
      </c>
      <c r="C134" s="362" t="s">
        <v>696</v>
      </c>
      <c r="D134" s="363" t="s">
        <v>368</v>
      </c>
      <c r="E134" s="364">
        <v>1</v>
      </c>
      <c r="F134" s="352">
        <v>0</v>
      </c>
      <c r="G134" s="382">
        <f>E134*F134</f>
        <v>0</v>
      </c>
      <c r="O134" s="197"/>
      <c r="CA134" s="197"/>
      <c r="CB134" s="197"/>
    </row>
    <row r="135" spans="1:57" ht="12.75">
      <c r="A135" s="365"/>
      <c r="B135" s="366" t="s">
        <v>404</v>
      </c>
      <c r="C135" s="367" t="s">
        <v>697</v>
      </c>
      <c r="D135" s="368"/>
      <c r="E135" s="369"/>
      <c r="F135" s="201"/>
      <c r="G135" s="383">
        <f>SUM(G133:G134)</f>
        <v>0</v>
      </c>
      <c r="O135" s="197">
        <v>4</v>
      </c>
      <c r="BA135" s="202" t="e">
        <f>SUM(#REF!)</f>
        <v>#REF!</v>
      </c>
      <c r="BB135" s="202" t="e">
        <f>SUM(#REF!)</f>
        <v>#REF!</v>
      </c>
      <c r="BC135" s="202" t="e">
        <f>SUM(#REF!)</f>
        <v>#REF!</v>
      </c>
      <c r="BD135" s="202" t="e">
        <f>SUM(#REF!)</f>
        <v>#REF!</v>
      </c>
      <c r="BE135" s="202" t="e">
        <f>SUM(#REF!)</f>
        <v>#REF!</v>
      </c>
    </row>
    <row r="136" spans="1:80" ht="12.75">
      <c r="A136" s="358"/>
      <c r="B136" s="359"/>
      <c r="C136" s="373"/>
      <c r="D136" s="374"/>
      <c r="E136" s="375"/>
      <c r="F136" s="204"/>
      <c r="G136" s="382"/>
      <c r="O136" s="197"/>
      <c r="CA136" s="197"/>
      <c r="CB136" s="197"/>
    </row>
    <row r="137" spans="1:57" ht="12.75">
      <c r="A137" s="365"/>
      <c r="B137" s="366" t="s">
        <v>404</v>
      </c>
      <c r="C137" s="367" t="s">
        <v>698</v>
      </c>
      <c r="D137" s="368"/>
      <c r="E137" s="369"/>
      <c r="F137" s="201"/>
      <c r="G137" s="383">
        <f>G126+G73+G69+G64+G21+G131+G135</f>
        <v>0</v>
      </c>
      <c r="O137" s="197">
        <v>4</v>
      </c>
      <c r="BA137" s="202">
        <f>SUM(BA8:BA9)</f>
        <v>0</v>
      </c>
      <c r="BB137" s="202">
        <f>SUM(BB8:BB9)</f>
        <v>0</v>
      </c>
      <c r="BC137" s="202">
        <f>SUM(BC8:BC9)</f>
        <v>0</v>
      </c>
      <c r="BD137" s="202">
        <f>SUM(BD8:BD9)</f>
        <v>0</v>
      </c>
      <c r="BE137" s="202">
        <f>SUM(BE8:BE9)</f>
        <v>0</v>
      </c>
    </row>
    <row r="138" spans="1:7" ht="13.5" thickBot="1">
      <c r="A138" s="376"/>
      <c r="B138" s="376"/>
      <c r="C138" s="376"/>
      <c r="D138" s="376"/>
      <c r="E138" s="376"/>
      <c r="G138" s="376"/>
    </row>
    <row r="139" spans="1:7" ht="13.5" thickBot="1">
      <c r="A139" s="377"/>
      <c r="B139" s="378"/>
      <c r="C139" s="378" t="s">
        <v>877</v>
      </c>
      <c r="D139" s="378"/>
      <c r="E139" s="378"/>
      <c r="F139" s="205"/>
      <c r="G139" s="384">
        <f>G137-G135</f>
        <v>0</v>
      </c>
    </row>
    <row r="140" spans="1:7" ht="13.5" thickBot="1">
      <c r="A140" s="377"/>
      <c r="B140" s="378"/>
      <c r="C140" s="378" t="s">
        <v>878</v>
      </c>
      <c r="D140" s="378"/>
      <c r="E140" s="378"/>
      <c r="F140" s="205"/>
      <c r="G140" s="384">
        <f>G137</f>
        <v>0</v>
      </c>
    </row>
    <row r="141" ht="12.75">
      <c r="E141" s="172"/>
    </row>
    <row r="142" ht="12.75">
      <c r="E142" s="172"/>
    </row>
    <row r="143" ht="12.75">
      <c r="E143" s="172"/>
    </row>
    <row r="144" ht="12.75">
      <c r="E144" s="172"/>
    </row>
    <row r="145" ht="12.75">
      <c r="E145" s="172"/>
    </row>
    <row r="146" ht="12.75">
      <c r="E146" s="172"/>
    </row>
    <row r="147" ht="12.75">
      <c r="E147" s="172"/>
    </row>
    <row r="148" ht="12.75">
      <c r="E148" s="172"/>
    </row>
    <row r="149" ht="12.75">
      <c r="E149" s="172"/>
    </row>
    <row r="150" ht="12.75">
      <c r="E150" s="172"/>
    </row>
    <row r="151" ht="12.75">
      <c r="E151" s="172"/>
    </row>
    <row r="152" ht="12.75">
      <c r="E152" s="172"/>
    </row>
    <row r="153" ht="12.75">
      <c r="E153" s="172"/>
    </row>
    <row r="154" ht="12.75">
      <c r="E154" s="172"/>
    </row>
    <row r="155" ht="12.75">
      <c r="E155" s="172"/>
    </row>
    <row r="156" ht="12.75">
      <c r="E156" s="172"/>
    </row>
    <row r="157" ht="12.75">
      <c r="E157" s="172"/>
    </row>
    <row r="158" ht="12.75">
      <c r="E158" s="172"/>
    </row>
    <row r="159" ht="12.75">
      <c r="E159" s="172"/>
    </row>
    <row r="160" ht="12.75">
      <c r="E160" s="172"/>
    </row>
    <row r="161" ht="12.75">
      <c r="E161" s="172"/>
    </row>
    <row r="162" ht="12.75">
      <c r="E162" s="172"/>
    </row>
    <row r="163" ht="12.75">
      <c r="E163" s="172"/>
    </row>
    <row r="164" ht="12.75">
      <c r="E164" s="172"/>
    </row>
    <row r="165" ht="12.75">
      <c r="E165" s="172"/>
    </row>
    <row r="166" ht="12.75">
      <c r="E166" s="172"/>
    </row>
    <row r="167" ht="12.75">
      <c r="E167" s="172"/>
    </row>
    <row r="168" ht="12.75">
      <c r="E168" s="172"/>
    </row>
    <row r="169" ht="12.75">
      <c r="E169" s="172"/>
    </row>
    <row r="170" ht="12.75">
      <c r="E170" s="172"/>
    </row>
    <row r="171" ht="12.75">
      <c r="E171" s="172"/>
    </row>
    <row r="172" ht="12.75">
      <c r="E172" s="172"/>
    </row>
    <row r="173" ht="12.75">
      <c r="E173" s="172"/>
    </row>
    <row r="174" ht="12.75">
      <c r="E174" s="172"/>
    </row>
    <row r="175" ht="12.75">
      <c r="E175" s="172"/>
    </row>
    <row r="176" ht="12.75">
      <c r="E176" s="172"/>
    </row>
    <row r="177" ht="12.75">
      <c r="E177" s="172"/>
    </row>
    <row r="178" ht="12.75">
      <c r="E178" s="172"/>
    </row>
    <row r="179" ht="12.75">
      <c r="E179" s="172"/>
    </row>
    <row r="180" ht="12.75">
      <c r="E180" s="172"/>
    </row>
    <row r="181" ht="12.75">
      <c r="E181" s="172"/>
    </row>
    <row r="182" ht="12.75">
      <c r="E182" s="172"/>
    </row>
    <row r="183" ht="12.75">
      <c r="E183" s="172"/>
    </row>
    <row r="184" ht="12.75">
      <c r="E184" s="172"/>
    </row>
    <row r="185" ht="12.75">
      <c r="E185" s="172"/>
    </row>
    <row r="186" ht="12.75">
      <c r="E186" s="172"/>
    </row>
    <row r="187" ht="12.75">
      <c r="E187" s="172"/>
    </row>
    <row r="188" ht="12.75">
      <c r="E188" s="172"/>
    </row>
    <row r="189" ht="12.75">
      <c r="E189" s="172"/>
    </row>
    <row r="190" ht="12.75">
      <c r="E190" s="172"/>
    </row>
    <row r="191" ht="12.75">
      <c r="E191" s="172"/>
    </row>
    <row r="192" ht="12.75">
      <c r="E192" s="172"/>
    </row>
    <row r="193" ht="12.75">
      <c r="E193" s="172"/>
    </row>
    <row r="194" ht="12.75">
      <c r="E194" s="172"/>
    </row>
    <row r="195" spans="1:2" ht="12.75">
      <c r="A195" s="206"/>
      <c r="B195" s="206"/>
    </row>
    <row r="196" spans="3:7" ht="12.75">
      <c r="C196" s="207"/>
      <c r="D196" s="207"/>
      <c r="E196" s="208"/>
      <c r="F196" s="209"/>
      <c r="G196" s="210"/>
    </row>
    <row r="197" spans="1:2" ht="12.75">
      <c r="A197" s="206"/>
      <c r="B197" s="206"/>
    </row>
  </sheetData>
  <sheetProtection algorithmName="SHA-512" hashValue="758CLqym9hCY7aINEyAFxZMulxpCnmFGuAi9CJqM5M9KhB2xjrTDIFVWXd2U6Js+WmvUzkUWwbL+QbpleVoEQg==" saltValue="iuYmmlYh1qofH5F6KvdREQ==" spinCount="100000" sheet="1" objects="1" scenarios="1" selectLockedCells="1"/>
  <mergeCells count="4">
    <mergeCell ref="A1:G1"/>
    <mergeCell ref="A3:B3"/>
    <mergeCell ref="C3:G3"/>
    <mergeCell ref="A4:B4"/>
  </mergeCells>
  <printOptions/>
  <pageMargins left="0.7086614173228347" right="0.7086614173228347" top="0.7874015748031497" bottom="0.7874015748031497" header="0.31496062992125984" footer="0.31496062992125984"/>
  <pageSetup fitToHeight="0" fitToWidth="0"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Z147"/>
  <sheetViews>
    <sheetView workbookViewId="0" topLeftCell="A1">
      <selection activeCell="F13" sqref="F13"/>
    </sheetView>
  </sheetViews>
  <sheetFormatPr defaultColWidth="9.00390625" defaultRowHeight="12.75"/>
  <cols>
    <col min="1" max="1" width="4.375" style="212" customWidth="1"/>
    <col min="2" max="2" width="11.625" style="212" customWidth="1"/>
    <col min="3" max="3" width="40.375" style="212" customWidth="1"/>
    <col min="4" max="4" width="5.625" style="212" customWidth="1"/>
    <col min="5" max="5" width="8.625" style="214" customWidth="1"/>
    <col min="6" max="6" width="9.875" style="215" customWidth="1"/>
    <col min="7" max="7" width="13.875" style="212" customWidth="1"/>
    <col min="8" max="11" width="9.125" style="212" customWidth="1"/>
    <col min="12" max="12" width="75.375" style="212" customWidth="1"/>
    <col min="13" max="13" width="45.25390625" style="212" customWidth="1"/>
    <col min="14" max="256" width="9.125" style="212" customWidth="1"/>
    <col min="257" max="257" width="4.375" style="212" customWidth="1"/>
    <col min="258" max="258" width="11.625" style="212" customWidth="1"/>
    <col min="259" max="259" width="40.375" style="212" customWidth="1"/>
    <col min="260" max="260" width="5.625" style="212" customWidth="1"/>
    <col min="261" max="261" width="8.625" style="212" customWidth="1"/>
    <col min="262" max="262" width="9.875" style="212" customWidth="1"/>
    <col min="263" max="263" width="13.875" style="212" customWidth="1"/>
    <col min="264" max="267" width="9.125" style="212" customWidth="1"/>
    <col min="268" max="268" width="75.375" style="212" customWidth="1"/>
    <col min="269" max="269" width="45.25390625" style="212" customWidth="1"/>
    <col min="270" max="512" width="9.125" style="212" customWidth="1"/>
    <col min="513" max="513" width="4.375" style="212" customWidth="1"/>
    <col min="514" max="514" width="11.625" style="212" customWidth="1"/>
    <col min="515" max="515" width="40.375" style="212" customWidth="1"/>
    <col min="516" max="516" width="5.625" style="212" customWidth="1"/>
    <col min="517" max="517" width="8.625" style="212" customWidth="1"/>
    <col min="518" max="518" width="9.875" style="212" customWidth="1"/>
    <col min="519" max="519" width="13.875" style="212" customWidth="1"/>
    <col min="520" max="523" width="9.125" style="212" customWidth="1"/>
    <col min="524" max="524" width="75.375" style="212" customWidth="1"/>
    <col min="525" max="525" width="45.25390625" style="212" customWidth="1"/>
    <col min="526" max="768" width="9.125" style="212" customWidth="1"/>
    <col min="769" max="769" width="4.375" style="212" customWidth="1"/>
    <col min="770" max="770" width="11.625" style="212" customWidth="1"/>
    <col min="771" max="771" width="40.375" style="212" customWidth="1"/>
    <col min="772" max="772" width="5.625" style="212" customWidth="1"/>
    <col min="773" max="773" width="8.625" style="212" customWidth="1"/>
    <col min="774" max="774" width="9.875" style="212" customWidth="1"/>
    <col min="775" max="775" width="13.875" style="212" customWidth="1"/>
    <col min="776" max="779" width="9.125" style="212" customWidth="1"/>
    <col min="780" max="780" width="75.375" style="212" customWidth="1"/>
    <col min="781" max="781" width="45.25390625" style="212" customWidth="1"/>
    <col min="782" max="1024" width="9.125" style="212" customWidth="1"/>
    <col min="1025" max="1025" width="4.375" style="212" customWidth="1"/>
    <col min="1026" max="1026" width="11.625" style="212" customWidth="1"/>
    <col min="1027" max="1027" width="40.375" style="212" customWidth="1"/>
    <col min="1028" max="1028" width="5.625" style="212" customWidth="1"/>
    <col min="1029" max="1029" width="8.625" style="212" customWidth="1"/>
    <col min="1030" max="1030" width="9.875" style="212" customWidth="1"/>
    <col min="1031" max="1031" width="13.875" style="212" customWidth="1"/>
    <col min="1032" max="1035" width="9.125" style="212" customWidth="1"/>
    <col min="1036" max="1036" width="75.375" style="212" customWidth="1"/>
    <col min="1037" max="1037" width="45.25390625" style="212" customWidth="1"/>
    <col min="1038" max="1280" width="9.125" style="212" customWidth="1"/>
    <col min="1281" max="1281" width="4.375" style="212" customWidth="1"/>
    <col min="1282" max="1282" width="11.625" style="212" customWidth="1"/>
    <col min="1283" max="1283" width="40.375" style="212" customWidth="1"/>
    <col min="1284" max="1284" width="5.625" style="212" customWidth="1"/>
    <col min="1285" max="1285" width="8.625" style="212" customWidth="1"/>
    <col min="1286" max="1286" width="9.875" style="212" customWidth="1"/>
    <col min="1287" max="1287" width="13.875" style="212" customWidth="1"/>
    <col min="1288" max="1291" width="9.125" style="212" customWidth="1"/>
    <col min="1292" max="1292" width="75.375" style="212" customWidth="1"/>
    <col min="1293" max="1293" width="45.25390625" style="212" customWidth="1"/>
    <col min="1294" max="1536" width="9.125" style="212" customWidth="1"/>
    <col min="1537" max="1537" width="4.375" style="212" customWidth="1"/>
    <col min="1538" max="1538" width="11.625" style="212" customWidth="1"/>
    <col min="1539" max="1539" width="40.375" style="212" customWidth="1"/>
    <col min="1540" max="1540" width="5.625" style="212" customWidth="1"/>
    <col min="1541" max="1541" width="8.625" style="212" customWidth="1"/>
    <col min="1542" max="1542" width="9.875" style="212" customWidth="1"/>
    <col min="1543" max="1543" width="13.875" style="212" customWidth="1"/>
    <col min="1544" max="1547" width="9.125" style="212" customWidth="1"/>
    <col min="1548" max="1548" width="75.375" style="212" customWidth="1"/>
    <col min="1549" max="1549" width="45.25390625" style="212" customWidth="1"/>
    <col min="1550" max="1792" width="9.125" style="212" customWidth="1"/>
    <col min="1793" max="1793" width="4.375" style="212" customWidth="1"/>
    <col min="1794" max="1794" width="11.625" style="212" customWidth="1"/>
    <col min="1795" max="1795" width="40.375" style="212" customWidth="1"/>
    <col min="1796" max="1796" width="5.625" style="212" customWidth="1"/>
    <col min="1797" max="1797" width="8.625" style="212" customWidth="1"/>
    <col min="1798" max="1798" width="9.875" style="212" customWidth="1"/>
    <col min="1799" max="1799" width="13.875" style="212" customWidth="1"/>
    <col min="1800" max="1803" width="9.125" style="212" customWidth="1"/>
    <col min="1804" max="1804" width="75.375" style="212" customWidth="1"/>
    <col min="1805" max="1805" width="45.25390625" style="212" customWidth="1"/>
    <col min="1806" max="2048" width="9.125" style="212" customWidth="1"/>
    <col min="2049" max="2049" width="4.375" style="212" customWidth="1"/>
    <col min="2050" max="2050" width="11.625" style="212" customWidth="1"/>
    <col min="2051" max="2051" width="40.375" style="212" customWidth="1"/>
    <col min="2052" max="2052" width="5.625" style="212" customWidth="1"/>
    <col min="2053" max="2053" width="8.625" style="212" customWidth="1"/>
    <col min="2054" max="2054" width="9.875" style="212" customWidth="1"/>
    <col min="2055" max="2055" width="13.875" style="212" customWidth="1"/>
    <col min="2056" max="2059" width="9.125" style="212" customWidth="1"/>
    <col min="2060" max="2060" width="75.375" style="212" customWidth="1"/>
    <col min="2061" max="2061" width="45.25390625" style="212" customWidth="1"/>
    <col min="2062" max="2304" width="9.125" style="212" customWidth="1"/>
    <col min="2305" max="2305" width="4.375" style="212" customWidth="1"/>
    <col min="2306" max="2306" width="11.625" style="212" customWidth="1"/>
    <col min="2307" max="2307" width="40.375" style="212" customWidth="1"/>
    <col min="2308" max="2308" width="5.625" style="212" customWidth="1"/>
    <col min="2309" max="2309" width="8.625" style="212" customWidth="1"/>
    <col min="2310" max="2310" width="9.875" style="212" customWidth="1"/>
    <col min="2311" max="2311" width="13.875" style="212" customWidth="1"/>
    <col min="2312" max="2315" width="9.125" style="212" customWidth="1"/>
    <col min="2316" max="2316" width="75.375" style="212" customWidth="1"/>
    <col min="2317" max="2317" width="45.25390625" style="212" customWidth="1"/>
    <col min="2318" max="2560" width="9.125" style="212" customWidth="1"/>
    <col min="2561" max="2561" width="4.375" style="212" customWidth="1"/>
    <col min="2562" max="2562" width="11.625" style="212" customWidth="1"/>
    <col min="2563" max="2563" width="40.375" style="212" customWidth="1"/>
    <col min="2564" max="2564" width="5.625" style="212" customWidth="1"/>
    <col min="2565" max="2565" width="8.625" style="212" customWidth="1"/>
    <col min="2566" max="2566" width="9.875" style="212" customWidth="1"/>
    <col min="2567" max="2567" width="13.875" style="212" customWidth="1"/>
    <col min="2568" max="2571" width="9.125" style="212" customWidth="1"/>
    <col min="2572" max="2572" width="75.375" style="212" customWidth="1"/>
    <col min="2573" max="2573" width="45.25390625" style="212" customWidth="1"/>
    <col min="2574" max="2816" width="9.125" style="212" customWidth="1"/>
    <col min="2817" max="2817" width="4.375" style="212" customWidth="1"/>
    <col min="2818" max="2818" width="11.625" style="212" customWidth="1"/>
    <col min="2819" max="2819" width="40.375" style="212" customWidth="1"/>
    <col min="2820" max="2820" width="5.625" style="212" customWidth="1"/>
    <col min="2821" max="2821" width="8.625" style="212" customWidth="1"/>
    <col min="2822" max="2822" width="9.875" style="212" customWidth="1"/>
    <col min="2823" max="2823" width="13.875" style="212" customWidth="1"/>
    <col min="2824" max="2827" width="9.125" style="212" customWidth="1"/>
    <col min="2828" max="2828" width="75.375" style="212" customWidth="1"/>
    <col min="2829" max="2829" width="45.25390625" style="212" customWidth="1"/>
    <col min="2830" max="3072" width="9.125" style="212" customWidth="1"/>
    <col min="3073" max="3073" width="4.375" style="212" customWidth="1"/>
    <col min="3074" max="3074" width="11.625" style="212" customWidth="1"/>
    <col min="3075" max="3075" width="40.375" style="212" customWidth="1"/>
    <col min="3076" max="3076" width="5.625" style="212" customWidth="1"/>
    <col min="3077" max="3077" width="8.625" style="212" customWidth="1"/>
    <col min="3078" max="3078" width="9.875" style="212" customWidth="1"/>
    <col min="3079" max="3079" width="13.875" style="212" customWidth="1"/>
    <col min="3080" max="3083" width="9.125" style="212" customWidth="1"/>
    <col min="3084" max="3084" width="75.375" style="212" customWidth="1"/>
    <col min="3085" max="3085" width="45.25390625" style="212" customWidth="1"/>
    <col min="3086" max="3328" width="9.125" style="212" customWidth="1"/>
    <col min="3329" max="3329" width="4.375" style="212" customWidth="1"/>
    <col min="3330" max="3330" width="11.625" style="212" customWidth="1"/>
    <col min="3331" max="3331" width="40.375" style="212" customWidth="1"/>
    <col min="3332" max="3332" width="5.625" style="212" customWidth="1"/>
    <col min="3333" max="3333" width="8.625" style="212" customWidth="1"/>
    <col min="3334" max="3334" width="9.875" style="212" customWidth="1"/>
    <col min="3335" max="3335" width="13.875" style="212" customWidth="1"/>
    <col min="3336" max="3339" width="9.125" style="212" customWidth="1"/>
    <col min="3340" max="3340" width="75.375" style="212" customWidth="1"/>
    <col min="3341" max="3341" width="45.25390625" style="212" customWidth="1"/>
    <col min="3342" max="3584" width="9.125" style="212" customWidth="1"/>
    <col min="3585" max="3585" width="4.375" style="212" customWidth="1"/>
    <col min="3586" max="3586" width="11.625" style="212" customWidth="1"/>
    <col min="3587" max="3587" width="40.375" style="212" customWidth="1"/>
    <col min="3588" max="3588" width="5.625" style="212" customWidth="1"/>
    <col min="3589" max="3589" width="8.625" style="212" customWidth="1"/>
    <col min="3590" max="3590" width="9.875" style="212" customWidth="1"/>
    <col min="3591" max="3591" width="13.875" style="212" customWidth="1"/>
    <col min="3592" max="3595" width="9.125" style="212" customWidth="1"/>
    <col min="3596" max="3596" width="75.375" style="212" customWidth="1"/>
    <col min="3597" max="3597" width="45.25390625" style="212" customWidth="1"/>
    <col min="3598" max="3840" width="9.125" style="212" customWidth="1"/>
    <col min="3841" max="3841" width="4.375" style="212" customWidth="1"/>
    <col min="3842" max="3842" width="11.625" style="212" customWidth="1"/>
    <col min="3843" max="3843" width="40.375" style="212" customWidth="1"/>
    <col min="3844" max="3844" width="5.625" style="212" customWidth="1"/>
    <col min="3845" max="3845" width="8.625" style="212" customWidth="1"/>
    <col min="3846" max="3846" width="9.875" style="212" customWidth="1"/>
    <col min="3847" max="3847" width="13.875" style="212" customWidth="1"/>
    <col min="3848" max="3851" width="9.125" style="212" customWidth="1"/>
    <col min="3852" max="3852" width="75.375" style="212" customWidth="1"/>
    <col min="3853" max="3853" width="45.25390625" style="212" customWidth="1"/>
    <col min="3854" max="4096" width="9.125" style="212" customWidth="1"/>
    <col min="4097" max="4097" width="4.375" style="212" customWidth="1"/>
    <col min="4098" max="4098" width="11.625" style="212" customWidth="1"/>
    <col min="4099" max="4099" width="40.375" style="212" customWidth="1"/>
    <col min="4100" max="4100" width="5.625" style="212" customWidth="1"/>
    <col min="4101" max="4101" width="8.625" style="212" customWidth="1"/>
    <col min="4102" max="4102" width="9.875" style="212" customWidth="1"/>
    <col min="4103" max="4103" width="13.875" style="212" customWidth="1"/>
    <col min="4104" max="4107" width="9.125" style="212" customWidth="1"/>
    <col min="4108" max="4108" width="75.375" style="212" customWidth="1"/>
    <col min="4109" max="4109" width="45.25390625" style="212" customWidth="1"/>
    <col min="4110" max="4352" width="9.125" style="212" customWidth="1"/>
    <col min="4353" max="4353" width="4.375" style="212" customWidth="1"/>
    <col min="4354" max="4354" width="11.625" style="212" customWidth="1"/>
    <col min="4355" max="4355" width="40.375" style="212" customWidth="1"/>
    <col min="4356" max="4356" width="5.625" style="212" customWidth="1"/>
    <col min="4357" max="4357" width="8.625" style="212" customWidth="1"/>
    <col min="4358" max="4358" width="9.875" style="212" customWidth="1"/>
    <col min="4359" max="4359" width="13.875" style="212" customWidth="1"/>
    <col min="4360" max="4363" width="9.125" style="212" customWidth="1"/>
    <col min="4364" max="4364" width="75.375" style="212" customWidth="1"/>
    <col min="4365" max="4365" width="45.25390625" style="212" customWidth="1"/>
    <col min="4366" max="4608" width="9.125" style="212" customWidth="1"/>
    <col min="4609" max="4609" width="4.375" style="212" customWidth="1"/>
    <col min="4610" max="4610" width="11.625" style="212" customWidth="1"/>
    <col min="4611" max="4611" width="40.375" style="212" customWidth="1"/>
    <col min="4612" max="4612" width="5.625" style="212" customWidth="1"/>
    <col min="4613" max="4613" width="8.625" style="212" customWidth="1"/>
    <col min="4614" max="4614" width="9.875" style="212" customWidth="1"/>
    <col min="4615" max="4615" width="13.875" style="212" customWidth="1"/>
    <col min="4616" max="4619" width="9.125" style="212" customWidth="1"/>
    <col min="4620" max="4620" width="75.375" style="212" customWidth="1"/>
    <col min="4621" max="4621" width="45.25390625" style="212" customWidth="1"/>
    <col min="4622" max="4864" width="9.125" style="212" customWidth="1"/>
    <col min="4865" max="4865" width="4.375" style="212" customWidth="1"/>
    <col min="4866" max="4866" width="11.625" style="212" customWidth="1"/>
    <col min="4867" max="4867" width="40.375" style="212" customWidth="1"/>
    <col min="4868" max="4868" width="5.625" style="212" customWidth="1"/>
    <col min="4869" max="4869" width="8.625" style="212" customWidth="1"/>
    <col min="4870" max="4870" width="9.875" style="212" customWidth="1"/>
    <col min="4871" max="4871" width="13.875" style="212" customWidth="1"/>
    <col min="4872" max="4875" width="9.125" style="212" customWidth="1"/>
    <col min="4876" max="4876" width="75.375" style="212" customWidth="1"/>
    <col min="4877" max="4877" width="45.25390625" style="212" customWidth="1"/>
    <col min="4878" max="5120" width="9.125" style="212" customWidth="1"/>
    <col min="5121" max="5121" width="4.375" style="212" customWidth="1"/>
    <col min="5122" max="5122" width="11.625" style="212" customWidth="1"/>
    <col min="5123" max="5123" width="40.375" style="212" customWidth="1"/>
    <col min="5124" max="5124" width="5.625" style="212" customWidth="1"/>
    <col min="5125" max="5125" width="8.625" style="212" customWidth="1"/>
    <col min="5126" max="5126" width="9.875" style="212" customWidth="1"/>
    <col min="5127" max="5127" width="13.875" style="212" customWidth="1"/>
    <col min="5128" max="5131" width="9.125" style="212" customWidth="1"/>
    <col min="5132" max="5132" width="75.375" style="212" customWidth="1"/>
    <col min="5133" max="5133" width="45.25390625" style="212" customWidth="1"/>
    <col min="5134" max="5376" width="9.125" style="212" customWidth="1"/>
    <col min="5377" max="5377" width="4.375" style="212" customWidth="1"/>
    <col min="5378" max="5378" width="11.625" style="212" customWidth="1"/>
    <col min="5379" max="5379" width="40.375" style="212" customWidth="1"/>
    <col min="5380" max="5380" width="5.625" style="212" customWidth="1"/>
    <col min="5381" max="5381" width="8.625" style="212" customWidth="1"/>
    <col min="5382" max="5382" width="9.875" style="212" customWidth="1"/>
    <col min="5383" max="5383" width="13.875" style="212" customWidth="1"/>
    <col min="5384" max="5387" width="9.125" style="212" customWidth="1"/>
    <col min="5388" max="5388" width="75.375" style="212" customWidth="1"/>
    <col min="5389" max="5389" width="45.25390625" style="212" customWidth="1"/>
    <col min="5390" max="5632" width="9.125" style="212" customWidth="1"/>
    <col min="5633" max="5633" width="4.375" style="212" customWidth="1"/>
    <col min="5634" max="5634" width="11.625" style="212" customWidth="1"/>
    <col min="5635" max="5635" width="40.375" style="212" customWidth="1"/>
    <col min="5636" max="5636" width="5.625" style="212" customWidth="1"/>
    <col min="5637" max="5637" width="8.625" style="212" customWidth="1"/>
    <col min="5638" max="5638" width="9.875" style="212" customWidth="1"/>
    <col min="5639" max="5639" width="13.875" style="212" customWidth="1"/>
    <col min="5640" max="5643" width="9.125" style="212" customWidth="1"/>
    <col min="5644" max="5644" width="75.375" style="212" customWidth="1"/>
    <col min="5645" max="5645" width="45.25390625" style="212" customWidth="1"/>
    <col min="5646" max="5888" width="9.125" style="212" customWidth="1"/>
    <col min="5889" max="5889" width="4.375" style="212" customWidth="1"/>
    <col min="5890" max="5890" width="11.625" style="212" customWidth="1"/>
    <col min="5891" max="5891" width="40.375" style="212" customWidth="1"/>
    <col min="5892" max="5892" width="5.625" style="212" customWidth="1"/>
    <col min="5893" max="5893" width="8.625" style="212" customWidth="1"/>
    <col min="5894" max="5894" width="9.875" style="212" customWidth="1"/>
    <col min="5895" max="5895" width="13.875" style="212" customWidth="1"/>
    <col min="5896" max="5899" width="9.125" style="212" customWidth="1"/>
    <col min="5900" max="5900" width="75.375" style="212" customWidth="1"/>
    <col min="5901" max="5901" width="45.25390625" style="212" customWidth="1"/>
    <col min="5902" max="6144" width="9.125" style="212" customWidth="1"/>
    <col min="6145" max="6145" width="4.375" style="212" customWidth="1"/>
    <col min="6146" max="6146" width="11.625" style="212" customWidth="1"/>
    <col min="6147" max="6147" width="40.375" style="212" customWidth="1"/>
    <col min="6148" max="6148" width="5.625" style="212" customWidth="1"/>
    <col min="6149" max="6149" width="8.625" style="212" customWidth="1"/>
    <col min="6150" max="6150" width="9.875" style="212" customWidth="1"/>
    <col min="6151" max="6151" width="13.875" style="212" customWidth="1"/>
    <col min="6152" max="6155" width="9.125" style="212" customWidth="1"/>
    <col min="6156" max="6156" width="75.375" style="212" customWidth="1"/>
    <col min="6157" max="6157" width="45.25390625" style="212" customWidth="1"/>
    <col min="6158" max="6400" width="9.125" style="212" customWidth="1"/>
    <col min="6401" max="6401" width="4.375" style="212" customWidth="1"/>
    <col min="6402" max="6402" width="11.625" style="212" customWidth="1"/>
    <col min="6403" max="6403" width="40.375" style="212" customWidth="1"/>
    <col min="6404" max="6404" width="5.625" style="212" customWidth="1"/>
    <col min="6405" max="6405" width="8.625" style="212" customWidth="1"/>
    <col min="6406" max="6406" width="9.875" style="212" customWidth="1"/>
    <col min="6407" max="6407" width="13.875" style="212" customWidth="1"/>
    <col min="6408" max="6411" width="9.125" style="212" customWidth="1"/>
    <col min="6412" max="6412" width="75.375" style="212" customWidth="1"/>
    <col min="6413" max="6413" width="45.25390625" style="212" customWidth="1"/>
    <col min="6414" max="6656" width="9.125" style="212" customWidth="1"/>
    <col min="6657" max="6657" width="4.375" style="212" customWidth="1"/>
    <col min="6658" max="6658" width="11.625" style="212" customWidth="1"/>
    <col min="6659" max="6659" width="40.375" style="212" customWidth="1"/>
    <col min="6660" max="6660" width="5.625" style="212" customWidth="1"/>
    <col min="6661" max="6661" width="8.625" style="212" customWidth="1"/>
    <col min="6662" max="6662" width="9.875" style="212" customWidth="1"/>
    <col min="6663" max="6663" width="13.875" style="212" customWidth="1"/>
    <col min="6664" max="6667" width="9.125" style="212" customWidth="1"/>
    <col min="6668" max="6668" width="75.375" style="212" customWidth="1"/>
    <col min="6669" max="6669" width="45.25390625" style="212" customWidth="1"/>
    <col min="6670" max="6912" width="9.125" style="212" customWidth="1"/>
    <col min="6913" max="6913" width="4.375" style="212" customWidth="1"/>
    <col min="6914" max="6914" width="11.625" style="212" customWidth="1"/>
    <col min="6915" max="6915" width="40.375" style="212" customWidth="1"/>
    <col min="6916" max="6916" width="5.625" style="212" customWidth="1"/>
    <col min="6917" max="6917" width="8.625" style="212" customWidth="1"/>
    <col min="6918" max="6918" width="9.875" style="212" customWidth="1"/>
    <col min="6919" max="6919" width="13.875" style="212" customWidth="1"/>
    <col min="6920" max="6923" width="9.125" style="212" customWidth="1"/>
    <col min="6924" max="6924" width="75.375" style="212" customWidth="1"/>
    <col min="6925" max="6925" width="45.25390625" style="212" customWidth="1"/>
    <col min="6926" max="7168" width="9.125" style="212" customWidth="1"/>
    <col min="7169" max="7169" width="4.375" style="212" customWidth="1"/>
    <col min="7170" max="7170" width="11.625" style="212" customWidth="1"/>
    <col min="7171" max="7171" width="40.375" style="212" customWidth="1"/>
    <col min="7172" max="7172" width="5.625" style="212" customWidth="1"/>
    <col min="7173" max="7173" width="8.625" style="212" customWidth="1"/>
    <col min="7174" max="7174" width="9.875" style="212" customWidth="1"/>
    <col min="7175" max="7175" width="13.875" style="212" customWidth="1"/>
    <col min="7176" max="7179" width="9.125" style="212" customWidth="1"/>
    <col min="7180" max="7180" width="75.375" style="212" customWidth="1"/>
    <col min="7181" max="7181" width="45.25390625" style="212" customWidth="1"/>
    <col min="7182" max="7424" width="9.125" style="212" customWidth="1"/>
    <col min="7425" max="7425" width="4.375" style="212" customWidth="1"/>
    <col min="7426" max="7426" width="11.625" style="212" customWidth="1"/>
    <col min="7427" max="7427" width="40.375" style="212" customWidth="1"/>
    <col min="7428" max="7428" width="5.625" style="212" customWidth="1"/>
    <col min="7429" max="7429" width="8.625" style="212" customWidth="1"/>
    <col min="7430" max="7430" width="9.875" style="212" customWidth="1"/>
    <col min="7431" max="7431" width="13.875" style="212" customWidth="1"/>
    <col min="7432" max="7435" width="9.125" style="212" customWidth="1"/>
    <col min="7436" max="7436" width="75.375" style="212" customWidth="1"/>
    <col min="7437" max="7437" width="45.25390625" style="212" customWidth="1"/>
    <col min="7438" max="7680" width="9.125" style="212" customWidth="1"/>
    <col min="7681" max="7681" width="4.375" style="212" customWidth="1"/>
    <col min="7682" max="7682" width="11.625" style="212" customWidth="1"/>
    <col min="7683" max="7683" width="40.375" style="212" customWidth="1"/>
    <col min="7684" max="7684" width="5.625" style="212" customWidth="1"/>
    <col min="7685" max="7685" width="8.625" style="212" customWidth="1"/>
    <col min="7686" max="7686" width="9.875" style="212" customWidth="1"/>
    <col min="7687" max="7687" width="13.875" style="212" customWidth="1"/>
    <col min="7688" max="7691" width="9.125" style="212" customWidth="1"/>
    <col min="7692" max="7692" width="75.375" style="212" customWidth="1"/>
    <col min="7693" max="7693" width="45.25390625" style="212" customWidth="1"/>
    <col min="7694" max="7936" width="9.125" style="212" customWidth="1"/>
    <col min="7937" max="7937" width="4.375" style="212" customWidth="1"/>
    <col min="7938" max="7938" width="11.625" style="212" customWidth="1"/>
    <col min="7939" max="7939" width="40.375" style="212" customWidth="1"/>
    <col min="7940" max="7940" width="5.625" style="212" customWidth="1"/>
    <col min="7941" max="7941" width="8.625" style="212" customWidth="1"/>
    <col min="7942" max="7942" width="9.875" style="212" customWidth="1"/>
    <col min="7943" max="7943" width="13.875" style="212" customWidth="1"/>
    <col min="7944" max="7947" width="9.125" style="212" customWidth="1"/>
    <col min="7948" max="7948" width="75.375" style="212" customWidth="1"/>
    <col min="7949" max="7949" width="45.25390625" style="212" customWidth="1"/>
    <col min="7950" max="8192" width="9.125" style="212" customWidth="1"/>
    <col min="8193" max="8193" width="4.375" style="212" customWidth="1"/>
    <col min="8194" max="8194" width="11.625" style="212" customWidth="1"/>
    <col min="8195" max="8195" width="40.375" style="212" customWidth="1"/>
    <col min="8196" max="8196" width="5.625" style="212" customWidth="1"/>
    <col min="8197" max="8197" width="8.625" style="212" customWidth="1"/>
    <col min="8198" max="8198" width="9.875" style="212" customWidth="1"/>
    <col min="8199" max="8199" width="13.875" style="212" customWidth="1"/>
    <col min="8200" max="8203" width="9.125" style="212" customWidth="1"/>
    <col min="8204" max="8204" width="75.375" style="212" customWidth="1"/>
    <col min="8205" max="8205" width="45.25390625" style="212" customWidth="1"/>
    <col min="8206" max="8448" width="9.125" style="212" customWidth="1"/>
    <col min="8449" max="8449" width="4.375" style="212" customWidth="1"/>
    <col min="8450" max="8450" width="11.625" style="212" customWidth="1"/>
    <col min="8451" max="8451" width="40.375" style="212" customWidth="1"/>
    <col min="8452" max="8452" width="5.625" style="212" customWidth="1"/>
    <col min="8453" max="8453" width="8.625" style="212" customWidth="1"/>
    <col min="8454" max="8454" width="9.875" style="212" customWidth="1"/>
    <col min="8455" max="8455" width="13.875" style="212" customWidth="1"/>
    <col min="8456" max="8459" width="9.125" style="212" customWidth="1"/>
    <col min="8460" max="8460" width="75.375" style="212" customWidth="1"/>
    <col min="8461" max="8461" width="45.25390625" style="212" customWidth="1"/>
    <col min="8462" max="8704" width="9.125" style="212" customWidth="1"/>
    <col min="8705" max="8705" width="4.375" style="212" customWidth="1"/>
    <col min="8706" max="8706" width="11.625" style="212" customWidth="1"/>
    <col min="8707" max="8707" width="40.375" style="212" customWidth="1"/>
    <col min="8708" max="8708" width="5.625" style="212" customWidth="1"/>
    <col min="8709" max="8709" width="8.625" style="212" customWidth="1"/>
    <col min="8710" max="8710" width="9.875" style="212" customWidth="1"/>
    <col min="8711" max="8711" width="13.875" style="212" customWidth="1"/>
    <col min="8712" max="8715" width="9.125" style="212" customWidth="1"/>
    <col min="8716" max="8716" width="75.375" style="212" customWidth="1"/>
    <col min="8717" max="8717" width="45.25390625" style="212" customWidth="1"/>
    <col min="8718" max="8960" width="9.125" style="212" customWidth="1"/>
    <col min="8961" max="8961" width="4.375" style="212" customWidth="1"/>
    <col min="8962" max="8962" width="11.625" style="212" customWidth="1"/>
    <col min="8963" max="8963" width="40.375" style="212" customWidth="1"/>
    <col min="8964" max="8964" width="5.625" style="212" customWidth="1"/>
    <col min="8965" max="8965" width="8.625" style="212" customWidth="1"/>
    <col min="8966" max="8966" width="9.875" style="212" customWidth="1"/>
    <col min="8967" max="8967" width="13.875" style="212" customWidth="1"/>
    <col min="8968" max="8971" width="9.125" style="212" customWidth="1"/>
    <col min="8972" max="8972" width="75.375" style="212" customWidth="1"/>
    <col min="8973" max="8973" width="45.25390625" style="212" customWidth="1"/>
    <col min="8974" max="9216" width="9.125" style="212" customWidth="1"/>
    <col min="9217" max="9217" width="4.375" style="212" customWidth="1"/>
    <col min="9218" max="9218" width="11.625" style="212" customWidth="1"/>
    <col min="9219" max="9219" width="40.375" style="212" customWidth="1"/>
    <col min="9220" max="9220" width="5.625" style="212" customWidth="1"/>
    <col min="9221" max="9221" width="8.625" style="212" customWidth="1"/>
    <col min="9222" max="9222" width="9.875" style="212" customWidth="1"/>
    <col min="9223" max="9223" width="13.875" style="212" customWidth="1"/>
    <col min="9224" max="9227" width="9.125" style="212" customWidth="1"/>
    <col min="9228" max="9228" width="75.375" style="212" customWidth="1"/>
    <col min="9229" max="9229" width="45.25390625" style="212" customWidth="1"/>
    <col min="9230" max="9472" width="9.125" style="212" customWidth="1"/>
    <col min="9473" max="9473" width="4.375" style="212" customWidth="1"/>
    <col min="9474" max="9474" width="11.625" style="212" customWidth="1"/>
    <col min="9475" max="9475" width="40.375" style="212" customWidth="1"/>
    <col min="9476" max="9476" width="5.625" style="212" customWidth="1"/>
    <col min="9477" max="9477" width="8.625" style="212" customWidth="1"/>
    <col min="9478" max="9478" width="9.875" style="212" customWidth="1"/>
    <col min="9479" max="9479" width="13.875" style="212" customWidth="1"/>
    <col min="9480" max="9483" width="9.125" style="212" customWidth="1"/>
    <col min="9484" max="9484" width="75.375" style="212" customWidth="1"/>
    <col min="9485" max="9485" width="45.25390625" style="212" customWidth="1"/>
    <col min="9486" max="9728" width="9.125" style="212" customWidth="1"/>
    <col min="9729" max="9729" width="4.375" style="212" customWidth="1"/>
    <col min="9730" max="9730" width="11.625" style="212" customWidth="1"/>
    <col min="9731" max="9731" width="40.375" style="212" customWidth="1"/>
    <col min="9732" max="9732" width="5.625" style="212" customWidth="1"/>
    <col min="9733" max="9733" width="8.625" style="212" customWidth="1"/>
    <col min="9734" max="9734" width="9.875" style="212" customWidth="1"/>
    <col min="9735" max="9735" width="13.875" style="212" customWidth="1"/>
    <col min="9736" max="9739" width="9.125" style="212" customWidth="1"/>
    <col min="9740" max="9740" width="75.375" style="212" customWidth="1"/>
    <col min="9741" max="9741" width="45.25390625" style="212" customWidth="1"/>
    <col min="9742" max="9984" width="9.125" style="212" customWidth="1"/>
    <col min="9985" max="9985" width="4.375" style="212" customWidth="1"/>
    <col min="9986" max="9986" width="11.625" style="212" customWidth="1"/>
    <col min="9987" max="9987" width="40.375" style="212" customWidth="1"/>
    <col min="9988" max="9988" width="5.625" style="212" customWidth="1"/>
    <col min="9989" max="9989" width="8.625" style="212" customWidth="1"/>
    <col min="9990" max="9990" width="9.875" style="212" customWidth="1"/>
    <col min="9991" max="9991" width="13.875" style="212" customWidth="1"/>
    <col min="9992" max="9995" width="9.125" style="212" customWidth="1"/>
    <col min="9996" max="9996" width="75.375" style="212" customWidth="1"/>
    <col min="9997" max="9997" width="45.25390625" style="212" customWidth="1"/>
    <col min="9998" max="10240" width="9.125" style="212" customWidth="1"/>
    <col min="10241" max="10241" width="4.375" style="212" customWidth="1"/>
    <col min="10242" max="10242" width="11.625" style="212" customWidth="1"/>
    <col min="10243" max="10243" width="40.375" style="212" customWidth="1"/>
    <col min="10244" max="10244" width="5.625" style="212" customWidth="1"/>
    <col min="10245" max="10245" width="8.625" style="212" customWidth="1"/>
    <col min="10246" max="10246" width="9.875" style="212" customWidth="1"/>
    <col min="10247" max="10247" width="13.875" style="212" customWidth="1"/>
    <col min="10248" max="10251" width="9.125" style="212" customWidth="1"/>
    <col min="10252" max="10252" width="75.375" style="212" customWidth="1"/>
    <col min="10253" max="10253" width="45.25390625" style="212" customWidth="1"/>
    <col min="10254" max="10496" width="9.125" style="212" customWidth="1"/>
    <col min="10497" max="10497" width="4.375" style="212" customWidth="1"/>
    <col min="10498" max="10498" width="11.625" style="212" customWidth="1"/>
    <col min="10499" max="10499" width="40.375" style="212" customWidth="1"/>
    <col min="10500" max="10500" width="5.625" style="212" customWidth="1"/>
    <col min="10501" max="10501" width="8.625" style="212" customWidth="1"/>
    <col min="10502" max="10502" width="9.875" style="212" customWidth="1"/>
    <col min="10503" max="10503" width="13.875" style="212" customWidth="1"/>
    <col min="10504" max="10507" width="9.125" style="212" customWidth="1"/>
    <col min="10508" max="10508" width="75.375" style="212" customWidth="1"/>
    <col min="10509" max="10509" width="45.25390625" style="212" customWidth="1"/>
    <col min="10510" max="10752" width="9.125" style="212" customWidth="1"/>
    <col min="10753" max="10753" width="4.375" style="212" customWidth="1"/>
    <col min="10754" max="10754" width="11.625" style="212" customWidth="1"/>
    <col min="10755" max="10755" width="40.375" style="212" customWidth="1"/>
    <col min="10756" max="10756" width="5.625" style="212" customWidth="1"/>
    <col min="10757" max="10757" width="8.625" style="212" customWidth="1"/>
    <col min="10758" max="10758" width="9.875" style="212" customWidth="1"/>
    <col min="10759" max="10759" width="13.875" style="212" customWidth="1"/>
    <col min="10760" max="10763" width="9.125" style="212" customWidth="1"/>
    <col min="10764" max="10764" width="75.375" style="212" customWidth="1"/>
    <col min="10765" max="10765" width="45.25390625" style="212" customWidth="1"/>
    <col min="10766" max="11008" width="9.125" style="212" customWidth="1"/>
    <col min="11009" max="11009" width="4.375" style="212" customWidth="1"/>
    <col min="11010" max="11010" width="11.625" style="212" customWidth="1"/>
    <col min="11011" max="11011" width="40.375" style="212" customWidth="1"/>
    <col min="11012" max="11012" width="5.625" style="212" customWidth="1"/>
    <col min="11013" max="11013" width="8.625" style="212" customWidth="1"/>
    <col min="11014" max="11014" width="9.875" style="212" customWidth="1"/>
    <col min="11015" max="11015" width="13.875" style="212" customWidth="1"/>
    <col min="11016" max="11019" width="9.125" style="212" customWidth="1"/>
    <col min="11020" max="11020" width="75.375" style="212" customWidth="1"/>
    <col min="11021" max="11021" width="45.25390625" style="212" customWidth="1"/>
    <col min="11022" max="11264" width="9.125" style="212" customWidth="1"/>
    <col min="11265" max="11265" width="4.375" style="212" customWidth="1"/>
    <col min="11266" max="11266" width="11.625" style="212" customWidth="1"/>
    <col min="11267" max="11267" width="40.375" style="212" customWidth="1"/>
    <col min="11268" max="11268" width="5.625" style="212" customWidth="1"/>
    <col min="11269" max="11269" width="8.625" style="212" customWidth="1"/>
    <col min="11270" max="11270" width="9.875" style="212" customWidth="1"/>
    <col min="11271" max="11271" width="13.875" style="212" customWidth="1"/>
    <col min="11272" max="11275" width="9.125" style="212" customWidth="1"/>
    <col min="11276" max="11276" width="75.375" style="212" customWidth="1"/>
    <col min="11277" max="11277" width="45.25390625" style="212" customWidth="1"/>
    <col min="11278" max="11520" width="9.125" style="212" customWidth="1"/>
    <col min="11521" max="11521" width="4.375" style="212" customWidth="1"/>
    <col min="11522" max="11522" width="11.625" style="212" customWidth="1"/>
    <col min="11523" max="11523" width="40.375" style="212" customWidth="1"/>
    <col min="11524" max="11524" width="5.625" style="212" customWidth="1"/>
    <col min="11525" max="11525" width="8.625" style="212" customWidth="1"/>
    <col min="11526" max="11526" width="9.875" style="212" customWidth="1"/>
    <col min="11527" max="11527" width="13.875" style="212" customWidth="1"/>
    <col min="11528" max="11531" width="9.125" style="212" customWidth="1"/>
    <col min="11532" max="11532" width="75.375" style="212" customWidth="1"/>
    <col min="11533" max="11533" width="45.25390625" style="212" customWidth="1"/>
    <col min="11534" max="11776" width="9.125" style="212" customWidth="1"/>
    <col min="11777" max="11777" width="4.375" style="212" customWidth="1"/>
    <col min="11778" max="11778" width="11.625" style="212" customWidth="1"/>
    <col min="11779" max="11779" width="40.375" style="212" customWidth="1"/>
    <col min="11780" max="11780" width="5.625" style="212" customWidth="1"/>
    <col min="11781" max="11781" width="8.625" style="212" customWidth="1"/>
    <col min="11782" max="11782" width="9.875" style="212" customWidth="1"/>
    <col min="11783" max="11783" width="13.875" style="212" customWidth="1"/>
    <col min="11784" max="11787" width="9.125" style="212" customWidth="1"/>
    <col min="11788" max="11788" width="75.375" style="212" customWidth="1"/>
    <col min="11789" max="11789" width="45.25390625" style="212" customWidth="1"/>
    <col min="11790" max="12032" width="9.125" style="212" customWidth="1"/>
    <col min="12033" max="12033" width="4.375" style="212" customWidth="1"/>
    <col min="12034" max="12034" width="11.625" style="212" customWidth="1"/>
    <col min="12035" max="12035" width="40.375" style="212" customWidth="1"/>
    <col min="12036" max="12036" width="5.625" style="212" customWidth="1"/>
    <col min="12037" max="12037" width="8.625" style="212" customWidth="1"/>
    <col min="12038" max="12038" width="9.875" style="212" customWidth="1"/>
    <col min="12039" max="12039" width="13.875" style="212" customWidth="1"/>
    <col min="12040" max="12043" width="9.125" style="212" customWidth="1"/>
    <col min="12044" max="12044" width="75.375" style="212" customWidth="1"/>
    <col min="12045" max="12045" width="45.25390625" style="212" customWidth="1"/>
    <col min="12046" max="12288" width="9.125" style="212" customWidth="1"/>
    <col min="12289" max="12289" width="4.375" style="212" customWidth="1"/>
    <col min="12290" max="12290" width="11.625" style="212" customWidth="1"/>
    <col min="12291" max="12291" width="40.375" style="212" customWidth="1"/>
    <col min="12292" max="12292" width="5.625" style="212" customWidth="1"/>
    <col min="12293" max="12293" width="8.625" style="212" customWidth="1"/>
    <col min="12294" max="12294" width="9.875" style="212" customWidth="1"/>
    <col min="12295" max="12295" width="13.875" style="212" customWidth="1"/>
    <col min="12296" max="12299" width="9.125" style="212" customWidth="1"/>
    <col min="12300" max="12300" width="75.375" style="212" customWidth="1"/>
    <col min="12301" max="12301" width="45.25390625" style="212" customWidth="1"/>
    <col min="12302" max="12544" width="9.125" style="212" customWidth="1"/>
    <col min="12545" max="12545" width="4.375" style="212" customWidth="1"/>
    <col min="12546" max="12546" width="11.625" style="212" customWidth="1"/>
    <col min="12547" max="12547" width="40.375" style="212" customWidth="1"/>
    <col min="12548" max="12548" width="5.625" style="212" customWidth="1"/>
    <col min="12549" max="12549" width="8.625" style="212" customWidth="1"/>
    <col min="12550" max="12550" width="9.875" style="212" customWidth="1"/>
    <col min="12551" max="12551" width="13.875" style="212" customWidth="1"/>
    <col min="12552" max="12555" width="9.125" style="212" customWidth="1"/>
    <col min="12556" max="12556" width="75.375" style="212" customWidth="1"/>
    <col min="12557" max="12557" width="45.25390625" style="212" customWidth="1"/>
    <col min="12558" max="12800" width="9.125" style="212" customWidth="1"/>
    <col min="12801" max="12801" width="4.375" style="212" customWidth="1"/>
    <col min="12802" max="12802" width="11.625" style="212" customWidth="1"/>
    <col min="12803" max="12803" width="40.375" style="212" customWidth="1"/>
    <col min="12804" max="12804" width="5.625" style="212" customWidth="1"/>
    <col min="12805" max="12805" width="8.625" style="212" customWidth="1"/>
    <col min="12806" max="12806" width="9.875" style="212" customWidth="1"/>
    <col min="12807" max="12807" width="13.875" style="212" customWidth="1"/>
    <col min="12808" max="12811" width="9.125" style="212" customWidth="1"/>
    <col min="12812" max="12812" width="75.375" style="212" customWidth="1"/>
    <col min="12813" max="12813" width="45.25390625" style="212" customWidth="1"/>
    <col min="12814" max="13056" width="9.125" style="212" customWidth="1"/>
    <col min="13057" max="13057" width="4.375" style="212" customWidth="1"/>
    <col min="13058" max="13058" width="11.625" style="212" customWidth="1"/>
    <col min="13059" max="13059" width="40.375" style="212" customWidth="1"/>
    <col min="13060" max="13060" width="5.625" style="212" customWidth="1"/>
    <col min="13061" max="13061" width="8.625" style="212" customWidth="1"/>
    <col min="13062" max="13062" width="9.875" style="212" customWidth="1"/>
    <col min="13063" max="13063" width="13.875" style="212" customWidth="1"/>
    <col min="13064" max="13067" width="9.125" style="212" customWidth="1"/>
    <col min="13068" max="13068" width="75.375" style="212" customWidth="1"/>
    <col min="13069" max="13069" width="45.25390625" style="212" customWidth="1"/>
    <col min="13070" max="13312" width="9.125" style="212" customWidth="1"/>
    <col min="13313" max="13313" width="4.375" style="212" customWidth="1"/>
    <col min="13314" max="13314" width="11.625" style="212" customWidth="1"/>
    <col min="13315" max="13315" width="40.375" style="212" customWidth="1"/>
    <col min="13316" max="13316" width="5.625" style="212" customWidth="1"/>
    <col min="13317" max="13317" width="8.625" style="212" customWidth="1"/>
    <col min="13318" max="13318" width="9.875" style="212" customWidth="1"/>
    <col min="13319" max="13319" width="13.875" style="212" customWidth="1"/>
    <col min="13320" max="13323" width="9.125" style="212" customWidth="1"/>
    <col min="13324" max="13324" width="75.375" style="212" customWidth="1"/>
    <col min="13325" max="13325" width="45.25390625" style="212" customWidth="1"/>
    <col min="13326" max="13568" width="9.125" style="212" customWidth="1"/>
    <col min="13569" max="13569" width="4.375" style="212" customWidth="1"/>
    <col min="13570" max="13570" width="11.625" style="212" customWidth="1"/>
    <col min="13571" max="13571" width="40.375" style="212" customWidth="1"/>
    <col min="13572" max="13572" width="5.625" style="212" customWidth="1"/>
    <col min="13573" max="13573" width="8.625" style="212" customWidth="1"/>
    <col min="13574" max="13574" width="9.875" style="212" customWidth="1"/>
    <col min="13575" max="13575" width="13.875" style="212" customWidth="1"/>
    <col min="13576" max="13579" width="9.125" style="212" customWidth="1"/>
    <col min="13580" max="13580" width="75.375" style="212" customWidth="1"/>
    <col min="13581" max="13581" width="45.25390625" style="212" customWidth="1"/>
    <col min="13582" max="13824" width="9.125" style="212" customWidth="1"/>
    <col min="13825" max="13825" width="4.375" style="212" customWidth="1"/>
    <col min="13826" max="13826" width="11.625" style="212" customWidth="1"/>
    <col min="13827" max="13827" width="40.375" style="212" customWidth="1"/>
    <col min="13828" max="13828" width="5.625" style="212" customWidth="1"/>
    <col min="13829" max="13829" width="8.625" style="212" customWidth="1"/>
    <col min="13830" max="13830" width="9.875" style="212" customWidth="1"/>
    <col min="13831" max="13831" width="13.875" style="212" customWidth="1"/>
    <col min="13832" max="13835" width="9.125" style="212" customWidth="1"/>
    <col min="13836" max="13836" width="75.375" style="212" customWidth="1"/>
    <col min="13837" max="13837" width="45.25390625" style="212" customWidth="1"/>
    <col min="13838" max="14080" width="9.125" style="212" customWidth="1"/>
    <col min="14081" max="14081" width="4.375" style="212" customWidth="1"/>
    <col min="14082" max="14082" width="11.625" style="212" customWidth="1"/>
    <col min="14083" max="14083" width="40.375" style="212" customWidth="1"/>
    <col min="14084" max="14084" width="5.625" style="212" customWidth="1"/>
    <col min="14085" max="14085" width="8.625" style="212" customWidth="1"/>
    <col min="14086" max="14086" width="9.875" style="212" customWidth="1"/>
    <col min="14087" max="14087" width="13.875" style="212" customWidth="1"/>
    <col min="14088" max="14091" width="9.125" style="212" customWidth="1"/>
    <col min="14092" max="14092" width="75.375" style="212" customWidth="1"/>
    <col min="14093" max="14093" width="45.25390625" style="212" customWidth="1"/>
    <col min="14094" max="14336" width="9.125" style="212" customWidth="1"/>
    <col min="14337" max="14337" width="4.375" style="212" customWidth="1"/>
    <col min="14338" max="14338" width="11.625" style="212" customWidth="1"/>
    <col min="14339" max="14339" width="40.375" style="212" customWidth="1"/>
    <col min="14340" max="14340" width="5.625" style="212" customWidth="1"/>
    <col min="14341" max="14341" width="8.625" style="212" customWidth="1"/>
    <col min="14342" max="14342" width="9.875" style="212" customWidth="1"/>
    <col min="14343" max="14343" width="13.875" style="212" customWidth="1"/>
    <col min="14344" max="14347" width="9.125" style="212" customWidth="1"/>
    <col min="14348" max="14348" width="75.375" style="212" customWidth="1"/>
    <col min="14349" max="14349" width="45.25390625" style="212" customWidth="1"/>
    <col min="14350" max="14592" width="9.125" style="212" customWidth="1"/>
    <col min="14593" max="14593" width="4.375" style="212" customWidth="1"/>
    <col min="14594" max="14594" width="11.625" style="212" customWidth="1"/>
    <col min="14595" max="14595" width="40.375" style="212" customWidth="1"/>
    <col min="14596" max="14596" width="5.625" style="212" customWidth="1"/>
    <col min="14597" max="14597" width="8.625" style="212" customWidth="1"/>
    <col min="14598" max="14598" width="9.875" style="212" customWidth="1"/>
    <col min="14599" max="14599" width="13.875" style="212" customWidth="1"/>
    <col min="14600" max="14603" width="9.125" style="212" customWidth="1"/>
    <col min="14604" max="14604" width="75.375" style="212" customWidth="1"/>
    <col min="14605" max="14605" width="45.25390625" style="212" customWidth="1"/>
    <col min="14606" max="14848" width="9.125" style="212" customWidth="1"/>
    <col min="14849" max="14849" width="4.375" style="212" customWidth="1"/>
    <col min="14850" max="14850" width="11.625" style="212" customWidth="1"/>
    <col min="14851" max="14851" width="40.375" style="212" customWidth="1"/>
    <col min="14852" max="14852" width="5.625" style="212" customWidth="1"/>
    <col min="14853" max="14853" width="8.625" style="212" customWidth="1"/>
    <col min="14854" max="14854" width="9.875" style="212" customWidth="1"/>
    <col min="14855" max="14855" width="13.875" style="212" customWidth="1"/>
    <col min="14856" max="14859" width="9.125" style="212" customWidth="1"/>
    <col min="14860" max="14860" width="75.375" style="212" customWidth="1"/>
    <col min="14861" max="14861" width="45.25390625" style="212" customWidth="1"/>
    <col min="14862" max="15104" width="9.125" style="212" customWidth="1"/>
    <col min="15105" max="15105" width="4.375" style="212" customWidth="1"/>
    <col min="15106" max="15106" width="11.625" style="212" customWidth="1"/>
    <col min="15107" max="15107" width="40.375" style="212" customWidth="1"/>
    <col min="15108" max="15108" width="5.625" style="212" customWidth="1"/>
    <col min="15109" max="15109" width="8.625" style="212" customWidth="1"/>
    <col min="15110" max="15110" width="9.875" style="212" customWidth="1"/>
    <col min="15111" max="15111" width="13.875" style="212" customWidth="1"/>
    <col min="15112" max="15115" width="9.125" style="212" customWidth="1"/>
    <col min="15116" max="15116" width="75.375" style="212" customWidth="1"/>
    <col min="15117" max="15117" width="45.25390625" style="212" customWidth="1"/>
    <col min="15118" max="15360" width="9.125" style="212" customWidth="1"/>
    <col min="15361" max="15361" width="4.375" style="212" customWidth="1"/>
    <col min="15362" max="15362" width="11.625" style="212" customWidth="1"/>
    <col min="15363" max="15363" width="40.375" style="212" customWidth="1"/>
    <col min="15364" max="15364" width="5.625" style="212" customWidth="1"/>
    <col min="15365" max="15365" width="8.625" style="212" customWidth="1"/>
    <col min="15366" max="15366" width="9.875" style="212" customWidth="1"/>
    <col min="15367" max="15367" width="13.875" style="212" customWidth="1"/>
    <col min="15368" max="15371" width="9.125" style="212" customWidth="1"/>
    <col min="15372" max="15372" width="75.375" style="212" customWidth="1"/>
    <col min="15373" max="15373" width="45.25390625" style="212" customWidth="1"/>
    <col min="15374" max="15616" width="9.125" style="212" customWidth="1"/>
    <col min="15617" max="15617" width="4.375" style="212" customWidth="1"/>
    <col min="15618" max="15618" width="11.625" style="212" customWidth="1"/>
    <col min="15619" max="15619" width="40.375" style="212" customWidth="1"/>
    <col min="15620" max="15620" width="5.625" style="212" customWidth="1"/>
    <col min="15621" max="15621" width="8.625" style="212" customWidth="1"/>
    <col min="15622" max="15622" width="9.875" style="212" customWidth="1"/>
    <col min="15623" max="15623" width="13.875" style="212" customWidth="1"/>
    <col min="15624" max="15627" width="9.125" style="212" customWidth="1"/>
    <col min="15628" max="15628" width="75.375" style="212" customWidth="1"/>
    <col min="15629" max="15629" width="45.25390625" style="212" customWidth="1"/>
    <col min="15630" max="15872" width="9.125" style="212" customWidth="1"/>
    <col min="15873" max="15873" width="4.375" style="212" customWidth="1"/>
    <col min="15874" max="15874" width="11.625" style="212" customWidth="1"/>
    <col min="15875" max="15875" width="40.375" style="212" customWidth="1"/>
    <col min="15876" max="15876" width="5.625" style="212" customWidth="1"/>
    <col min="15877" max="15877" width="8.625" style="212" customWidth="1"/>
    <col min="15878" max="15878" width="9.875" style="212" customWidth="1"/>
    <col min="15879" max="15879" width="13.875" style="212" customWidth="1"/>
    <col min="15880" max="15883" width="9.125" style="212" customWidth="1"/>
    <col min="15884" max="15884" width="75.375" style="212" customWidth="1"/>
    <col min="15885" max="15885" width="45.25390625" style="212" customWidth="1"/>
    <col min="15886" max="16128" width="9.125" style="212" customWidth="1"/>
    <col min="16129" max="16129" width="4.375" style="212" customWidth="1"/>
    <col min="16130" max="16130" width="11.625" style="212" customWidth="1"/>
    <col min="16131" max="16131" width="40.375" style="212" customWidth="1"/>
    <col min="16132" max="16132" width="5.625" style="212" customWidth="1"/>
    <col min="16133" max="16133" width="8.625" style="212" customWidth="1"/>
    <col min="16134" max="16134" width="9.875" style="212" customWidth="1"/>
    <col min="16135" max="16135" width="13.875" style="212" customWidth="1"/>
    <col min="16136" max="16139" width="9.125" style="212" customWidth="1"/>
    <col min="16140" max="16140" width="75.375" style="212" customWidth="1"/>
    <col min="16141" max="16141" width="45.25390625" style="212" customWidth="1"/>
    <col min="16142" max="16384" width="9.125" style="212" customWidth="1"/>
  </cols>
  <sheetData>
    <row r="1" spans="1:7" s="235" customFormat="1" ht="15.75">
      <c r="A1" s="414" t="s">
        <v>4</v>
      </c>
      <c r="B1" s="414"/>
      <c r="C1" s="414"/>
      <c r="D1" s="414"/>
      <c r="E1" s="414"/>
      <c r="F1" s="414"/>
      <c r="G1" s="414"/>
    </row>
    <row r="2" spans="2:7" s="235" customFormat="1" ht="14.25" customHeight="1" thickBot="1">
      <c r="B2" s="269"/>
      <c r="C2" s="270"/>
      <c r="D2" s="270"/>
      <c r="E2" s="271"/>
      <c r="F2" s="272"/>
      <c r="G2" s="270"/>
    </row>
    <row r="3" spans="1:7" s="235" customFormat="1" ht="13.5" thickTop="1">
      <c r="A3" s="415" t="s">
        <v>2</v>
      </c>
      <c r="B3" s="415"/>
      <c r="C3" s="416" t="s">
        <v>356</v>
      </c>
      <c r="D3" s="416"/>
      <c r="E3" s="416"/>
      <c r="F3" s="416"/>
      <c r="G3" s="416"/>
    </row>
    <row r="4" spans="1:7" s="235" customFormat="1" ht="13.5" thickBot="1">
      <c r="A4" s="417" t="s">
        <v>357</v>
      </c>
      <c r="B4" s="417"/>
      <c r="C4" s="230" t="s">
        <v>829</v>
      </c>
      <c r="D4" s="231"/>
      <c r="E4" s="232"/>
      <c r="F4" s="233"/>
      <c r="G4" s="234"/>
    </row>
    <row r="5" spans="1:7" s="235" customFormat="1" ht="14.25" thickBot="1" thickTop="1">
      <c r="A5" s="236"/>
      <c r="B5" s="237" t="s">
        <v>358</v>
      </c>
      <c r="C5" s="238" t="s">
        <v>699</v>
      </c>
      <c r="D5" s="239"/>
      <c r="E5" s="240"/>
      <c r="F5" s="241"/>
      <c r="G5" s="242"/>
    </row>
    <row r="6" ht="13.5" thickTop="1">
      <c r="A6" s="213"/>
    </row>
    <row r="7" spans="1:7" ht="12.75">
      <c r="A7" s="246" t="s">
        <v>5</v>
      </c>
      <c r="B7" s="247" t="s">
        <v>6</v>
      </c>
      <c r="C7" s="247" t="s">
        <v>7</v>
      </c>
      <c r="D7" s="247" t="s">
        <v>8</v>
      </c>
      <c r="E7" s="247" t="s">
        <v>360</v>
      </c>
      <c r="F7" s="248" t="s">
        <v>361</v>
      </c>
      <c r="G7" s="249" t="s">
        <v>362</v>
      </c>
    </row>
    <row r="8" spans="1:15" ht="12.75">
      <c r="A8" s="250" t="s">
        <v>9</v>
      </c>
      <c r="B8" s="251" t="s">
        <v>700</v>
      </c>
      <c r="C8" s="252" t="s">
        <v>701</v>
      </c>
      <c r="D8" s="253"/>
      <c r="E8" s="254"/>
      <c r="F8" s="255"/>
      <c r="G8" s="256"/>
      <c r="O8" s="212">
        <v>1</v>
      </c>
    </row>
    <row r="9" spans="1:7" ht="12.75">
      <c r="A9" s="250"/>
      <c r="B9" s="251"/>
      <c r="C9" s="278" t="s">
        <v>689</v>
      </c>
      <c r="D9" s="279"/>
      <c r="E9" s="280"/>
      <c r="F9" s="281"/>
      <c r="G9" s="282"/>
    </row>
    <row r="10" spans="1:7" ht="90">
      <c r="A10" s="257"/>
      <c r="B10" s="262"/>
      <c r="C10" s="198" t="s">
        <v>888</v>
      </c>
      <c r="D10" s="258"/>
      <c r="E10" s="259"/>
      <c r="F10" s="260"/>
      <c r="G10" s="261"/>
    </row>
    <row r="11" spans="1:7" ht="22.5">
      <c r="A11" s="257"/>
      <c r="B11" s="262"/>
      <c r="C11" s="198" t="s">
        <v>704</v>
      </c>
      <c r="D11" s="258"/>
      <c r="E11" s="259"/>
      <c r="F11" s="260"/>
      <c r="G11" s="261"/>
    </row>
    <row r="12" spans="1:7" ht="22.5">
      <c r="A12" s="257">
        <v>1</v>
      </c>
      <c r="B12" s="262" t="s">
        <v>702</v>
      </c>
      <c r="C12" s="203" t="s">
        <v>706</v>
      </c>
      <c r="D12" s="258" t="s">
        <v>10</v>
      </c>
      <c r="E12" s="259">
        <v>18</v>
      </c>
      <c r="F12" s="352">
        <v>0</v>
      </c>
      <c r="G12" s="261">
        <f>E12*F12</f>
        <v>0</v>
      </c>
    </row>
    <row r="13" spans="1:7" ht="22.5">
      <c r="A13" s="257">
        <v>2</v>
      </c>
      <c r="B13" s="262" t="s">
        <v>703</v>
      </c>
      <c r="C13" s="203" t="s">
        <v>708</v>
      </c>
      <c r="D13" s="258" t="s">
        <v>10</v>
      </c>
      <c r="E13" s="259">
        <v>18</v>
      </c>
      <c r="F13" s="352">
        <v>0</v>
      </c>
      <c r="G13" s="261">
        <f>E13*F13</f>
        <v>0</v>
      </c>
    </row>
    <row r="14" spans="1:7" ht="22.5">
      <c r="A14" s="257">
        <v>3</v>
      </c>
      <c r="B14" s="262" t="s">
        <v>705</v>
      </c>
      <c r="C14" s="203" t="s">
        <v>710</v>
      </c>
      <c r="D14" s="258" t="s">
        <v>10</v>
      </c>
      <c r="E14" s="259">
        <v>18</v>
      </c>
      <c r="F14" s="352">
        <v>0</v>
      </c>
      <c r="G14" s="261">
        <f>E14*F14</f>
        <v>0</v>
      </c>
    </row>
    <row r="15" spans="1:7" ht="12.75">
      <c r="A15" s="257">
        <v>4</v>
      </c>
      <c r="B15" s="262" t="s">
        <v>707</v>
      </c>
      <c r="C15" s="203" t="s">
        <v>712</v>
      </c>
      <c r="D15" s="258" t="s">
        <v>10</v>
      </c>
      <c r="E15" s="259">
        <v>18</v>
      </c>
      <c r="F15" s="352">
        <v>0</v>
      </c>
      <c r="G15" s="261">
        <f>E15*F15</f>
        <v>0</v>
      </c>
    </row>
    <row r="16" spans="1:57" ht="12.75">
      <c r="A16" s="263"/>
      <c r="B16" s="264" t="s">
        <v>404</v>
      </c>
      <c r="C16" s="274" t="s">
        <v>704</v>
      </c>
      <c r="D16" s="265"/>
      <c r="E16" s="266"/>
      <c r="F16" s="267"/>
      <c r="G16" s="283">
        <f>SUM(G12:G15)</f>
        <v>0</v>
      </c>
      <c r="O16" s="212">
        <v>4</v>
      </c>
      <c r="BA16" s="223">
        <f>SUM(BA10:BA15)</f>
        <v>0</v>
      </c>
      <c r="BB16" s="223">
        <f>SUM(BB10:BB15)</f>
        <v>0</v>
      </c>
      <c r="BC16" s="223">
        <f>SUM(BC10:BC15)</f>
        <v>0</v>
      </c>
      <c r="BD16" s="223">
        <f>SUM(BD10:BD15)</f>
        <v>0</v>
      </c>
      <c r="BE16" s="223">
        <f>SUM(BE10:BE15)</f>
        <v>0</v>
      </c>
    </row>
    <row r="17" spans="1:7" ht="22.5">
      <c r="A17" s="257"/>
      <c r="B17" s="262"/>
      <c r="C17" s="198" t="s">
        <v>713</v>
      </c>
      <c r="D17" s="258"/>
      <c r="E17" s="259"/>
      <c r="F17" s="352"/>
      <c r="G17" s="261"/>
    </row>
    <row r="18" spans="1:7" ht="12.75">
      <c r="A18" s="257">
        <v>5</v>
      </c>
      <c r="B18" s="262" t="s">
        <v>709</v>
      </c>
      <c r="C18" s="203" t="s">
        <v>715</v>
      </c>
      <c r="D18" s="258" t="s">
        <v>137</v>
      </c>
      <c r="E18" s="259">
        <v>200</v>
      </c>
      <c r="F18" s="352">
        <v>0</v>
      </c>
      <c r="G18" s="261">
        <f aca="true" t="shared" si="0" ref="G18:G40">E18*F18</f>
        <v>0</v>
      </c>
    </row>
    <row r="19" spans="1:7" ht="12.75">
      <c r="A19" s="257">
        <v>6</v>
      </c>
      <c r="B19" s="262" t="s">
        <v>711</v>
      </c>
      <c r="C19" s="203" t="s">
        <v>717</v>
      </c>
      <c r="D19" s="258" t="s">
        <v>10</v>
      </c>
      <c r="E19" s="259">
        <v>10</v>
      </c>
      <c r="F19" s="352">
        <v>0</v>
      </c>
      <c r="G19" s="261">
        <f t="shared" si="0"/>
        <v>0</v>
      </c>
    </row>
    <row r="20" spans="1:7" ht="12.75">
      <c r="A20" s="257">
        <v>7</v>
      </c>
      <c r="B20" s="262" t="s">
        <v>714</v>
      </c>
      <c r="C20" s="203" t="s">
        <v>719</v>
      </c>
      <c r="D20" s="258" t="s">
        <v>10</v>
      </c>
      <c r="E20" s="259">
        <v>20</v>
      </c>
      <c r="F20" s="352">
        <v>0</v>
      </c>
      <c r="G20" s="261">
        <f t="shared" si="0"/>
        <v>0</v>
      </c>
    </row>
    <row r="21" spans="1:7" ht="12.75">
      <c r="A21" s="257">
        <v>8</v>
      </c>
      <c r="B21" s="262" t="s">
        <v>716</v>
      </c>
      <c r="C21" s="203" t="s">
        <v>721</v>
      </c>
      <c r="D21" s="258" t="s">
        <v>10</v>
      </c>
      <c r="E21" s="259">
        <v>20</v>
      </c>
      <c r="F21" s="352">
        <v>0</v>
      </c>
      <c r="G21" s="261">
        <f t="shared" si="0"/>
        <v>0</v>
      </c>
    </row>
    <row r="22" spans="1:7" ht="12.75">
      <c r="A22" s="257">
        <v>9</v>
      </c>
      <c r="B22" s="262" t="s">
        <v>718</v>
      </c>
      <c r="C22" s="203" t="s">
        <v>723</v>
      </c>
      <c r="D22" s="258" t="s">
        <v>10</v>
      </c>
      <c r="E22" s="259">
        <v>20</v>
      </c>
      <c r="F22" s="352">
        <v>0</v>
      </c>
      <c r="G22" s="261">
        <f t="shared" si="0"/>
        <v>0</v>
      </c>
    </row>
    <row r="23" spans="1:7" ht="12.75">
      <c r="A23" s="257">
        <v>10</v>
      </c>
      <c r="B23" s="262" t="s">
        <v>720</v>
      </c>
      <c r="C23" s="203" t="s">
        <v>725</v>
      </c>
      <c r="D23" s="258" t="s">
        <v>10</v>
      </c>
      <c r="E23" s="259">
        <v>10</v>
      </c>
      <c r="F23" s="352">
        <v>0</v>
      </c>
      <c r="G23" s="261">
        <f t="shared" si="0"/>
        <v>0</v>
      </c>
    </row>
    <row r="24" spans="1:7" ht="12.75">
      <c r="A24" s="257">
        <v>11</v>
      </c>
      <c r="B24" s="262" t="s">
        <v>722</v>
      </c>
      <c r="C24" s="203" t="s">
        <v>727</v>
      </c>
      <c r="D24" s="258" t="s">
        <v>10</v>
      </c>
      <c r="E24" s="259">
        <v>10</v>
      </c>
      <c r="F24" s="352">
        <v>0</v>
      </c>
      <c r="G24" s="261">
        <f t="shared" si="0"/>
        <v>0</v>
      </c>
    </row>
    <row r="25" spans="1:7" ht="22.5">
      <c r="A25" s="257">
        <v>12</v>
      </c>
      <c r="B25" s="262" t="s">
        <v>724</v>
      </c>
      <c r="C25" s="203" t="s">
        <v>729</v>
      </c>
      <c r="D25" s="258" t="s">
        <v>10</v>
      </c>
      <c r="E25" s="259">
        <v>10</v>
      </c>
      <c r="F25" s="352">
        <v>0</v>
      </c>
      <c r="G25" s="261">
        <f t="shared" si="0"/>
        <v>0</v>
      </c>
    </row>
    <row r="26" spans="1:7" ht="12.75">
      <c r="A26" s="257">
        <v>13</v>
      </c>
      <c r="B26" s="262" t="s">
        <v>726</v>
      </c>
      <c r="C26" s="203" t="s">
        <v>731</v>
      </c>
      <c r="D26" s="258" t="s">
        <v>10</v>
      </c>
      <c r="E26" s="259">
        <v>1</v>
      </c>
      <c r="F26" s="352">
        <v>0</v>
      </c>
      <c r="G26" s="261">
        <f t="shared" si="0"/>
        <v>0</v>
      </c>
    </row>
    <row r="27" spans="1:7" ht="12.75">
      <c r="A27" s="257">
        <v>14</v>
      </c>
      <c r="B27" s="262" t="s">
        <v>728</v>
      </c>
      <c r="C27" s="203" t="s">
        <v>733</v>
      </c>
      <c r="D27" s="258" t="s">
        <v>10</v>
      </c>
      <c r="E27" s="259">
        <v>1</v>
      </c>
      <c r="F27" s="352">
        <v>0</v>
      </c>
      <c r="G27" s="261">
        <f t="shared" si="0"/>
        <v>0</v>
      </c>
    </row>
    <row r="28" spans="1:7" ht="22.5">
      <c r="A28" s="257">
        <v>15</v>
      </c>
      <c r="B28" s="262" t="s">
        <v>730</v>
      </c>
      <c r="C28" s="203" t="s">
        <v>735</v>
      </c>
      <c r="D28" s="258" t="s">
        <v>10</v>
      </c>
      <c r="E28" s="259">
        <v>3</v>
      </c>
      <c r="F28" s="352">
        <v>0</v>
      </c>
      <c r="G28" s="261">
        <f t="shared" si="0"/>
        <v>0</v>
      </c>
    </row>
    <row r="29" spans="1:7" ht="12.75">
      <c r="A29" s="257">
        <v>16</v>
      </c>
      <c r="B29" s="262" t="s">
        <v>732</v>
      </c>
      <c r="C29" s="203" t="s">
        <v>737</v>
      </c>
      <c r="D29" s="258" t="s">
        <v>738</v>
      </c>
      <c r="E29" s="259">
        <v>8</v>
      </c>
      <c r="F29" s="352">
        <v>0</v>
      </c>
      <c r="G29" s="261">
        <f t="shared" si="0"/>
        <v>0</v>
      </c>
    </row>
    <row r="30" spans="1:7" ht="12.75">
      <c r="A30" s="257">
        <v>17</v>
      </c>
      <c r="B30" s="262" t="s">
        <v>734</v>
      </c>
      <c r="C30" s="203" t="s">
        <v>740</v>
      </c>
      <c r="D30" s="258" t="s">
        <v>738</v>
      </c>
      <c r="E30" s="259">
        <v>8</v>
      </c>
      <c r="F30" s="352">
        <v>0</v>
      </c>
      <c r="G30" s="261">
        <f t="shared" si="0"/>
        <v>0</v>
      </c>
    </row>
    <row r="31" spans="1:7" ht="12.75">
      <c r="A31" s="257">
        <v>18</v>
      </c>
      <c r="B31" s="262" t="s">
        <v>736</v>
      </c>
      <c r="C31" s="203" t="s">
        <v>742</v>
      </c>
      <c r="D31" s="258" t="s">
        <v>10</v>
      </c>
      <c r="E31" s="259">
        <v>8</v>
      </c>
      <c r="F31" s="352">
        <v>0</v>
      </c>
      <c r="G31" s="261">
        <f t="shared" si="0"/>
        <v>0</v>
      </c>
    </row>
    <row r="32" spans="1:7" ht="12.75">
      <c r="A32" s="257">
        <v>19</v>
      </c>
      <c r="B32" s="262" t="s">
        <v>739</v>
      </c>
      <c r="C32" s="203" t="s">
        <v>744</v>
      </c>
      <c r="D32" s="258" t="s">
        <v>10</v>
      </c>
      <c r="E32" s="259">
        <v>1</v>
      </c>
      <c r="F32" s="352">
        <v>0</v>
      </c>
      <c r="G32" s="261">
        <f t="shared" si="0"/>
        <v>0</v>
      </c>
    </row>
    <row r="33" spans="1:7" ht="22.5">
      <c r="A33" s="257">
        <v>20</v>
      </c>
      <c r="B33" s="262" t="s">
        <v>741</v>
      </c>
      <c r="C33" s="203" t="s">
        <v>746</v>
      </c>
      <c r="D33" s="258" t="s">
        <v>10</v>
      </c>
      <c r="E33" s="259">
        <v>2</v>
      </c>
      <c r="F33" s="352">
        <v>0</v>
      </c>
      <c r="G33" s="261">
        <f t="shared" si="0"/>
        <v>0</v>
      </c>
    </row>
    <row r="34" spans="1:7" ht="12.75">
      <c r="A34" s="257">
        <v>21</v>
      </c>
      <c r="B34" s="262" t="s">
        <v>743</v>
      </c>
      <c r="C34" s="203" t="s">
        <v>748</v>
      </c>
      <c r="D34" s="258" t="s">
        <v>137</v>
      </c>
      <c r="E34" s="259">
        <v>200</v>
      </c>
      <c r="F34" s="352">
        <v>0</v>
      </c>
      <c r="G34" s="261">
        <f t="shared" si="0"/>
        <v>0</v>
      </c>
    </row>
    <row r="35" spans="1:7" ht="12.75">
      <c r="A35" s="257">
        <v>22</v>
      </c>
      <c r="B35" s="262" t="s">
        <v>745</v>
      </c>
      <c r="C35" s="203" t="s">
        <v>750</v>
      </c>
      <c r="D35" s="258" t="s">
        <v>10</v>
      </c>
      <c r="E35" s="259">
        <v>32</v>
      </c>
      <c r="F35" s="352">
        <v>0</v>
      </c>
      <c r="G35" s="261">
        <f t="shared" si="0"/>
        <v>0</v>
      </c>
    </row>
    <row r="36" spans="1:7" ht="12.75">
      <c r="A36" s="257">
        <v>23</v>
      </c>
      <c r="B36" s="262" t="s">
        <v>747</v>
      </c>
      <c r="C36" s="203" t="s">
        <v>752</v>
      </c>
      <c r="D36" s="258" t="s">
        <v>10</v>
      </c>
      <c r="E36" s="259">
        <v>4</v>
      </c>
      <c r="F36" s="352">
        <v>0</v>
      </c>
      <c r="G36" s="261">
        <f t="shared" si="0"/>
        <v>0</v>
      </c>
    </row>
    <row r="37" spans="1:7" ht="12.75">
      <c r="A37" s="257">
        <v>24</v>
      </c>
      <c r="B37" s="262" t="s">
        <v>749</v>
      </c>
      <c r="C37" s="203" t="s">
        <v>754</v>
      </c>
      <c r="D37" s="258" t="s">
        <v>10</v>
      </c>
      <c r="E37" s="259">
        <v>4</v>
      </c>
      <c r="F37" s="352">
        <v>0</v>
      </c>
      <c r="G37" s="261">
        <f t="shared" si="0"/>
        <v>0</v>
      </c>
    </row>
    <row r="38" spans="1:7" ht="12.75">
      <c r="A38" s="257">
        <v>25</v>
      </c>
      <c r="B38" s="262" t="s">
        <v>751</v>
      </c>
      <c r="C38" s="203" t="s">
        <v>756</v>
      </c>
      <c r="D38" s="258" t="s">
        <v>10</v>
      </c>
      <c r="E38" s="259">
        <v>4</v>
      </c>
      <c r="F38" s="352">
        <v>0</v>
      </c>
      <c r="G38" s="261">
        <f t="shared" si="0"/>
        <v>0</v>
      </c>
    </row>
    <row r="39" spans="1:7" ht="22.5">
      <c r="A39" s="257">
        <v>26</v>
      </c>
      <c r="B39" s="262" t="s">
        <v>753</v>
      </c>
      <c r="C39" s="203" t="s">
        <v>758</v>
      </c>
      <c r="D39" s="258" t="s">
        <v>10</v>
      </c>
      <c r="E39" s="259">
        <v>10</v>
      </c>
      <c r="F39" s="352">
        <v>0</v>
      </c>
      <c r="G39" s="261">
        <f t="shared" si="0"/>
        <v>0</v>
      </c>
    </row>
    <row r="40" spans="1:7" ht="22.5">
      <c r="A40" s="257">
        <v>27</v>
      </c>
      <c r="B40" s="262" t="s">
        <v>755</v>
      </c>
      <c r="C40" s="203" t="s">
        <v>760</v>
      </c>
      <c r="D40" s="258" t="s">
        <v>10</v>
      </c>
      <c r="E40" s="259">
        <v>10</v>
      </c>
      <c r="F40" s="352">
        <v>0</v>
      </c>
      <c r="G40" s="261">
        <f t="shared" si="0"/>
        <v>0</v>
      </c>
    </row>
    <row r="41" spans="1:57" ht="12.75">
      <c r="A41" s="263"/>
      <c r="B41" s="264" t="s">
        <v>404</v>
      </c>
      <c r="C41" s="274" t="s">
        <v>713</v>
      </c>
      <c r="D41" s="265"/>
      <c r="E41" s="266"/>
      <c r="F41" s="267"/>
      <c r="G41" s="283">
        <f>SUM(G18:G40)</f>
        <v>0</v>
      </c>
      <c r="O41" s="212">
        <v>4</v>
      </c>
      <c r="BA41" s="223">
        <f>SUM(BA34:BA39)</f>
        <v>0</v>
      </c>
      <c r="BB41" s="223">
        <f>SUM(BB34:BB39)</f>
        <v>0</v>
      </c>
      <c r="BC41" s="223">
        <f>SUM(BC34:BC39)</f>
        <v>0</v>
      </c>
      <c r="BD41" s="223">
        <f>SUM(BD34:BD39)</f>
        <v>0</v>
      </c>
      <c r="BE41" s="223">
        <f>SUM(BE34:BE39)</f>
        <v>0</v>
      </c>
    </row>
    <row r="42" spans="1:7" ht="12.75">
      <c r="A42" s="257">
        <v>28</v>
      </c>
      <c r="B42" s="262" t="s">
        <v>757</v>
      </c>
      <c r="C42" s="198" t="s">
        <v>794</v>
      </c>
      <c r="D42" s="258"/>
      <c r="E42" s="259"/>
      <c r="F42" s="260"/>
      <c r="G42" s="261"/>
    </row>
    <row r="43" spans="1:7" ht="12.75">
      <c r="A43" s="257">
        <v>29</v>
      </c>
      <c r="B43" s="262" t="s">
        <v>759</v>
      </c>
      <c r="C43" s="203" t="s">
        <v>795</v>
      </c>
      <c r="D43" s="258" t="s">
        <v>10</v>
      </c>
      <c r="E43" s="259">
        <v>2</v>
      </c>
      <c r="F43" s="352">
        <v>0</v>
      </c>
      <c r="G43" s="261">
        <f>E43*F43</f>
        <v>0</v>
      </c>
    </row>
    <row r="44" spans="1:7" ht="12.75">
      <c r="A44" s="257">
        <v>30</v>
      </c>
      <c r="B44" s="262" t="s">
        <v>761</v>
      </c>
      <c r="C44" s="203" t="s">
        <v>796</v>
      </c>
      <c r="D44" s="258" t="s">
        <v>10</v>
      </c>
      <c r="E44" s="259">
        <v>2</v>
      </c>
      <c r="F44" s="352">
        <v>0</v>
      </c>
      <c r="G44" s="261">
        <f aca="true" t="shared" si="1" ref="G44:G74">E44*F44</f>
        <v>0</v>
      </c>
    </row>
    <row r="45" spans="1:7" ht="12.75">
      <c r="A45" s="257">
        <v>31</v>
      </c>
      <c r="B45" s="262" t="s">
        <v>762</v>
      </c>
      <c r="C45" s="203" t="s">
        <v>797</v>
      </c>
      <c r="D45" s="258" t="s">
        <v>137</v>
      </c>
      <c r="E45" s="259">
        <v>350</v>
      </c>
      <c r="F45" s="352">
        <v>0</v>
      </c>
      <c r="G45" s="261">
        <f t="shared" si="1"/>
        <v>0</v>
      </c>
    </row>
    <row r="46" spans="1:7" ht="12.75">
      <c r="A46" s="257">
        <v>32</v>
      </c>
      <c r="B46" s="262" t="s">
        <v>763</v>
      </c>
      <c r="C46" s="203" t="s">
        <v>798</v>
      </c>
      <c r="D46" s="258" t="s">
        <v>10</v>
      </c>
      <c r="E46" s="259">
        <v>30</v>
      </c>
      <c r="F46" s="352">
        <v>0</v>
      </c>
      <c r="G46" s="261">
        <f t="shared" si="1"/>
        <v>0</v>
      </c>
    </row>
    <row r="47" spans="1:7" ht="12.75">
      <c r="A47" s="257">
        <v>33</v>
      </c>
      <c r="B47" s="262" t="s">
        <v>764</v>
      </c>
      <c r="C47" s="203" t="s">
        <v>799</v>
      </c>
      <c r="D47" s="258" t="s">
        <v>10</v>
      </c>
      <c r="E47" s="259">
        <v>30</v>
      </c>
      <c r="F47" s="352">
        <v>0</v>
      </c>
      <c r="G47" s="261">
        <f t="shared" si="1"/>
        <v>0</v>
      </c>
    </row>
    <row r="48" spans="1:7" ht="12.75">
      <c r="A48" s="257">
        <v>34</v>
      </c>
      <c r="B48" s="262" t="s">
        <v>765</v>
      </c>
      <c r="C48" s="203" t="s">
        <v>800</v>
      </c>
      <c r="D48" s="258" t="s">
        <v>10</v>
      </c>
      <c r="E48" s="259">
        <v>14</v>
      </c>
      <c r="F48" s="352">
        <v>0</v>
      </c>
      <c r="G48" s="261">
        <f t="shared" si="1"/>
        <v>0</v>
      </c>
    </row>
    <row r="49" spans="1:7" ht="12.75">
      <c r="A49" s="257">
        <v>35</v>
      </c>
      <c r="B49" s="262" t="s">
        <v>766</v>
      </c>
      <c r="C49" s="203" t="s">
        <v>801</v>
      </c>
      <c r="D49" s="258" t="s">
        <v>10</v>
      </c>
      <c r="E49" s="259">
        <v>91</v>
      </c>
      <c r="F49" s="352">
        <v>0</v>
      </c>
      <c r="G49" s="261">
        <f t="shared" si="1"/>
        <v>0</v>
      </c>
    </row>
    <row r="50" spans="1:7" ht="22.5">
      <c r="A50" s="257">
        <v>36</v>
      </c>
      <c r="B50" s="262" t="s">
        <v>767</v>
      </c>
      <c r="C50" s="203" t="s">
        <v>802</v>
      </c>
      <c r="D50" s="258" t="s">
        <v>10</v>
      </c>
      <c r="E50" s="259">
        <v>30</v>
      </c>
      <c r="F50" s="352">
        <v>0</v>
      </c>
      <c r="G50" s="261">
        <f t="shared" si="1"/>
        <v>0</v>
      </c>
    </row>
    <row r="51" spans="1:7" ht="12.75">
      <c r="A51" s="257">
        <v>37</v>
      </c>
      <c r="B51" s="262" t="s">
        <v>768</v>
      </c>
      <c r="C51" s="203" t="s">
        <v>803</v>
      </c>
      <c r="D51" s="258" t="s">
        <v>738</v>
      </c>
      <c r="E51" s="259">
        <v>3</v>
      </c>
      <c r="F51" s="352">
        <v>0</v>
      </c>
      <c r="G51" s="261">
        <f t="shared" si="1"/>
        <v>0</v>
      </c>
    </row>
    <row r="52" spans="1:7" ht="12.75">
      <c r="A52" s="257">
        <v>38</v>
      </c>
      <c r="B52" s="262" t="s">
        <v>770</v>
      </c>
      <c r="C52" s="203" t="s">
        <v>804</v>
      </c>
      <c r="D52" s="258" t="s">
        <v>10</v>
      </c>
      <c r="E52" s="259">
        <v>1</v>
      </c>
      <c r="F52" s="352">
        <v>0</v>
      </c>
      <c r="G52" s="261">
        <f t="shared" si="1"/>
        <v>0</v>
      </c>
    </row>
    <row r="53" spans="1:7" ht="12.75">
      <c r="A53" s="257">
        <v>39</v>
      </c>
      <c r="B53" s="262" t="s">
        <v>771</v>
      </c>
      <c r="C53" s="203" t="s">
        <v>805</v>
      </c>
      <c r="D53" s="258" t="s">
        <v>10</v>
      </c>
      <c r="E53" s="259">
        <v>1</v>
      </c>
      <c r="F53" s="352">
        <v>0</v>
      </c>
      <c r="G53" s="261">
        <f t="shared" si="1"/>
        <v>0</v>
      </c>
    </row>
    <row r="54" spans="1:7" ht="12.75">
      <c r="A54" s="257">
        <v>40</v>
      </c>
      <c r="B54" s="262" t="s">
        <v>772</v>
      </c>
      <c r="C54" s="203" t="s">
        <v>806</v>
      </c>
      <c r="D54" s="258" t="s">
        <v>10</v>
      </c>
      <c r="E54" s="259">
        <v>1</v>
      </c>
      <c r="F54" s="352">
        <v>0</v>
      </c>
      <c r="G54" s="261">
        <f t="shared" si="1"/>
        <v>0</v>
      </c>
    </row>
    <row r="55" spans="1:7" ht="12.75">
      <c r="A55" s="257">
        <v>41</v>
      </c>
      <c r="B55" s="262" t="s">
        <v>773</v>
      </c>
      <c r="C55" s="203" t="s">
        <v>769</v>
      </c>
      <c r="D55" s="258" t="s">
        <v>10</v>
      </c>
      <c r="E55" s="259">
        <v>1</v>
      </c>
      <c r="F55" s="352">
        <v>0</v>
      </c>
      <c r="G55" s="261">
        <f t="shared" si="1"/>
        <v>0</v>
      </c>
    </row>
    <row r="56" spans="1:7" ht="12.75">
      <c r="A56" s="257">
        <v>42</v>
      </c>
      <c r="B56" s="262" t="s">
        <v>774</v>
      </c>
      <c r="C56" s="203" t="s">
        <v>807</v>
      </c>
      <c r="D56" s="258" t="s">
        <v>10</v>
      </c>
      <c r="E56" s="259">
        <v>1</v>
      </c>
      <c r="F56" s="352">
        <v>0</v>
      </c>
      <c r="G56" s="261">
        <f t="shared" si="1"/>
        <v>0</v>
      </c>
    </row>
    <row r="57" spans="1:7" ht="12.75">
      <c r="A57" s="257">
        <v>43</v>
      </c>
      <c r="B57" s="262" t="s">
        <v>775</v>
      </c>
      <c r="C57" s="203" t="s">
        <v>808</v>
      </c>
      <c r="D57" s="258" t="s">
        <v>10</v>
      </c>
      <c r="E57" s="259">
        <v>1</v>
      </c>
      <c r="F57" s="352">
        <v>0</v>
      </c>
      <c r="G57" s="261">
        <f t="shared" si="1"/>
        <v>0</v>
      </c>
    </row>
    <row r="58" spans="1:7" ht="12.75">
      <c r="A58" s="257">
        <v>44</v>
      </c>
      <c r="B58" s="262" t="s">
        <v>776</v>
      </c>
      <c r="C58" s="203" t="s">
        <v>809</v>
      </c>
      <c r="D58" s="258" t="s">
        <v>137</v>
      </c>
      <c r="E58" s="259">
        <v>22</v>
      </c>
      <c r="F58" s="352">
        <v>0</v>
      </c>
      <c r="G58" s="261">
        <f t="shared" si="1"/>
        <v>0</v>
      </c>
    </row>
    <row r="59" spans="1:7" ht="12.75">
      <c r="A59" s="257">
        <v>45</v>
      </c>
      <c r="B59" s="262" t="s">
        <v>777</v>
      </c>
      <c r="C59" s="203" t="s">
        <v>810</v>
      </c>
      <c r="D59" s="258" t="s">
        <v>10</v>
      </c>
      <c r="E59" s="259">
        <v>1</v>
      </c>
      <c r="F59" s="352">
        <v>0</v>
      </c>
      <c r="G59" s="261">
        <f t="shared" si="1"/>
        <v>0</v>
      </c>
    </row>
    <row r="60" spans="1:7" ht="12.75">
      <c r="A60" s="257">
        <v>46</v>
      </c>
      <c r="B60" s="262" t="s">
        <v>778</v>
      </c>
      <c r="C60" s="203" t="s">
        <v>811</v>
      </c>
      <c r="D60" s="258" t="s">
        <v>137</v>
      </c>
      <c r="E60" s="259">
        <v>22</v>
      </c>
      <c r="F60" s="352">
        <v>0</v>
      </c>
      <c r="G60" s="261">
        <f t="shared" si="1"/>
        <v>0</v>
      </c>
    </row>
    <row r="61" spans="1:7" ht="12.75">
      <c r="A61" s="257">
        <v>47</v>
      </c>
      <c r="B61" s="262" t="s">
        <v>779</v>
      </c>
      <c r="C61" s="203" t="s">
        <v>737</v>
      </c>
      <c r="D61" s="258" t="s">
        <v>738</v>
      </c>
      <c r="E61" s="259">
        <v>4</v>
      </c>
      <c r="F61" s="352">
        <v>0</v>
      </c>
      <c r="G61" s="261">
        <f t="shared" si="1"/>
        <v>0</v>
      </c>
    </row>
    <row r="62" spans="1:7" ht="12.75">
      <c r="A62" s="257">
        <v>48</v>
      </c>
      <c r="B62" s="262" t="s">
        <v>780</v>
      </c>
      <c r="C62" s="203" t="s">
        <v>740</v>
      </c>
      <c r="D62" s="258" t="s">
        <v>738</v>
      </c>
      <c r="E62" s="259">
        <v>4</v>
      </c>
      <c r="F62" s="352">
        <v>0</v>
      </c>
      <c r="G62" s="261">
        <f t="shared" si="1"/>
        <v>0</v>
      </c>
    </row>
    <row r="63" spans="1:7" ht="22.5">
      <c r="A63" s="257">
        <v>49</v>
      </c>
      <c r="B63" s="262" t="s">
        <v>781</v>
      </c>
      <c r="C63" s="203" t="s">
        <v>812</v>
      </c>
      <c r="D63" s="258" t="s">
        <v>137</v>
      </c>
      <c r="E63" s="259">
        <v>900</v>
      </c>
      <c r="F63" s="352">
        <v>0</v>
      </c>
      <c r="G63" s="261">
        <f t="shared" si="1"/>
        <v>0</v>
      </c>
    </row>
    <row r="64" spans="1:7" ht="12.75">
      <c r="A64" s="257">
        <v>50</v>
      </c>
      <c r="B64" s="262" t="s">
        <v>782</v>
      </c>
      <c r="C64" s="203" t="s">
        <v>813</v>
      </c>
      <c r="D64" s="258" t="s">
        <v>10</v>
      </c>
      <c r="E64" s="259">
        <v>30</v>
      </c>
      <c r="F64" s="352">
        <v>0</v>
      </c>
      <c r="G64" s="261">
        <f t="shared" si="1"/>
        <v>0</v>
      </c>
    </row>
    <row r="65" spans="1:7" ht="12.75">
      <c r="A65" s="257">
        <v>51</v>
      </c>
      <c r="B65" s="262" t="s">
        <v>783</v>
      </c>
      <c r="C65" s="203" t="s">
        <v>814</v>
      </c>
      <c r="D65" s="258" t="s">
        <v>10</v>
      </c>
      <c r="E65" s="259">
        <v>30</v>
      </c>
      <c r="F65" s="352">
        <v>0</v>
      </c>
      <c r="G65" s="261">
        <f t="shared" si="1"/>
        <v>0</v>
      </c>
    </row>
    <row r="66" spans="1:7" ht="22.5">
      <c r="A66" s="257">
        <v>52</v>
      </c>
      <c r="B66" s="262" t="s">
        <v>784</v>
      </c>
      <c r="C66" s="203" t="s">
        <v>815</v>
      </c>
      <c r="D66" s="258" t="s">
        <v>10</v>
      </c>
      <c r="E66" s="259">
        <v>10</v>
      </c>
      <c r="F66" s="352">
        <v>0</v>
      </c>
      <c r="G66" s="261">
        <f t="shared" si="1"/>
        <v>0</v>
      </c>
    </row>
    <row r="67" spans="1:7" ht="12.75">
      <c r="A67" s="257">
        <v>53</v>
      </c>
      <c r="B67" s="262" t="s">
        <v>785</v>
      </c>
      <c r="C67" s="203" t="s">
        <v>816</v>
      </c>
      <c r="D67" s="258" t="s">
        <v>10</v>
      </c>
      <c r="E67" s="259">
        <v>30</v>
      </c>
      <c r="F67" s="352">
        <v>0</v>
      </c>
      <c r="G67" s="261">
        <f t="shared" si="1"/>
        <v>0</v>
      </c>
    </row>
    <row r="68" spans="1:7" ht="12.75">
      <c r="A68" s="257">
        <v>54</v>
      </c>
      <c r="B68" s="262" t="s">
        <v>786</v>
      </c>
      <c r="C68" s="203" t="s">
        <v>817</v>
      </c>
      <c r="D68" s="258" t="s">
        <v>10</v>
      </c>
      <c r="E68" s="259">
        <v>1</v>
      </c>
      <c r="F68" s="352">
        <v>0</v>
      </c>
      <c r="G68" s="261">
        <f t="shared" si="1"/>
        <v>0</v>
      </c>
    </row>
    <row r="69" spans="1:7" ht="22.5">
      <c r="A69" s="257">
        <v>55</v>
      </c>
      <c r="B69" s="262" t="s">
        <v>787</v>
      </c>
      <c r="C69" s="203" t="s">
        <v>818</v>
      </c>
      <c r="D69" s="258" t="s">
        <v>10</v>
      </c>
      <c r="E69" s="259">
        <v>2</v>
      </c>
      <c r="F69" s="352">
        <v>0</v>
      </c>
      <c r="G69" s="261">
        <f t="shared" si="1"/>
        <v>0</v>
      </c>
    </row>
    <row r="70" spans="1:7" ht="12.75">
      <c r="A70" s="257">
        <v>56</v>
      </c>
      <c r="B70" s="262" t="s">
        <v>788</v>
      </c>
      <c r="C70" s="203" t="s">
        <v>819</v>
      </c>
      <c r="D70" s="258" t="s">
        <v>10</v>
      </c>
      <c r="E70" s="259">
        <v>10</v>
      </c>
      <c r="F70" s="352">
        <v>0</v>
      </c>
      <c r="G70" s="261">
        <f t="shared" si="1"/>
        <v>0</v>
      </c>
    </row>
    <row r="71" spans="1:7" ht="12.75">
      <c r="A71" s="257">
        <v>57</v>
      </c>
      <c r="B71" s="262" t="s">
        <v>789</v>
      </c>
      <c r="C71" s="203" t="s">
        <v>820</v>
      </c>
      <c r="D71" s="258" t="s">
        <v>10</v>
      </c>
      <c r="E71" s="259">
        <v>1</v>
      </c>
      <c r="F71" s="352">
        <v>0</v>
      </c>
      <c r="G71" s="261">
        <f t="shared" si="1"/>
        <v>0</v>
      </c>
    </row>
    <row r="72" spans="1:7" ht="22.5">
      <c r="A72" s="257">
        <v>58</v>
      </c>
      <c r="B72" s="262" t="s">
        <v>790</v>
      </c>
      <c r="C72" s="203" t="s">
        <v>821</v>
      </c>
      <c r="D72" s="258" t="s">
        <v>10</v>
      </c>
      <c r="E72" s="259">
        <v>1</v>
      </c>
      <c r="F72" s="352">
        <v>0</v>
      </c>
      <c r="G72" s="261">
        <f t="shared" si="1"/>
        <v>0</v>
      </c>
    </row>
    <row r="73" spans="1:7" ht="12.75">
      <c r="A73" s="257">
        <v>59</v>
      </c>
      <c r="B73" s="262" t="s">
        <v>791</v>
      </c>
      <c r="C73" s="203" t="s">
        <v>822</v>
      </c>
      <c r="D73" s="258" t="s">
        <v>10</v>
      </c>
      <c r="E73" s="259">
        <v>1</v>
      </c>
      <c r="F73" s="352">
        <v>0</v>
      </c>
      <c r="G73" s="261">
        <f t="shared" si="1"/>
        <v>0</v>
      </c>
    </row>
    <row r="74" spans="1:7" ht="12.75">
      <c r="A74" s="257">
        <v>60</v>
      </c>
      <c r="B74" s="262" t="s">
        <v>792</v>
      </c>
      <c r="C74" s="203" t="s">
        <v>823</v>
      </c>
      <c r="D74" s="258" t="s">
        <v>10</v>
      </c>
      <c r="E74" s="259">
        <v>20</v>
      </c>
      <c r="F74" s="352">
        <v>0</v>
      </c>
      <c r="G74" s="261">
        <f t="shared" si="1"/>
        <v>0</v>
      </c>
    </row>
    <row r="75" spans="1:7" ht="78.75">
      <c r="A75" s="257">
        <v>61</v>
      </c>
      <c r="B75" s="262" t="s">
        <v>793</v>
      </c>
      <c r="C75" s="203" t="s">
        <v>824</v>
      </c>
      <c r="D75" s="258" t="s">
        <v>10</v>
      </c>
      <c r="E75" s="259">
        <v>4</v>
      </c>
      <c r="F75" s="352">
        <v>0</v>
      </c>
      <c r="G75" s="261">
        <f>E75*F75</f>
        <v>0</v>
      </c>
    </row>
    <row r="76" spans="1:57" ht="12.75">
      <c r="A76" s="263"/>
      <c r="B76" s="264" t="s">
        <v>404</v>
      </c>
      <c r="C76" s="274" t="s">
        <v>794</v>
      </c>
      <c r="D76" s="265"/>
      <c r="E76" s="266"/>
      <c r="F76" s="267"/>
      <c r="G76" s="283">
        <f>SUM(G43:G75)</f>
        <v>0</v>
      </c>
      <c r="O76" s="212">
        <v>4</v>
      </c>
      <c r="BA76" s="223">
        <f>SUM(BA70:BA75)</f>
        <v>0</v>
      </c>
      <c r="BB76" s="223">
        <f>SUM(BB70:BB75)</f>
        <v>0</v>
      </c>
      <c r="BC76" s="223">
        <f>SUM(BC70:BC75)</f>
        <v>0</v>
      </c>
      <c r="BD76" s="223">
        <f>SUM(BD70:BD75)</f>
        <v>0</v>
      </c>
      <c r="BE76" s="223">
        <f>SUM(BE70:BE75)</f>
        <v>0</v>
      </c>
    </row>
    <row r="77" spans="1:104" ht="12.75">
      <c r="A77" s="257"/>
      <c r="B77" s="262"/>
      <c r="C77" s="198" t="s">
        <v>825</v>
      </c>
      <c r="D77" s="258"/>
      <c r="E77" s="259"/>
      <c r="F77" s="260"/>
      <c r="G77" s="261"/>
      <c r="O77" s="212">
        <v>2</v>
      </c>
      <c r="AA77" s="212">
        <v>12</v>
      </c>
      <c r="AB77" s="212">
        <v>0</v>
      </c>
      <c r="AC77" s="212">
        <v>1</v>
      </c>
      <c r="AZ77" s="212">
        <v>4</v>
      </c>
      <c r="BA77" s="212">
        <f>IF(AZ77=1,G77,0)</f>
        <v>0</v>
      </c>
      <c r="BB77" s="212">
        <f>IF(AZ77=2,G77,0)</f>
        <v>0</v>
      </c>
      <c r="BC77" s="212">
        <f>IF(AZ77=3,G77,0)</f>
        <v>0</v>
      </c>
      <c r="BD77" s="212">
        <f>IF(AZ77=4,G77,0)</f>
        <v>0</v>
      </c>
      <c r="BE77" s="212">
        <f>IF(AZ77=5,G77,0)</f>
        <v>0</v>
      </c>
      <c r="CA77" s="212">
        <v>12</v>
      </c>
      <c r="CB77" s="212">
        <v>0</v>
      </c>
      <c r="CZ77" s="212">
        <v>0</v>
      </c>
    </row>
    <row r="78" spans="1:7" ht="12.75">
      <c r="A78" s="257">
        <v>62</v>
      </c>
      <c r="B78" s="262" t="s">
        <v>594</v>
      </c>
      <c r="C78" s="203" t="s">
        <v>479</v>
      </c>
      <c r="D78" s="258" t="s">
        <v>480</v>
      </c>
      <c r="E78" s="259">
        <v>1</v>
      </c>
      <c r="F78" s="352">
        <v>0</v>
      </c>
      <c r="G78" s="261">
        <f>E78*F78</f>
        <v>0</v>
      </c>
    </row>
    <row r="79" spans="1:7" ht="12.75">
      <c r="A79" s="257">
        <v>63</v>
      </c>
      <c r="B79" s="262" t="s">
        <v>596</v>
      </c>
      <c r="C79" s="203" t="s">
        <v>583</v>
      </c>
      <c r="D79" s="258" t="s">
        <v>10</v>
      </c>
      <c r="E79" s="259">
        <v>30</v>
      </c>
      <c r="F79" s="352">
        <v>0</v>
      </c>
      <c r="G79" s="261">
        <f>E79*F79</f>
        <v>0</v>
      </c>
    </row>
    <row r="80" spans="1:57" ht="12.75">
      <c r="A80" s="263"/>
      <c r="B80" s="264" t="s">
        <v>404</v>
      </c>
      <c r="C80" s="274" t="s">
        <v>825</v>
      </c>
      <c r="D80" s="265"/>
      <c r="E80" s="266"/>
      <c r="F80" s="267"/>
      <c r="G80" s="283">
        <f>SUM(G78:G79)</f>
        <v>0</v>
      </c>
      <c r="O80" s="212">
        <v>4</v>
      </c>
      <c r="BA80" s="223" t="e">
        <f>SUM(#REF!)</f>
        <v>#REF!</v>
      </c>
      <c r="BB80" s="223" t="e">
        <f>SUM(#REF!)</f>
        <v>#REF!</v>
      </c>
      <c r="BC80" s="223" t="e">
        <f>SUM(#REF!)</f>
        <v>#REF!</v>
      </c>
      <c r="BD80" s="223" t="e">
        <f>SUM(#REF!)</f>
        <v>#REF!</v>
      </c>
      <c r="BE80" s="223" t="e">
        <f>SUM(#REF!)</f>
        <v>#REF!</v>
      </c>
    </row>
    <row r="81" spans="1:7" ht="12.75">
      <c r="A81" s="216"/>
      <c r="B81" s="217"/>
      <c r="C81" s="218"/>
      <c r="D81" s="219"/>
      <c r="E81" s="220"/>
      <c r="F81" s="221"/>
      <c r="G81" s="222"/>
    </row>
    <row r="82" spans="1:7" s="235" customFormat="1" ht="22.5">
      <c r="A82" s="257">
        <v>64</v>
      </c>
      <c r="B82" s="262" t="s">
        <v>598</v>
      </c>
      <c r="C82" s="203" t="s">
        <v>826</v>
      </c>
      <c r="D82" s="258" t="s">
        <v>368</v>
      </c>
      <c r="E82" s="259">
        <v>1</v>
      </c>
      <c r="F82" s="352">
        <v>0</v>
      </c>
      <c r="G82" s="261">
        <f>E82*F82</f>
        <v>0</v>
      </c>
    </row>
    <row r="83" spans="1:7" s="235" customFormat="1" ht="12.75">
      <c r="A83" s="257">
        <v>65</v>
      </c>
      <c r="B83" s="262" t="s">
        <v>600</v>
      </c>
      <c r="C83" s="203" t="s">
        <v>827</v>
      </c>
      <c r="D83" s="258" t="s">
        <v>368</v>
      </c>
      <c r="E83" s="259">
        <v>1</v>
      </c>
      <c r="F83" s="352">
        <v>0</v>
      </c>
      <c r="G83" s="261">
        <f>E83*F83</f>
        <v>0</v>
      </c>
    </row>
    <row r="84" spans="1:57" s="235" customFormat="1" ht="12.75">
      <c r="A84" s="263"/>
      <c r="B84" s="264" t="s">
        <v>404</v>
      </c>
      <c r="C84" s="274" t="s">
        <v>697</v>
      </c>
      <c r="D84" s="265"/>
      <c r="E84" s="266"/>
      <c r="F84" s="267"/>
      <c r="G84" s="283">
        <f>SUM(G82:G83)</f>
        <v>0</v>
      </c>
      <c r="O84" s="235">
        <v>4</v>
      </c>
      <c r="BA84" s="268" t="e">
        <f>SUM(#REF!)</f>
        <v>#REF!</v>
      </c>
      <c r="BB84" s="268" t="e">
        <f>SUM(#REF!)</f>
        <v>#REF!</v>
      </c>
      <c r="BC84" s="268" t="e">
        <f>SUM(#REF!)</f>
        <v>#REF!</v>
      </c>
      <c r="BD84" s="268" t="e">
        <f>SUM(#REF!)</f>
        <v>#REF!</v>
      </c>
      <c r="BE84" s="268" t="e">
        <f>SUM(#REF!)</f>
        <v>#REF!</v>
      </c>
    </row>
    <row r="85" spans="1:7" ht="12.75">
      <c r="A85" s="216"/>
      <c r="B85" s="217"/>
      <c r="C85" s="218"/>
      <c r="D85" s="219"/>
      <c r="E85" s="220"/>
      <c r="F85" s="221"/>
      <c r="G85" s="222"/>
    </row>
    <row r="86" spans="1:57" s="235" customFormat="1" ht="12.75">
      <c r="A86" s="263"/>
      <c r="B86" s="264" t="s">
        <v>404</v>
      </c>
      <c r="C86" s="274" t="s">
        <v>828</v>
      </c>
      <c r="D86" s="265"/>
      <c r="E86" s="266"/>
      <c r="F86" s="267"/>
      <c r="G86" s="283">
        <f>G84+G80+G76+G41+G16</f>
        <v>0</v>
      </c>
      <c r="O86" s="235">
        <v>4</v>
      </c>
      <c r="BA86" s="268" t="e">
        <f>SUM(BA8:BA85)</f>
        <v>#REF!</v>
      </c>
      <c r="BB86" s="268" t="e">
        <f>SUM(BB8:BB85)</f>
        <v>#REF!</v>
      </c>
      <c r="BC86" s="268" t="e">
        <f>SUM(BC8:BC85)</f>
        <v>#REF!</v>
      </c>
      <c r="BD86" s="268" t="e">
        <f>SUM(BD8:BD85)</f>
        <v>#REF!</v>
      </c>
      <c r="BE86" s="268" t="e">
        <f>SUM(BE8:BE85)</f>
        <v>#REF!</v>
      </c>
    </row>
    <row r="87" ht="12.75">
      <c r="E87" s="212"/>
    </row>
    <row r="88" ht="13.5" thickBot="1">
      <c r="E88" s="212"/>
    </row>
    <row r="89" spans="1:7" s="235" customFormat="1" ht="13.5" thickBot="1">
      <c r="A89" s="275"/>
      <c r="B89" s="276"/>
      <c r="C89" s="276" t="s">
        <v>877</v>
      </c>
      <c r="D89" s="276"/>
      <c r="E89" s="276"/>
      <c r="F89" s="277"/>
      <c r="G89" s="284">
        <f>G86-G84</f>
        <v>0</v>
      </c>
    </row>
    <row r="90" spans="1:7" s="235" customFormat="1" ht="13.5" thickBot="1">
      <c r="A90" s="275"/>
      <c r="B90" s="276"/>
      <c r="C90" s="276" t="s">
        <v>878</v>
      </c>
      <c r="D90" s="276"/>
      <c r="E90" s="276"/>
      <c r="F90" s="277"/>
      <c r="G90" s="284">
        <f>G86</f>
        <v>0</v>
      </c>
    </row>
    <row r="91" ht="12.75">
      <c r="E91" s="212"/>
    </row>
    <row r="92" ht="12.75">
      <c r="E92" s="212"/>
    </row>
    <row r="93" ht="12.75">
      <c r="E93" s="212"/>
    </row>
    <row r="94" ht="12.75">
      <c r="E94" s="212"/>
    </row>
    <row r="95" ht="12.75">
      <c r="E95" s="212"/>
    </row>
    <row r="96" ht="12.75">
      <c r="E96" s="212"/>
    </row>
    <row r="97" ht="12.75">
      <c r="E97" s="212"/>
    </row>
    <row r="98" ht="12.75">
      <c r="E98" s="212"/>
    </row>
    <row r="99" ht="12.75">
      <c r="E99" s="212"/>
    </row>
    <row r="100" ht="12.75">
      <c r="E100" s="212"/>
    </row>
    <row r="101" ht="12.75">
      <c r="E101" s="212"/>
    </row>
    <row r="102" ht="12.75">
      <c r="E102" s="212"/>
    </row>
    <row r="103" ht="12.75">
      <c r="E103" s="212"/>
    </row>
    <row r="104" ht="12.75">
      <c r="E104" s="212"/>
    </row>
    <row r="105" ht="12.75">
      <c r="E105" s="212"/>
    </row>
    <row r="106" ht="12.75">
      <c r="E106" s="212"/>
    </row>
    <row r="107" ht="12.75">
      <c r="E107" s="212"/>
    </row>
    <row r="108" ht="12.75">
      <c r="E108" s="212"/>
    </row>
    <row r="109" ht="12.75">
      <c r="E109" s="212"/>
    </row>
    <row r="110" ht="12.75">
      <c r="E110" s="212"/>
    </row>
    <row r="111" ht="12.75">
      <c r="E111" s="212"/>
    </row>
    <row r="112" ht="12.75">
      <c r="E112" s="212"/>
    </row>
    <row r="113" ht="12.75">
      <c r="E113" s="212"/>
    </row>
    <row r="114" ht="12.75">
      <c r="E114" s="212"/>
    </row>
    <row r="115" ht="12.75">
      <c r="E115" s="212"/>
    </row>
    <row r="116" ht="12.75">
      <c r="E116" s="212"/>
    </row>
    <row r="117" ht="12.75">
      <c r="E117" s="212"/>
    </row>
    <row r="118" ht="12.75">
      <c r="E118" s="212"/>
    </row>
    <row r="119" ht="12.75">
      <c r="E119" s="212"/>
    </row>
    <row r="120" ht="12.75">
      <c r="E120" s="212"/>
    </row>
    <row r="121" ht="12.75">
      <c r="E121" s="212"/>
    </row>
    <row r="122" ht="12.75">
      <c r="E122" s="212"/>
    </row>
    <row r="123" ht="12.75">
      <c r="E123" s="212"/>
    </row>
    <row r="124" ht="12.75">
      <c r="E124" s="212"/>
    </row>
    <row r="125" ht="12.75">
      <c r="E125" s="212"/>
    </row>
    <row r="126" ht="12.75">
      <c r="E126" s="212"/>
    </row>
    <row r="127" ht="12.75">
      <c r="E127" s="212"/>
    </row>
    <row r="128" ht="12.75">
      <c r="E128" s="212"/>
    </row>
    <row r="129" ht="12.75">
      <c r="E129" s="212"/>
    </row>
    <row r="130" ht="12.75">
      <c r="E130" s="212"/>
    </row>
    <row r="131" ht="12.75">
      <c r="E131" s="212"/>
    </row>
    <row r="132" ht="12.75">
      <c r="E132" s="212"/>
    </row>
    <row r="133" ht="12.75">
      <c r="E133" s="212"/>
    </row>
    <row r="134" ht="12.75">
      <c r="E134" s="212"/>
    </row>
    <row r="135" ht="12.75">
      <c r="E135" s="212"/>
    </row>
    <row r="136" ht="12.75">
      <c r="E136" s="212"/>
    </row>
    <row r="137" ht="12.75">
      <c r="E137" s="212"/>
    </row>
    <row r="138" ht="12.75">
      <c r="E138" s="212"/>
    </row>
    <row r="139" ht="12.75">
      <c r="E139" s="212"/>
    </row>
    <row r="140" ht="12.75">
      <c r="E140" s="212"/>
    </row>
    <row r="141" ht="12.75">
      <c r="E141" s="212"/>
    </row>
    <row r="142" ht="12.75">
      <c r="E142" s="212"/>
    </row>
    <row r="143" ht="12.75">
      <c r="E143" s="212"/>
    </row>
    <row r="144" ht="12.75">
      <c r="E144" s="212"/>
    </row>
    <row r="145" spans="1:2" ht="12.75">
      <c r="A145" s="224"/>
      <c r="B145" s="224"/>
    </row>
    <row r="146" spans="3:7" ht="12.75">
      <c r="C146" s="225"/>
      <c r="D146" s="225"/>
      <c r="E146" s="226"/>
      <c r="F146" s="227"/>
      <c r="G146" s="228"/>
    </row>
    <row r="147" spans="1:2" ht="12.75">
      <c r="A147" s="224"/>
      <c r="B147" s="224"/>
    </row>
  </sheetData>
  <sheetProtection algorithmName="SHA-512" hashValue="zUQugoi7md9iHrqHPmEQlGVauYjhwKM3D48NY7myhEQFJkqWfWynTlPDh4Lc0jFekQYPONtEoQBN0EMgInwJHQ==" saltValue="3eMESII+J3PpmrFzPpkE8Q==" spinCount="100000" sheet="1" objects="1" scenarios="1" selectLockedCells="1"/>
  <mergeCells count="4">
    <mergeCell ref="A1:G1"/>
    <mergeCell ref="A3:B3"/>
    <mergeCell ref="C3:G3"/>
    <mergeCell ref="A4:B4"/>
  </mergeCells>
  <printOptions/>
  <pageMargins left="0.7086614173228347" right="0.7086614173228347" top="0.7874015748031497" bottom="0.7874015748031497" header="0.31496062992125984" footer="0.31496062992125984"/>
  <pageSetup fitToHeight="0" fitToWidth="0"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 Janáčková</dc:creator>
  <cp:keywords/>
  <dc:description/>
  <cp:lastModifiedBy>Martin Ondráček</cp:lastModifiedBy>
  <cp:lastPrinted>2020-02-02T16:57:17Z</cp:lastPrinted>
  <dcterms:created xsi:type="dcterms:W3CDTF">2017-04-29T08:51:31Z</dcterms:created>
  <dcterms:modified xsi:type="dcterms:W3CDTF">2020-08-11T19:26:43Z</dcterms:modified>
  <cp:category/>
  <cp:version/>
  <cp:contentType/>
  <cp:contentStatus/>
</cp:coreProperties>
</file>